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3005334A-4958-4A45-8CCD-FED5A3310DC5}" xr6:coauthVersionLast="47" xr6:coauthVersionMax="47" xr10:uidLastSave="{00000000-0000-0000-0000-000000000000}"/>
  <bookViews>
    <workbookView xWindow="20670" yWindow="1470" windowWidth="21600" windowHeight="11175"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0" l="1"/>
  <c r="L39" i="10"/>
  <c r="C27" i="11"/>
  <c r="C19" i="11"/>
  <c r="C20" i="11" s="1"/>
  <c r="C28" i="11"/>
  <c r="I15" i="10" s="1"/>
  <c r="A22" i="11"/>
  <c r="A21" i="11"/>
  <c r="A15" i="11"/>
  <c r="A14" i="11"/>
  <c r="A21" i="12"/>
  <c r="A20" i="12"/>
  <c r="A15" i="12"/>
  <c r="A14" i="12"/>
  <c r="E25" i="12"/>
  <c r="E19" i="12"/>
  <c r="E23" i="12"/>
  <c r="E24" i="12" s="1"/>
  <c r="E22" i="12"/>
  <c r="A17" i="14"/>
  <c r="A16" i="14"/>
  <c r="A13" i="14"/>
  <c r="A12" i="14"/>
  <c r="D13" i="14"/>
  <c r="D14" i="14" s="1"/>
  <c r="D15" i="14" s="1"/>
  <c r="G12" i="10" s="1"/>
  <c r="F15" i="10"/>
  <c r="G22" i="15"/>
  <c r="A19" i="15"/>
  <c r="A18" i="15"/>
  <c r="G20" i="15"/>
  <c r="G21" i="15" s="1"/>
  <c r="G45" i="15"/>
  <c r="D17" i="14"/>
  <c r="A13" i="15"/>
  <c r="G15" i="15"/>
  <c r="A32" i="12"/>
  <c r="C33" i="11"/>
  <c r="I18" i="10" s="1"/>
  <c r="I12" i="10" l="1"/>
  <c r="G53" i="15"/>
  <c r="G50" i="15"/>
  <c r="G34" i="15"/>
  <c r="G30" i="15"/>
  <c r="G25" i="15"/>
  <c r="G6" i="15" l="1"/>
  <c r="A64" i="11"/>
  <c r="A60" i="11"/>
  <c r="C63" i="11"/>
  <c r="A59" i="11"/>
  <c r="A54" i="11"/>
  <c r="A50" i="11"/>
  <c r="A49" i="11"/>
  <c r="C67" i="11"/>
  <c r="I35" i="10" s="1"/>
  <c r="C57" i="11"/>
  <c r="I31" i="10" s="1"/>
  <c r="C53" i="11"/>
  <c r="C48" i="11"/>
  <c r="I27" i="10" s="1"/>
  <c r="A45" i="11"/>
  <c r="A44" i="11"/>
  <c r="A40" i="11"/>
  <c r="A39" i="11"/>
  <c r="C43" i="11"/>
  <c r="A35" i="11"/>
  <c r="A34" i="11"/>
  <c r="A30" i="11"/>
  <c r="A29" i="11"/>
  <c r="C38" i="11"/>
  <c r="I21" i="10" s="1"/>
  <c r="A5" i="11"/>
  <c r="A4" i="11"/>
  <c r="C8" i="11"/>
  <c r="A62" i="12"/>
  <c r="A58" i="12"/>
  <c r="A57" i="12"/>
  <c r="A52" i="12"/>
  <c r="A48" i="12"/>
  <c r="A47" i="12"/>
  <c r="E64" i="12"/>
  <c r="E63" i="12"/>
  <c r="E60" i="12"/>
  <c r="E59" i="12"/>
  <c r="E54" i="12"/>
  <c r="E53" i="12"/>
  <c r="E50" i="12"/>
  <c r="E49" i="12"/>
  <c r="A43" i="12"/>
  <c r="A42" i="12"/>
  <c r="E45" i="12"/>
  <c r="E44" i="12"/>
  <c r="A38" i="12"/>
  <c r="A37" i="12"/>
  <c r="A33" i="12"/>
  <c r="E35" i="12"/>
  <c r="E34" i="12"/>
  <c r="A27" i="12"/>
  <c r="A26" i="12"/>
  <c r="E40" i="12"/>
  <c r="E39" i="12"/>
  <c r="E29" i="12"/>
  <c r="E28" i="12"/>
  <c r="H15" i="10" s="1"/>
  <c r="E17" i="12"/>
  <c r="E16" i="12"/>
  <c r="A5" i="12"/>
  <c r="A4" i="12"/>
  <c r="E7" i="12"/>
  <c r="E6" i="12"/>
  <c r="A42" i="14"/>
  <c r="A40" i="14"/>
  <c r="A39" i="14"/>
  <c r="A36" i="14"/>
  <c r="A34" i="14"/>
  <c r="A33" i="14"/>
  <c r="D42" i="14"/>
  <c r="D43" i="14" s="1"/>
  <c r="G35" i="10" s="1"/>
  <c r="D40" i="14"/>
  <c r="D36" i="14"/>
  <c r="D37" i="14" s="1"/>
  <c r="G31" i="10" s="1"/>
  <c r="D34" i="14"/>
  <c r="D35" i="14" s="1"/>
  <c r="A31" i="14"/>
  <c r="A30" i="14"/>
  <c r="A28" i="14"/>
  <c r="A27" i="14"/>
  <c r="D31" i="14"/>
  <c r="D28" i="14"/>
  <c r="D29" i="14" s="1"/>
  <c r="G24" i="10" s="1"/>
  <c r="A25" i="14"/>
  <c r="D25" i="14"/>
  <c r="D26" i="14" s="1"/>
  <c r="G21" i="10" s="1"/>
  <c r="A24" i="14"/>
  <c r="A21" i="14"/>
  <c r="A20" i="14"/>
  <c r="D21" i="14"/>
  <c r="D22" i="14" s="1"/>
  <c r="D18" i="14"/>
  <c r="D19" i="14" s="1"/>
  <c r="G15" i="10" s="1"/>
  <c r="A5" i="14"/>
  <c r="A4" i="14"/>
  <c r="D5" i="14"/>
  <c r="D6" i="14" s="1"/>
  <c r="D32" i="14" l="1"/>
  <c r="G27" i="10" s="1"/>
  <c r="J15" i="10"/>
  <c r="K15" i="10" s="1"/>
  <c r="L16" i="10" s="1"/>
  <c r="I34" i="10"/>
  <c r="C68" i="11"/>
  <c r="I7" i="10"/>
  <c r="I24" i="10"/>
  <c r="I30" i="10"/>
  <c r="C58" i="11"/>
  <c r="E46" i="12"/>
  <c r="H27" i="10" s="1"/>
  <c r="D38" i="14"/>
  <c r="G30" i="10"/>
  <c r="D41" i="14"/>
  <c r="D44" i="14" s="1"/>
  <c r="G34" i="10"/>
  <c r="G7" i="10"/>
  <c r="D23" i="14"/>
  <c r="G18" i="10"/>
  <c r="E55" i="12"/>
  <c r="H31" i="10" s="1"/>
  <c r="E61" i="12"/>
  <c r="H34" i="10" s="1"/>
  <c r="E51" i="12"/>
  <c r="E65" i="12"/>
  <c r="H35" i="10" s="1"/>
  <c r="E36" i="12"/>
  <c r="H21" i="10" s="1"/>
  <c r="E41" i="12"/>
  <c r="E18" i="12"/>
  <c r="E30" i="12"/>
  <c r="E8" i="12"/>
  <c r="H7" i="10" s="1"/>
  <c r="H12" i="10" l="1"/>
  <c r="E56" i="12"/>
  <c r="H30" i="10"/>
  <c r="H24" i="10"/>
  <c r="E66" i="12"/>
  <c r="H18" i="10"/>
  <c r="E31" i="12"/>
  <c r="A52" i="15"/>
  <c r="A49" i="15"/>
  <c r="A48" i="15"/>
  <c r="A44" i="15"/>
  <c r="A41" i="15"/>
  <c r="A40" i="15"/>
  <c r="G54" i="15"/>
  <c r="F35" i="10" s="1"/>
  <c r="G51" i="15"/>
  <c r="G46" i="15"/>
  <c r="F31" i="10" s="1"/>
  <c r="G42" i="15"/>
  <c r="G43" i="15" s="1"/>
  <c r="F30" i="10" s="1"/>
  <c r="A37" i="15"/>
  <c r="A36" i="15"/>
  <c r="A33" i="15"/>
  <c r="A32" i="15"/>
  <c r="G38" i="15"/>
  <c r="G39" i="15" s="1"/>
  <c r="F27" i="10" s="1"/>
  <c r="G35" i="15"/>
  <c r="A29" i="15"/>
  <c r="A28" i="15"/>
  <c r="A24" i="15"/>
  <c r="A23" i="15"/>
  <c r="A14" i="15"/>
  <c r="G31" i="15"/>
  <c r="F21" i="10" s="1"/>
  <c r="G26" i="15"/>
  <c r="G27" i="15" s="1"/>
  <c r="F18" i="10" s="1"/>
  <c r="G16" i="15"/>
  <c r="G17" i="15" s="1"/>
  <c r="A5" i="15"/>
  <c r="G7" i="15"/>
  <c r="F7" i="10" s="1"/>
  <c r="A4" i="15"/>
  <c r="F12" i="10" l="1"/>
  <c r="J30" i="10"/>
  <c r="K30" i="10" s="1"/>
  <c r="J31" i="10"/>
  <c r="K31" i="10" s="1"/>
  <c r="G55" i="15"/>
  <c r="F34" i="10"/>
  <c r="J34" i="10" s="1"/>
  <c r="F24" i="10"/>
  <c r="J24" i="10" s="1"/>
  <c r="J18" i="10"/>
  <c r="K18" i="10" s="1"/>
  <c r="L19" i="10" s="1"/>
  <c r="G47" i="15"/>
  <c r="L32" i="10" l="1"/>
  <c r="J35" i="10"/>
  <c r="K35" i="10" s="1"/>
  <c r="K34" i="10"/>
  <c r="L36" i="10" l="1"/>
  <c r="K24" i="10"/>
  <c r="L25" i="10" s="1"/>
  <c r="J27" i="10"/>
  <c r="K27" i="10" s="1"/>
  <c r="L28" i="10" s="1"/>
  <c r="J21" i="10"/>
  <c r="K21" i="10" s="1"/>
  <c r="L22" i="10" s="1"/>
  <c r="E44" i="10" l="1"/>
  <c r="J7" i="10"/>
  <c r="K7" i="10" s="1"/>
  <c r="L8" i="10" l="1"/>
  <c r="J12" i="10"/>
  <c r="K12" i="10" s="1"/>
  <c r="L13" i="10" s="1"/>
  <c r="L9" i="10" l="1"/>
  <c r="D43" i="10"/>
  <c r="F43" i="10" s="1"/>
  <c r="D44" i="10"/>
  <c r="F44" i="10" s="1"/>
</calcChain>
</file>

<file path=xl/sharedStrings.xml><?xml version="1.0" encoding="utf-8"?>
<sst xmlns="http://schemas.openxmlformats.org/spreadsheetml/2006/main" count="265" uniqueCount="190">
  <si>
    <t>Eil. Nr. </t>
  </si>
  <si>
    <t>Tikslinė grupė (T) (ūkio subjektų skaičius, vnt.)</t>
  </si>
  <si>
    <t>Išlaidos darbuotojams (D), Eur</t>
  </si>
  <si>
    <t>Išlaidos investicijoms (I), Eur</t>
  </si>
  <si>
    <t>Išlaidos medžiagoms (M), Eur</t>
  </si>
  <si>
    <t>1.1.1.</t>
  </si>
  <si>
    <t xml:space="preserve">Darbuotojas </t>
  </si>
  <si>
    <t>Darbuotojų skaičius, vnt.</t>
  </si>
  <si>
    <t>Veiksmo atlikimo dažnis per metus</t>
  </si>
  <si>
    <t>A1.1</t>
  </si>
  <si>
    <t>A1.2</t>
  </si>
  <si>
    <t>A2.1</t>
  </si>
  <si>
    <t>A2.2</t>
  </si>
  <si>
    <t>B1.1</t>
  </si>
  <si>
    <t>B1.2</t>
  </si>
  <si>
    <t>Objektas</t>
  </si>
  <si>
    <t>Iš viso išlaidų investicijoms pagal įpareigojimą A</t>
  </si>
  <si>
    <t>Iš viso išlaidų medžiagoms pagal veiksmą A2</t>
  </si>
  <si>
    <t>Iš viso išlaidų medžiagoms pagal įpareigojimą A</t>
  </si>
  <si>
    <t>Iš viso išlaidų medžiagoms pagal veiksmą B1</t>
  </si>
  <si>
    <t>Iš viso išlaidų medžiagoms pagal įpareigojimą B</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</si>
  <si>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</si>
  <si>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</si>
  <si>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</si>
  <si>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</si>
  <si>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B</t>
  </si>
  <si>
    <t>2.</t>
  </si>
  <si>
    <t>2.1. </t>
  </si>
  <si>
    <t>2.1.1.</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</si>
  <si>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</si>
  <si>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</si>
  <si>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</si>
  <si>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</si>
  <si>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</si>
  <si>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</si>
  <si>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</si>
  <si>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</si>
  <si>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</si>
  <si>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</si>
  <si>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</si>
  <si>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</si>
  <si>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</si>
  <si>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</si>
  <si>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</si>
  <si>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</si>
  <si>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</si>
  <si>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</si>
  <si>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</si>
  <si>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</si>
  <si>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</si>
  <si>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</si>
  <si>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</si>
  <si>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veiksmui B1,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</si>
  <si>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</si>
  <si>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</si>
  <si>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</si>
  <si>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</si>
  <si>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</si>
  <si>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</si>
  <si>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</si>
  <si>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</si>
  <si>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</si>
  <si>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</si>
  <si>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</si>
  <si>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</si>
  <si>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1.</t>
  </si>
  <si>
    <t>1.1.</t>
  </si>
  <si>
    <t>Iš viso prisitaikymo išlaidų pagal įpareigojimą G</t>
  </si>
  <si>
    <t>naudoti navigacijos įrenginį</t>
  </si>
  <si>
    <t>išduoti keleiviui pinigų priėmimo arba kasos aparato kvitą, kuriame taip pat nurodoma kelionės pradžios ir pabaigos laikas ir nuvažiuotas atstumas</t>
  </si>
  <si>
    <t>saugoti dokumentus apie kelionės kainą</t>
  </si>
  <si>
    <t>dokumentus apie kelionės kainą pateikti teisėsaugos ar valstybinę kelių transporto priežiūrą atliekančioms institucijoms pareikalavus</t>
  </si>
  <si>
    <t>pasikeitus leidime nurodytai informacijai informuoti Transporto saugos administraciją</t>
  </si>
  <si>
    <t>2.5.1.</t>
  </si>
  <si>
    <t>2.6.1.</t>
  </si>
  <si>
    <t>2.7.1.</t>
  </si>
  <si>
    <t>2.8.1.</t>
  </si>
  <si>
    <t>2.8.2.</t>
  </si>
  <si>
    <t>Vairuotojas</t>
  </si>
  <si>
    <t>Iš viso išlaidų investicijoms pagal veiksmą A3</t>
  </si>
  <si>
    <t>Taksi dispečeris</t>
  </si>
  <si>
    <t>Iš viso išlaidų investicijoms pagal veiksmą B1</t>
  </si>
  <si>
    <t>Iš viso išlaidų investicijoms pagal įpareigojimą B</t>
  </si>
  <si>
    <t>Iš viso išlaidų investicijoms pagal veiksmą G1</t>
  </si>
  <si>
    <t>informacinės sistemos modifikavimas</t>
  </si>
  <si>
    <t>navigacijos įrenginio įsigijimas</t>
  </si>
  <si>
    <t>kasos aparato įsigijimas</t>
  </si>
  <si>
    <t>Iš viso išlaidų medžiagoms pagal veiksmą G1</t>
  </si>
  <si>
    <t>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t>
  </si>
  <si>
    <t>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t>
  </si>
  <si>
    <t>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t>
  </si>
  <si>
    <t>pateikti atvyksiančio taksi vairuotojo vardą ir pavardę ir pateikti būsimos kelionės tarifus</t>
  </si>
  <si>
    <t>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t>
  </si>
  <si>
    <t>teorijos egzaminas Regitroje</t>
  </si>
  <si>
    <t>praktikos egzaminas Regitroje B kat.</t>
  </si>
  <si>
    <t>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t>
  </si>
  <si>
    <t>nurodyti keleivių vežimo organizatoriui savo sąskaitos numerį ir pateikti tai įrodantį dokumentą – banko išrašą</t>
  </si>
  <si>
    <t>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t>
  </si>
  <si>
    <t>2.2. </t>
  </si>
  <si>
    <t>2.2.1.</t>
  </si>
  <si>
    <t>2.3.1.</t>
  </si>
  <si>
    <t>2.4.1.</t>
  </si>
  <si>
    <t>2.6.</t>
  </si>
  <si>
    <t>2.7.</t>
  </si>
  <si>
    <t>2.8.</t>
  </si>
  <si>
    <t>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t>
  </si>
  <si>
    <t>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t>
  </si>
  <si>
    <t>Iš viso išlaidų investicijoms pagal veiksmą A</t>
  </si>
  <si>
    <t>Iš viso išlaidų medžiagoms pagal veiksmą A</t>
  </si>
  <si>
    <t>Iš viso išlaidų iš išorės įsigyjamoms paslaugoms (darbams) pagal veiksmą A</t>
  </si>
  <si>
    <t>esamiems leidimų turėtojams užsieniečiams pasikeisti vairuotojo pažymėjimą į išduotą Europos Sąjungos ar Europos ekonominės erdvės šalyje, Jungtinėje Karalystėje, Šveicarijos Konfederacijoje arba Ukrainoje</t>
  </si>
  <si>
    <t>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t>
  </si>
  <si>
    <t>Iš viso išlaidų iš išorės įsigyjamoms paslaugoms (darbams) pagal įpareigojimą A1</t>
  </si>
  <si>
    <t>Iš viso išlaidų iš išorės įsigyjamoms paslaugoms (darbams) pagal įpareigojimą A2</t>
  </si>
  <si>
    <t>kursai (teorija+vairavimo pamokos)</t>
  </si>
  <si>
    <t>Iš viso prisitaikymo išlaidų pagal įpareigojimą C</t>
  </si>
  <si>
    <t>Iš viso D išlaidų veiksmui C, Eur</t>
  </si>
  <si>
    <t>Iš viso išlaidų investicijoms pagal veiksmą C</t>
  </si>
  <si>
    <t>Iš viso išlaidų medžiagoms pagal veiksmą C</t>
  </si>
  <si>
    <t>C2.1</t>
  </si>
  <si>
    <t>C2.2</t>
  </si>
  <si>
    <t>Iš viso išlaidų iš išorės įsigyjamoms paslaugoms (darbams) pagal veiksmą C</t>
  </si>
  <si>
    <t>Iš viso išlaidų medžiagoms pagal veiksmą D</t>
  </si>
  <si>
    <t>Iš viso išlaidų iš išorės įsigyjamoms paslaugoms (darbams) pagal veiksmą D</t>
  </si>
  <si>
    <t>D1.1</t>
  </si>
  <si>
    <t>D1.2</t>
  </si>
  <si>
    <t>Iš viso prisitaikymo išlaidų pagal įpareigojimą D</t>
  </si>
  <si>
    <t>18(1) straipsnio 9 dalis. „Taksi dispečerinė užsakymo metu keleiviui privalo pateikti:
1) atvyksiančio lengvojo automobilio taksi vairuotojo vardą ir pavardę;
2) atvyksiančio lengvojo automobilio taksi valstybinį numerį;
3) būsimos kelionės tarifus.“</t>
  </si>
  <si>
    <t>Iš viso prisitaikymo išlaidų pagal įpareigojimą E</t>
  </si>
  <si>
    <t>Iš viso D išlaidų veiksmui D, Eur</t>
  </si>
  <si>
    <t>Iš viso D išlaidų veiksmui E, Eur</t>
  </si>
  <si>
    <t>Iš viso D išlaidų pagal įpareigojimą F, Eur</t>
  </si>
  <si>
    <t>Iš viso D išlaidų veiksmui F1, Eur</t>
  </si>
  <si>
    <t>Iš viso D išlaidų veiksmui F2, Eur</t>
  </si>
  <si>
    <t>Iš viso išlaidų investicijoms pagal veiksmą D</t>
  </si>
  <si>
    <t>Iš viso išlaidų investicijoms pagal veiksmą E</t>
  </si>
  <si>
    <t>E1.1</t>
  </si>
  <si>
    <t>Iš viso išlaidų medžiagoms pagal veiksmą E</t>
  </si>
  <si>
    <t>Iš viso išlaidų iš išorės įsigyjamoms paslaugoms (darbams) pagal veiksmą E</t>
  </si>
  <si>
    <t>Iš viso prisitaikymo išlaidų pagal įpareigojimą F</t>
  </si>
  <si>
    <t>Iš viso išlaidų investicijoms pagal veiksmą F1</t>
  </si>
  <si>
    <t>Iš viso išlaidų investicijoms pagal veiksmą F2</t>
  </si>
  <si>
    <t>Iš viso išlaidų investicijoms pagal įpareigojimą F</t>
  </si>
  <si>
    <t>Iš viso išlaidų medžiagoms pagal veiksmą F1</t>
  </si>
  <si>
    <t>Iš viso išlaidų medžiagoms pagal veiksmą F2</t>
  </si>
  <si>
    <t>Iš viso išlaidų medžiagoms pagal įpareigojimą F</t>
  </si>
  <si>
    <t>E1.2</t>
  </si>
  <si>
    <t>F1.1</t>
  </si>
  <si>
    <t>F1.2</t>
  </si>
  <si>
    <t>Iš viso išlaidų iš išorės įsigyjamoms paslaugoms (darbams) pagal veiksmą F1</t>
  </si>
  <si>
    <t>F2.1</t>
  </si>
  <si>
    <t>F2.2</t>
  </si>
  <si>
    <t>Iš viso išlaidų iš išorės įsigyjamoms paslaugoms (darbams) pagal veiksmą F2</t>
  </si>
  <si>
    <t>Iš viso išlaidų iš išorės įsigyjamoms paslaugoms (darbams) pagal įpareigojimą F</t>
  </si>
  <si>
    <t>Iš viso prisitaikymo išlaidų pagal įpareigojimą A1</t>
  </si>
  <si>
    <t>Iš viso prisitaikymo išlaidų pagal įpareigojimą A2</t>
  </si>
  <si>
    <t>Iš viso D išlaidų pagal įpareigojimą A1, Eur</t>
  </si>
  <si>
    <t>Iš viso D išlaidų pagal įpareigojimą A2, Eur</t>
  </si>
  <si>
    <t> 2.3.</t>
  </si>
  <si>
    <t>2.4. </t>
  </si>
  <si>
    <t>2.5.</t>
  </si>
  <si>
    <t>2.7.2.</t>
  </si>
  <si>
    <t>Iš viso D išlaidų veiksmui G1, Eur</t>
  </si>
  <si>
    <t>Iš viso D išlaidų veiksmui G2, Eur</t>
  </si>
  <si>
    <t>Iš viso D išlaidų pagal įpareigojimą G, Eur</t>
  </si>
  <si>
    <t>G1.1</t>
  </si>
  <si>
    <t>G1.2</t>
  </si>
  <si>
    <t>Iš viso išlaidų investicijoms pagal įpareigojimą G</t>
  </si>
  <si>
    <t>Iš viso išlaidų medžiagoms pagal veiksmą G2</t>
  </si>
  <si>
    <t>Iš viso išlaidų medžiagoms pagal įpareigojimą G</t>
  </si>
  <si>
    <t>Iš viso išlaidų iš išorės įsigyjamoms paslaugoms (darbams) pagal veiksmą G1</t>
  </si>
  <si>
    <t>Iš viso išlaidų iš išorės įsigyjamoms paslaugoms (darbams) pagal įpareigojimą G</t>
  </si>
  <si>
    <t>Vienkartiniai veiksmai</t>
  </si>
  <si>
    <t>Galiojantis TA</t>
  </si>
  <si>
    <t>Pakeitimo įst.</t>
  </si>
  <si>
    <t>Pasikartojantys veiksmai</t>
  </si>
  <si>
    <t>Iš viso išlaidų</t>
  </si>
  <si>
    <r>
      <t>Parengė Susisiekimo ministerijos</t>
    </r>
    <r>
      <rPr>
        <i/>
        <sz val="12"/>
        <color theme="1"/>
        <rFont val="Calibri"/>
        <family val="2"/>
        <scheme val="minor"/>
      </rPr>
      <t xml:space="preserve"> </t>
    </r>
    <r>
      <rPr>
        <sz val="12"/>
        <color theme="1"/>
        <rFont val="Calibri"/>
        <family val="2"/>
        <scheme val="minor"/>
      </rPr>
      <t>Kelių ir oro transporto politikos grupės vyriausioji specialistė Jurgita Keblienė (tel. +370 661 69176, el. p. jurgita.kebliene@sumin.lt)</t>
    </r>
  </si>
  <si>
    <t>Ūkio subjektų skaičius 2.6 punkte ir 2.7 punkte įvertintas preliminariai ekspertiniu vertinimu, kadangi nėra tikslių duomenų.</t>
  </si>
  <si>
    <t>Vienkartiniai veiksmai: dėl įpareigojimų, esančių 1.1 punkte, 2.1 punkte, 2.4 punkte, 2.5 punkte, 2.7 punkte.</t>
  </si>
  <si>
    <t>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t>
  </si>
  <si>
    <t>Lietuvos Respublikos kelių transporto kodeksas</t>
  </si>
  <si>
    <t>Lietuvos Respublikos kelių transporto kodekso 8(2) ir 18(1) straipsnių pakeitimo įstatymo projektas</t>
  </si>
  <si>
    <t>Dėl 2.1 (A1) ir 2.2 (A2) įpareigojimų:</t>
  </si>
  <si>
    <t>- Esamiems leidimų turėtojams užsieniečiams paskaičiuotas laikas laikant teorijos ir praktikos egzaminus (su nuvykimu 5 val.).</t>
  </si>
  <si>
    <t>- Siekiantiems įgyti leidimą reikės lankyti vairavimo kursus: teorija 30 val. (40 akadem. val.) ir praktika 15 val.(20 akadem. val.), egzaminai su nuvykimu 5 val.</t>
  </si>
  <si>
    <t>vairuotojo pažymėjimas (per 10 d. d.)</t>
  </si>
  <si>
    <t>- Esamiems leidimų turėtojams užsieniečiams, kurie turi vairuotojo pažymėjimus, užtenka išsilaikyti egzaminus Regitroje (be to, yra keletas šalių, kurių vairuotojų pažymėjmai keičiami be egzaminavimo).</t>
  </si>
  <si>
    <t>- Siekiantiems įgyti leidimą užsieniečiams skaičiuotas pilnas vairavimo kursas už 390 Eur (pvz., https://www.eurodraivas.lt/kainos.html/#bkategorija).</t>
  </si>
  <si>
    <t>Vertinant išlaidas 2.1 punkte, atsižvelgta į tai, kad esamiems leidimų turėtojams užsieniečiams nereikia lankyti vairavimo kursų, užtenka išlaikyti egzaminus Regitroje.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</si>
</sst>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rgb="FFFF0000"/>
      <name val="Calibri"/>
      <family val="2"/>
      <charset val="186"/>
      <scheme val="minor"/>
    </font>
    <font>
      <sz val="11"/>
      <color theme="8"/>
      <name val="Calibri"/>
      <family val="2"/>
      <charset val="186"/>
      <scheme val="minor"/>
    </font>
    <font>
      <sz val="8"/>
      <color theme="8"/>
      <name val="Calibri"/>
      <family val="2"/>
      <charset val="186"/>
      <scheme val="minor"/>
    </font>
    <font>
      <b/>
      <sz val="8"/>
      <color theme="8"/>
      <name val="Calibri"/>
      <family val="2"/>
      <charset val="186"/>
      <scheme val="minor"/>
    </font>
    <font>
      <sz val="12"/>
      <color theme="1"/>
      <name val="Calibri"/>
      <family val="2"/>
      <scheme val="minor"/>
    </font>
    <font>
      <i/>
      <sz val="12"/>
      <color theme="1"/>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2" xfId="0" applyFont="1" applyBorder="1" applyAlignment="1">
      <alignment horizontal="center"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2" fillId="6" borderId="8"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8" xfId="0" applyFont="1" applyBorder="1" applyAlignment="1">
      <alignment horizontal="center" wrapText="1"/>
    </xf>
    <xf numFmtId="0" fontId="3" fillId="7" borderId="2" xfId="0" applyFont="1" applyFill="1" applyBorder="1" applyAlignment="1">
      <alignment horizontal="center" vertical="top" wrapText="1"/>
    </xf>
    <xf numFmtId="3" fontId="3" fillId="4" borderId="5" xfId="0" applyNumberFormat="1" applyFont="1" applyFill="1" applyBorder="1" applyAlignment="1">
      <alignment vertical="top" wrapText="1"/>
    </xf>
    <xf numFmtId="3" fontId="3" fillId="0" borderId="5" xfId="0" applyNumberFormat="1" applyFont="1" applyBorder="1" applyAlignment="1">
      <alignment vertical="top" wrapText="1"/>
    </xf>
    <xf numFmtId="3" fontId="2" fillId="0" borderId="5" xfId="0" applyNumberFormat="1" applyFont="1" applyBorder="1" applyAlignment="1">
      <alignment horizontal="center" vertical="top" wrapText="1"/>
    </xf>
    <xf numFmtId="0" fontId="8" fillId="0" borderId="0" xfId="0" applyFont="1" applyAlignment="1">
      <alignment vertical="top"/>
    </xf>
    <xf numFmtId="0" fontId="3" fillId="8" borderId="5" xfId="0" applyFont="1" applyFill="1" applyBorder="1" applyAlignment="1">
      <alignment vertical="top" wrapText="1"/>
    </xf>
    <xf numFmtId="0" fontId="9" fillId="0" borderId="0" xfId="0" applyFont="1" applyAlignment="1">
      <alignment vertical="top"/>
    </xf>
    <xf numFmtId="3" fontId="3" fillId="8" borderId="5" xfId="0" applyNumberFormat="1" applyFont="1" applyFill="1" applyBorder="1" applyAlignment="1">
      <alignment vertical="top" wrapText="1"/>
    </xf>
    <xf numFmtId="0" fontId="10" fillId="0" borderId="0" xfId="0" applyFont="1" applyAlignment="1">
      <alignment vertical="top"/>
    </xf>
    <xf numFmtId="2" fontId="3" fillId="0" borderId="5" xfId="0" applyNumberFormat="1" applyFont="1" applyBorder="1" applyAlignment="1">
      <alignment vertical="top" wrapText="1"/>
    </xf>
    <xf numFmtId="0" fontId="11" fillId="0" borderId="0" xfId="0" applyFont="1" applyAlignment="1">
      <alignment vertical="top"/>
    </xf>
    <xf numFmtId="0" fontId="12" fillId="0" borderId="0" xfId="0" applyFont="1"/>
    <xf numFmtId="0" fontId="1" fillId="0" borderId="11" xfId="0" applyFont="1" applyBorder="1" applyAlignment="1">
      <alignment vertical="top"/>
    </xf>
    <xf numFmtId="0" fontId="1" fillId="0" borderId="11" xfId="0" applyFont="1" applyBorder="1" applyAlignment="1">
      <alignment vertical="top" wrapText="1"/>
    </xf>
    <xf numFmtId="3" fontId="1" fillId="0" borderId="11" xfId="0" applyNumberFormat="1" applyFont="1" applyBorder="1" applyAlignment="1">
      <alignment vertical="top"/>
    </xf>
    <xf numFmtId="0" fontId="1" fillId="0" borderId="0" xfId="0" applyFont="1" applyAlignment="1">
      <alignment vertical="top" wrapText="1"/>
    </xf>
    <xf numFmtId="0" fontId="1" fillId="0" borderId="0" xfId="0" quotePrefix="1" applyFont="1" applyAlignment="1">
      <alignment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9" borderId="6" xfId="0" applyFont="1" applyFill="1" applyBorder="1" applyAlignment="1">
      <alignment vertical="top" wrapText="1"/>
    </xf>
    <xf numFmtId="0" fontId="4" fillId="9" borderId="7" xfId="0" applyFont="1" applyFill="1" applyBorder="1" applyAlignment="1">
      <alignment vertical="top" wrapText="1"/>
    </xf>
    <xf numFmtId="0" fontId="4"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8" fillId="0" borderId="10" xfId="0" applyFont="1" applyBorder="1" applyAlignment="1">
      <alignment horizontal="center" vertical="top"/>
    </xf>
    <xf numFmtId="0" fontId="8" fillId="0" borderId="0" xfId="0" applyFont="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7" borderId="6" xfId="0" applyFont="1" applyFill="1" applyBorder="1" applyAlignment="1">
      <alignment horizontal="center" vertical="top" wrapText="1"/>
    </xf>
    <xf numFmtId="0" fontId="5" fillId="7" borderId="7" xfId="0" applyFont="1" applyFill="1" applyBorder="1" applyAlignment="1">
      <alignment horizontal="center" vertical="top" wrapText="1"/>
    </xf>
    <xf numFmtId="0" fontId="5" fillId="7"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7" borderId="6" xfId="0" applyFont="1" applyFill="1" applyBorder="1" applyAlignment="1">
      <alignment horizontal="center" vertical="top"/>
    </xf>
    <xf numFmtId="0" fontId="5" fillId="7" borderId="7" xfId="0" applyFont="1" applyFill="1" applyBorder="1" applyAlignment="1">
      <alignment horizontal="center" vertical="top"/>
    </xf>
    <xf numFmtId="0" fontId="5" fillId="7"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zoomScale="70" zoomScaleNormal="70" zoomScaleSheetLayoutView="70" workbookViewId="0">
      <pane ySplit="4" topLeftCell="A34" activePane="bottomLeft" state="frozen"/>
      <selection activeCell="B1" sqref="B1"/>
      <selection pane="bottomLeft" activeCell="K48" sqref="K48"/>
    </sheetView>
  </sheetViews>
  <sheetFormatPr defaultColWidth="8.7109375" defaultRowHeight="11.25" x14ac:dyDescent="0.25"/>
  <cols>
    <col min="1" max="1" width="5.140625" style="2" bestFit="1" customWidth="1"/>
    <col min="2" max="2" width="64.85546875" style="2" customWidth="1"/>
    <col min="3" max="3" width="17.85546875" style="2" customWidth="1"/>
    <col min="4" max="4" width="8.570312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24.140625" style="2" customWidth="1"/>
    <col min="12" max="12" width="18.7109375" style="2" customWidth="1"/>
    <col min="13" max="16384" width="8.7109375" style="2"/>
  </cols>
  <sheetData>
    <row r="1" spans="1:13" ht="12" customHeight="1" x14ac:dyDescent="0.25">
      <c r="A1" s="57" t="s">
        <v>62</v>
      </c>
      <c r="B1" s="57"/>
      <c r="C1" s="57"/>
      <c r="D1" s="57"/>
      <c r="E1" s="57"/>
      <c r="F1" s="57"/>
      <c r="G1" s="57"/>
      <c r="H1" s="57"/>
      <c r="I1" s="57"/>
      <c r="J1" s="57"/>
      <c r="K1" s="57"/>
      <c r="L1" s="57"/>
    </row>
    <row r="2" spans="1:13" ht="7.5" customHeight="1" thickBot="1" x14ac:dyDescent="0.3">
      <c r="A2" s="58"/>
      <c r="B2" s="58"/>
      <c r="C2" s="58"/>
      <c r="D2" s="58"/>
      <c r="E2" s="58"/>
      <c r="F2" s="58"/>
      <c r="G2" s="58"/>
      <c r="H2" s="58"/>
      <c r="I2" s="58"/>
      <c r="J2" s="58"/>
      <c r="K2" s="58"/>
      <c r="L2" s="58"/>
    </row>
    <row r="3" spans="1:13" ht="99.6" customHeight="1" thickBot="1" x14ac:dyDescent="0.3">
      <c r="A3" s="31" t="s">
        <v>0</v>
      </c>
      <c r="B3" s="25" t="s">
        <v>36</v>
      </c>
      <c r="C3" s="25" t="s">
        <v>37</v>
      </c>
      <c r="D3" s="25" t="s">
        <v>39</v>
      </c>
      <c r="E3" s="25" t="s">
        <v>1</v>
      </c>
      <c r="F3" s="26" t="s">
        <v>2</v>
      </c>
      <c r="G3" s="26" t="s">
        <v>3</v>
      </c>
      <c r="H3" s="26" t="s">
        <v>4</v>
      </c>
      <c r="I3" s="26" t="s">
        <v>29</v>
      </c>
      <c r="J3" s="27" t="s">
        <v>63</v>
      </c>
      <c r="K3" s="25" t="s">
        <v>38</v>
      </c>
      <c r="L3" s="27" t="s">
        <v>30</v>
      </c>
    </row>
    <row r="4" spans="1:13" ht="12" thickBot="1" x14ac:dyDescent="0.3">
      <c r="A4" s="23">
        <v>1</v>
      </c>
      <c r="B4" s="24">
        <v>2</v>
      </c>
      <c r="C4" s="24">
        <v>3</v>
      </c>
      <c r="D4" s="24">
        <v>4</v>
      </c>
      <c r="E4" s="24">
        <v>5</v>
      </c>
      <c r="F4" s="24">
        <v>6</v>
      </c>
      <c r="G4" s="24">
        <v>7</v>
      </c>
      <c r="H4" s="24">
        <v>8</v>
      </c>
      <c r="I4" s="24">
        <v>9</v>
      </c>
      <c r="J4" s="24">
        <v>10</v>
      </c>
      <c r="K4" s="24">
        <v>11</v>
      </c>
      <c r="L4" s="24">
        <v>12</v>
      </c>
    </row>
    <row r="5" spans="1:13" ht="15" customHeight="1" thickBot="1" x14ac:dyDescent="0.25">
      <c r="A5" s="35" t="s">
        <v>65</v>
      </c>
      <c r="B5" s="59" t="s">
        <v>181</v>
      </c>
      <c r="C5" s="60"/>
      <c r="D5" s="60"/>
      <c r="E5" s="60"/>
      <c r="F5" s="60"/>
      <c r="G5" s="60"/>
      <c r="H5" s="60"/>
      <c r="I5" s="60"/>
      <c r="J5" s="60"/>
      <c r="K5" s="60"/>
      <c r="L5" s="61"/>
      <c r="M5" s="40"/>
    </row>
    <row r="6" spans="1:13" ht="218.1" customHeight="1" thickBot="1" x14ac:dyDescent="0.3">
      <c r="A6" s="6" t="s">
        <v>66</v>
      </c>
      <c r="B6" s="19" t="s">
        <v>88</v>
      </c>
      <c r="C6" s="9"/>
      <c r="D6" s="12" t="s">
        <v>64</v>
      </c>
      <c r="E6" s="21">
        <v>5</v>
      </c>
      <c r="F6" s="9"/>
      <c r="G6" s="9"/>
      <c r="H6" s="9"/>
      <c r="I6" s="9"/>
      <c r="J6" s="9"/>
      <c r="K6" s="9"/>
      <c r="L6" s="9"/>
    </row>
    <row r="7" spans="1:13" ht="219.6" customHeight="1" thickBot="1" x14ac:dyDescent="0.3">
      <c r="A7" s="6" t="s">
        <v>5</v>
      </c>
      <c r="B7" s="17"/>
      <c r="C7" s="21" t="s">
        <v>89</v>
      </c>
      <c r="D7" s="9"/>
      <c r="E7" s="9"/>
      <c r="F7" s="12">
        <f>'Išlaidos darbuotojams'!G7</f>
        <v>0</v>
      </c>
      <c r="G7" s="41">
        <f>'Išlaidos investicijoms'!D6</f>
        <v>2000</v>
      </c>
      <c r="H7" s="12">
        <f>'Išlaidos medžiagoms'!E8</f>
        <v>0</v>
      </c>
      <c r="I7" s="12">
        <f>'Išlaidos paslaugoms'!C8</f>
        <v>0</v>
      </c>
      <c r="J7" s="12">
        <f t="shared" ref="J7" si="0">0.05*(F7+G7+H7+I7)</f>
        <v>100</v>
      </c>
      <c r="K7" s="12">
        <f t="shared" ref="K7" si="1">SUM(F7:J7)</f>
        <v>2100</v>
      </c>
      <c r="L7" s="29"/>
    </row>
    <row r="8" spans="1:13" ht="15" customHeight="1" thickBot="1" x14ac:dyDescent="0.3">
      <c r="A8" s="20"/>
      <c r="B8" s="53" t="s">
        <v>40</v>
      </c>
      <c r="C8" s="54"/>
      <c r="D8" s="54"/>
      <c r="E8" s="54"/>
      <c r="F8" s="54"/>
      <c r="G8" s="54"/>
      <c r="H8" s="54"/>
      <c r="I8" s="54"/>
      <c r="J8" s="54"/>
      <c r="K8" s="55"/>
      <c r="L8" s="38">
        <f>SUM(K7:K7)*E6</f>
        <v>10500</v>
      </c>
    </row>
    <row r="9" spans="1:13" ht="14.1" customHeight="1" thickBot="1" x14ac:dyDescent="0.3">
      <c r="A9" s="20"/>
      <c r="B9" s="62" t="s">
        <v>42</v>
      </c>
      <c r="C9" s="63"/>
      <c r="D9" s="63"/>
      <c r="E9" s="63"/>
      <c r="F9" s="63"/>
      <c r="G9" s="63"/>
      <c r="H9" s="63"/>
      <c r="I9" s="63"/>
      <c r="J9" s="63"/>
      <c r="K9" s="64"/>
      <c r="L9" s="39">
        <f>SUM(L8)</f>
        <v>10500</v>
      </c>
    </row>
    <row r="10" spans="1:13" ht="18.95" customHeight="1" thickBot="1" x14ac:dyDescent="0.3">
      <c r="A10" s="36" t="s">
        <v>26</v>
      </c>
      <c r="B10" s="65" t="s">
        <v>182</v>
      </c>
      <c r="C10" s="66"/>
      <c r="D10" s="66"/>
      <c r="E10" s="66"/>
      <c r="F10" s="66"/>
      <c r="G10" s="66"/>
      <c r="H10" s="66"/>
      <c r="I10" s="66"/>
      <c r="J10" s="66"/>
      <c r="K10" s="66"/>
      <c r="L10" s="67"/>
    </row>
    <row r="11" spans="1:13" ht="109.5" customHeight="1" thickBot="1" x14ac:dyDescent="0.3">
      <c r="A11" s="20" t="s">
        <v>27</v>
      </c>
      <c r="B11" s="19" t="s">
        <v>92</v>
      </c>
      <c r="C11" s="14"/>
      <c r="D11" s="12" t="s">
        <v>64</v>
      </c>
      <c r="E11" s="38">
        <v>3788</v>
      </c>
      <c r="F11" s="9"/>
      <c r="G11" s="9"/>
      <c r="H11" s="9"/>
      <c r="I11" s="9"/>
      <c r="J11" s="9"/>
      <c r="K11" s="9"/>
      <c r="L11" s="9"/>
      <c r="M11" s="40"/>
    </row>
    <row r="12" spans="1:13" ht="110.1" customHeight="1" thickBot="1" x14ac:dyDescent="0.3">
      <c r="A12" s="20" t="s">
        <v>28</v>
      </c>
      <c r="B12" s="17"/>
      <c r="C12" s="21" t="s">
        <v>110</v>
      </c>
      <c r="D12" s="9"/>
      <c r="E12" s="9"/>
      <c r="F12" s="45">
        <f>'Išlaidos darbuotojams'!G17</f>
        <v>30.45</v>
      </c>
      <c r="G12" s="41">
        <f>'Išlaidos investicijoms'!D15</f>
        <v>0</v>
      </c>
      <c r="H12" s="12">
        <f>'Išlaidos medžiagoms'!E19</f>
        <v>0</v>
      </c>
      <c r="I12" s="12">
        <f>'Išlaidos paslaugoms'!C20</f>
        <v>65.45</v>
      </c>
      <c r="J12" s="12">
        <f>0.05*(F12+G12+H12+I12)</f>
        <v>4.7950000000000008</v>
      </c>
      <c r="K12" s="45">
        <f>SUM(F12:J12)</f>
        <v>100.69500000000001</v>
      </c>
      <c r="L12" s="9"/>
      <c r="M12" s="40"/>
    </row>
    <row r="13" spans="1:13" ht="12" thickBot="1" x14ac:dyDescent="0.3">
      <c r="A13" s="20"/>
      <c r="B13" s="53" t="s">
        <v>154</v>
      </c>
      <c r="C13" s="54"/>
      <c r="D13" s="54"/>
      <c r="E13" s="54"/>
      <c r="F13" s="54"/>
      <c r="G13" s="54"/>
      <c r="H13" s="54"/>
      <c r="I13" s="54"/>
      <c r="J13" s="54"/>
      <c r="K13" s="55"/>
      <c r="L13" s="38">
        <f>SUM(K12:K12)*E11</f>
        <v>381432.66000000003</v>
      </c>
    </row>
    <row r="14" spans="1:13" ht="109.5" customHeight="1" thickBot="1" x14ac:dyDescent="0.3">
      <c r="A14" s="20" t="s">
        <v>98</v>
      </c>
      <c r="B14" s="19" t="s">
        <v>92</v>
      </c>
      <c r="C14" s="14"/>
      <c r="D14" s="12" t="s">
        <v>64</v>
      </c>
      <c r="E14" s="38">
        <v>1000</v>
      </c>
      <c r="F14" s="9"/>
      <c r="G14" s="9"/>
      <c r="H14" s="9"/>
      <c r="I14" s="9"/>
      <c r="J14" s="9"/>
      <c r="K14" s="9"/>
      <c r="L14" s="9"/>
    </row>
    <row r="15" spans="1:13" ht="183.95" customHeight="1" thickBot="1" x14ac:dyDescent="0.3">
      <c r="A15" s="20" t="s">
        <v>99</v>
      </c>
      <c r="B15" s="17"/>
      <c r="C15" s="21" t="s">
        <v>111</v>
      </c>
      <c r="D15" s="9"/>
      <c r="E15" s="9"/>
      <c r="F15" s="45">
        <f>'Išlaidos darbuotojams'!G22</f>
        <v>304.5</v>
      </c>
      <c r="G15" s="41">
        <f>'Išlaidos investicijoms'!D19</f>
        <v>0</v>
      </c>
      <c r="H15" s="12">
        <f>'Išlaidos medžiagoms'!E28</f>
        <v>0</v>
      </c>
      <c r="I15" s="12">
        <f>'Išlaidos paslaugoms'!C28</f>
        <v>455.45</v>
      </c>
      <c r="J15" s="12">
        <f>0.05*(F15+G15+H15+I15)</f>
        <v>37.997500000000002</v>
      </c>
      <c r="K15" s="12">
        <f>SUM(F15:J15)</f>
        <v>797.94749999999999</v>
      </c>
      <c r="L15" s="9"/>
    </row>
    <row r="16" spans="1:13" ht="12" thickBot="1" x14ac:dyDescent="0.3">
      <c r="A16" s="20"/>
      <c r="B16" s="53" t="s">
        <v>155</v>
      </c>
      <c r="C16" s="54"/>
      <c r="D16" s="54"/>
      <c r="E16" s="54"/>
      <c r="F16" s="54"/>
      <c r="G16" s="54"/>
      <c r="H16" s="54"/>
      <c r="I16" s="54"/>
      <c r="J16" s="54"/>
      <c r="K16" s="55"/>
      <c r="L16" s="38">
        <f>SUM(K15:K15)*E14</f>
        <v>797947.5</v>
      </c>
    </row>
    <row r="17" spans="1:13" ht="45.6" customHeight="1" thickBot="1" x14ac:dyDescent="0.3">
      <c r="A17" s="20" t="s">
        <v>158</v>
      </c>
      <c r="B17" s="19" t="s">
        <v>90</v>
      </c>
      <c r="C17" s="14"/>
      <c r="D17" s="12" t="s">
        <v>64</v>
      </c>
      <c r="E17" s="43">
        <v>1000</v>
      </c>
      <c r="F17" s="9"/>
      <c r="G17" s="9"/>
      <c r="H17" s="9"/>
      <c r="I17" s="9"/>
      <c r="J17" s="9"/>
      <c r="K17" s="9"/>
      <c r="L17" s="9"/>
      <c r="M17" s="40"/>
    </row>
    <row r="18" spans="1:13" ht="43.5" customHeight="1" thickBot="1" x14ac:dyDescent="0.3">
      <c r="A18" s="20" t="s">
        <v>100</v>
      </c>
      <c r="B18" s="17"/>
      <c r="C18" s="21" t="s">
        <v>72</v>
      </c>
      <c r="D18" s="9"/>
      <c r="E18" s="9"/>
      <c r="F18" s="12">
        <f>'Išlaidos darbuotojams'!G27</f>
        <v>6.09</v>
      </c>
      <c r="G18" s="12">
        <f>'Išlaidos investicijoms'!D22</f>
        <v>0</v>
      </c>
      <c r="H18" s="12">
        <f>'Išlaidos medžiagoms'!E30</f>
        <v>0</v>
      </c>
      <c r="I18" s="12">
        <f>'Išlaidos paslaugoms'!C33</f>
        <v>0</v>
      </c>
      <c r="J18" s="12">
        <f>0.05*(F18+G18+H18+I18)</f>
        <v>0.30449999999999999</v>
      </c>
      <c r="K18" s="12">
        <f>SUM(F18:J18)</f>
        <v>6.3944999999999999</v>
      </c>
      <c r="L18" s="9"/>
    </row>
    <row r="19" spans="1:13" ht="11.45" customHeight="1" thickBot="1" x14ac:dyDescent="0.3">
      <c r="A19" s="20"/>
      <c r="B19" s="53" t="s">
        <v>41</v>
      </c>
      <c r="C19" s="54"/>
      <c r="D19" s="54"/>
      <c r="E19" s="54"/>
      <c r="F19" s="54"/>
      <c r="G19" s="54"/>
      <c r="H19" s="54"/>
      <c r="I19" s="54"/>
      <c r="J19" s="54"/>
      <c r="K19" s="55"/>
      <c r="L19" s="38">
        <f>SUM(K18)*E17</f>
        <v>6394.5</v>
      </c>
    </row>
    <row r="20" spans="1:13" ht="237.6" customHeight="1" thickBot="1" x14ac:dyDescent="0.3">
      <c r="A20" s="20" t="s">
        <v>159</v>
      </c>
      <c r="B20" s="19" t="s">
        <v>105</v>
      </c>
      <c r="C20" s="14"/>
      <c r="D20" s="12" t="s">
        <v>64</v>
      </c>
      <c r="E20" s="21">
        <v>5</v>
      </c>
      <c r="F20" s="9"/>
      <c r="G20" s="9"/>
      <c r="H20" s="9"/>
      <c r="I20" s="9"/>
      <c r="J20" s="9"/>
      <c r="K20" s="9"/>
      <c r="L20" s="9"/>
      <c r="M20" s="46"/>
    </row>
    <row r="21" spans="1:13" ht="143.1" customHeight="1" thickBot="1" x14ac:dyDescent="0.3">
      <c r="A21" s="20" t="s">
        <v>101</v>
      </c>
      <c r="B21" s="17"/>
      <c r="C21" s="21" t="s">
        <v>106</v>
      </c>
      <c r="D21" s="9"/>
      <c r="E21" s="9"/>
      <c r="F21" s="12">
        <f>'Išlaidos darbuotojams'!G31</f>
        <v>0</v>
      </c>
      <c r="G21" s="41">
        <f>'Išlaidos investicijoms'!D26</f>
        <v>2200</v>
      </c>
      <c r="H21" s="12">
        <f>'Išlaidos medžiagoms'!E36</f>
        <v>0</v>
      </c>
      <c r="I21" s="12">
        <f>'Išlaidos paslaugoms'!C38</f>
        <v>0</v>
      </c>
      <c r="J21" s="12">
        <f t="shared" ref="J21" si="2">0.05*(F21+G21+H21+I21)</f>
        <v>110</v>
      </c>
      <c r="K21" s="12">
        <f t="shared" ref="K21" si="3">SUM(F21:J21)</f>
        <v>2310</v>
      </c>
      <c r="L21" s="9"/>
      <c r="M21" s="40"/>
    </row>
    <row r="22" spans="1:13" ht="17.45" customHeight="1" thickBot="1" x14ac:dyDescent="0.3">
      <c r="A22" s="20"/>
      <c r="B22" s="53" t="s">
        <v>115</v>
      </c>
      <c r="C22" s="54"/>
      <c r="D22" s="54"/>
      <c r="E22" s="54"/>
      <c r="F22" s="54"/>
      <c r="G22" s="54"/>
      <c r="H22" s="54"/>
      <c r="I22" s="54"/>
      <c r="J22" s="54"/>
      <c r="K22" s="55"/>
      <c r="L22" s="38">
        <f>SUM(K21:K21)*E20</f>
        <v>11550</v>
      </c>
    </row>
    <row r="23" spans="1:13" ht="65.45" customHeight="1" thickBot="1" x14ac:dyDescent="0.3">
      <c r="A23" s="20" t="s">
        <v>160</v>
      </c>
      <c r="B23" s="19" t="s">
        <v>95</v>
      </c>
      <c r="C23" s="14"/>
      <c r="D23" s="12" t="s">
        <v>64</v>
      </c>
      <c r="E23" s="37">
        <v>16000</v>
      </c>
      <c r="F23" s="9"/>
      <c r="G23" s="9"/>
      <c r="H23" s="9"/>
      <c r="I23" s="9"/>
      <c r="J23" s="9"/>
      <c r="K23" s="9"/>
      <c r="L23" s="9"/>
    </row>
    <row r="24" spans="1:13" ht="57.95" customHeight="1" thickBot="1" x14ac:dyDescent="0.3">
      <c r="A24" s="20" t="s">
        <v>73</v>
      </c>
      <c r="B24" s="22"/>
      <c r="C24" s="21" t="s">
        <v>96</v>
      </c>
      <c r="D24" s="9"/>
      <c r="E24" s="9"/>
      <c r="F24" s="12">
        <f>'Išlaidos darbuotojams'!G35</f>
        <v>1.5225</v>
      </c>
      <c r="G24" s="12">
        <f>'Išlaidos investicijoms'!D29</f>
        <v>0</v>
      </c>
      <c r="H24" s="12">
        <f>'Išlaidos medžiagoms'!E41</f>
        <v>0</v>
      </c>
      <c r="I24" s="12">
        <f>'Išlaidos paslaugoms'!C43</f>
        <v>0</v>
      </c>
      <c r="J24" s="12">
        <f>0.05*(F24+G24+H24+I24)</f>
        <v>7.6124999999999998E-2</v>
      </c>
      <c r="K24" s="12">
        <f>SUM(F24:J24)</f>
        <v>1.598625</v>
      </c>
      <c r="L24" s="9"/>
    </row>
    <row r="25" spans="1:13" ht="12" thickBot="1" x14ac:dyDescent="0.3">
      <c r="A25" s="20"/>
      <c r="B25" s="53" t="s">
        <v>126</v>
      </c>
      <c r="C25" s="54"/>
      <c r="D25" s="54"/>
      <c r="E25" s="54"/>
      <c r="F25" s="54"/>
      <c r="G25" s="54"/>
      <c r="H25" s="54"/>
      <c r="I25" s="54"/>
      <c r="J25" s="54"/>
      <c r="K25" s="55"/>
      <c r="L25" s="38">
        <f>SUM(K24:K24)*E23</f>
        <v>25578</v>
      </c>
    </row>
    <row r="26" spans="1:13" ht="45.95" customHeight="1" thickBot="1" x14ac:dyDescent="0.3">
      <c r="A26" s="20" t="s">
        <v>102</v>
      </c>
      <c r="B26" s="19" t="s">
        <v>127</v>
      </c>
      <c r="C26" s="14"/>
      <c r="D26" s="12" t="s">
        <v>64</v>
      </c>
      <c r="E26" s="41">
        <v>150</v>
      </c>
      <c r="F26" s="9"/>
      <c r="G26" s="9"/>
      <c r="H26" s="9"/>
      <c r="I26" s="9"/>
      <c r="J26" s="9"/>
      <c r="K26" s="9"/>
      <c r="L26" s="9"/>
      <c r="M26" s="46"/>
    </row>
    <row r="27" spans="1:13" ht="45.75" thickBot="1" x14ac:dyDescent="0.3">
      <c r="A27" s="20" t="s">
        <v>74</v>
      </c>
      <c r="B27" s="22"/>
      <c r="C27" s="21" t="s">
        <v>91</v>
      </c>
      <c r="D27" s="9"/>
      <c r="E27" s="9"/>
      <c r="F27" s="12">
        <f>'Išlaidos darbuotojams'!G39</f>
        <v>1111.425</v>
      </c>
      <c r="G27" s="12">
        <f>'Išlaidos investicijoms'!D32</f>
        <v>0</v>
      </c>
      <c r="H27" s="12">
        <f>'Išlaidos medžiagoms'!E46</f>
        <v>0</v>
      </c>
      <c r="I27" s="12">
        <f>'Išlaidos paslaugoms'!C48</f>
        <v>0</v>
      </c>
      <c r="J27" s="12">
        <f>0.05*(F27+G27+H27+I27)</f>
        <v>55.571249999999999</v>
      </c>
      <c r="K27" s="12">
        <f>SUM(F27:J27)</f>
        <v>1166.9962499999999</v>
      </c>
      <c r="L27" s="9"/>
      <c r="M27" s="40"/>
    </row>
    <row r="28" spans="1:13" ht="15" customHeight="1" thickBot="1" x14ac:dyDescent="0.3">
      <c r="A28" s="20"/>
      <c r="B28" s="53" t="s">
        <v>128</v>
      </c>
      <c r="C28" s="54"/>
      <c r="D28" s="54"/>
      <c r="E28" s="54"/>
      <c r="F28" s="54"/>
      <c r="G28" s="54"/>
      <c r="H28" s="54"/>
      <c r="I28" s="54"/>
      <c r="J28" s="54"/>
      <c r="K28" s="55"/>
      <c r="L28" s="38">
        <f>SUM(K27:K27)*E26</f>
        <v>175049.4375</v>
      </c>
      <c r="M28" s="40"/>
    </row>
    <row r="29" spans="1:13" ht="68.099999999999994" customHeight="1" thickBot="1" x14ac:dyDescent="0.3">
      <c r="A29" s="20" t="s">
        <v>103</v>
      </c>
      <c r="B29" s="19" t="s">
        <v>97</v>
      </c>
      <c r="C29" s="14"/>
      <c r="D29" s="12" t="s">
        <v>64</v>
      </c>
      <c r="E29" s="38">
        <v>500</v>
      </c>
      <c r="F29" s="9"/>
      <c r="G29" s="9"/>
      <c r="H29" s="9"/>
      <c r="I29" s="9"/>
      <c r="J29" s="9"/>
      <c r="K29" s="9"/>
      <c r="L29" s="9"/>
      <c r="M29" s="44"/>
    </row>
    <row r="30" spans="1:13" ht="21.95" customHeight="1" thickBot="1" x14ac:dyDescent="0.3">
      <c r="A30" s="20" t="s">
        <v>75</v>
      </c>
      <c r="B30" s="22"/>
      <c r="C30" s="21" t="s">
        <v>68</v>
      </c>
      <c r="D30" s="9"/>
      <c r="E30" s="9"/>
      <c r="F30" s="12">
        <f>'Išlaidos darbuotojams'!G43</f>
        <v>0</v>
      </c>
      <c r="G30" s="41">
        <f>'Išlaidos investicijoms'!D35</f>
        <v>200</v>
      </c>
      <c r="H30" s="12">
        <f>'Išlaidos medžiagoms'!E51</f>
        <v>0</v>
      </c>
      <c r="I30" s="12">
        <f>'Išlaidos paslaugoms'!C53</f>
        <v>0</v>
      </c>
      <c r="J30" s="12">
        <f>0.05*(F30+G30+H30+I30)</f>
        <v>10</v>
      </c>
      <c r="K30" s="12">
        <f>SUM(F30:J30)</f>
        <v>210</v>
      </c>
      <c r="L30" s="9"/>
      <c r="M30" s="40"/>
    </row>
    <row r="31" spans="1:13" ht="66" customHeight="1" thickBot="1" x14ac:dyDescent="0.3">
      <c r="A31" s="20" t="s">
        <v>161</v>
      </c>
      <c r="B31" s="22"/>
      <c r="C31" s="21" t="s">
        <v>69</v>
      </c>
      <c r="D31" s="9"/>
      <c r="E31" s="9"/>
      <c r="F31" s="41">
        <f>'Išlaidos darbuotojams'!G46</f>
        <v>0</v>
      </c>
      <c r="G31" s="41">
        <f>'Išlaidos investicijoms'!D37</f>
        <v>200</v>
      </c>
      <c r="H31" s="12">
        <f>'Išlaidos medžiagoms'!E55</f>
        <v>0</v>
      </c>
      <c r="I31" s="12">
        <f>'Išlaidos paslaugoms'!C57</f>
        <v>0</v>
      </c>
      <c r="J31" s="12">
        <f>0.05*(F31+G31+H31+I31)</f>
        <v>10</v>
      </c>
      <c r="K31" s="12">
        <f>SUM(F31:J31)</f>
        <v>210</v>
      </c>
      <c r="L31" s="9"/>
      <c r="M31" s="40"/>
    </row>
    <row r="32" spans="1:13" ht="12" thickBot="1" x14ac:dyDescent="0.3">
      <c r="A32" s="20"/>
      <c r="B32" s="53" t="s">
        <v>139</v>
      </c>
      <c r="C32" s="54"/>
      <c r="D32" s="54"/>
      <c r="E32" s="54"/>
      <c r="F32" s="54"/>
      <c r="G32" s="54"/>
      <c r="H32" s="54"/>
      <c r="I32" s="54"/>
      <c r="J32" s="54"/>
      <c r="K32" s="55"/>
      <c r="L32" s="38">
        <f>SUM(K30:K31)*E29</f>
        <v>210000</v>
      </c>
    </row>
    <row r="33" spans="1:13" ht="44.45" customHeight="1" thickBot="1" x14ac:dyDescent="0.3">
      <c r="A33" s="20" t="s">
        <v>104</v>
      </c>
      <c r="B33" s="19" t="s">
        <v>180</v>
      </c>
      <c r="C33" s="14"/>
      <c r="D33" s="12" t="s">
        <v>64</v>
      </c>
      <c r="E33" s="37">
        <v>2000</v>
      </c>
      <c r="F33" s="9"/>
      <c r="G33" s="9"/>
      <c r="H33" s="9"/>
      <c r="I33" s="9"/>
      <c r="J33" s="9"/>
      <c r="K33" s="9"/>
      <c r="L33" s="9"/>
    </row>
    <row r="34" spans="1:13" ht="23.25" thickBot="1" x14ac:dyDescent="0.3">
      <c r="A34" s="20" t="s">
        <v>76</v>
      </c>
      <c r="B34" s="22"/>
      <c r="C34" s="21" t="s">
        <v>70</v>
      </c>
      <c r="D34" s="9"/>
      <c r="E34" s="9"/>
      <c r="F34" s="12">
        <f>'Išlaidos darbuotojams'!G51</f>
        <v>12.18</v>
      </c>
      <c r="G34" s="12">
        <f>'Išlaidos investicijoms'!D40</f>
        <v>0</v>
      </c>
      <c r="H34" s="12">
        <f>'Išlaidos medžiagoms'!E61</f>
        <v>0</v>
      </c>
      <c r="I34" s="12">
        <f>'Išlaidos paslaugoms'!C63</f>
        <v>0</v>
      </c>
      <c r="J34" s="12">
        <f>0.05*(F34+G34+H34+I34)</f>
        <v>0.60899999999999999</v>
      </c>
      <c r="K34" s="12">
        <f>SUM(F34:J34)</f>
        <v>12.789</v>
      </c>
      <c r="L34" s="9"/>
    </row>
    <row r="35" spans="1:13" ht="90.75" thickBot="1" x14ac:dyDescent="0.3">
      <c r="A35" s="20" t="s">
        <v>77</v>
      </c>
      <c r="B35" s="22"/>
      <c r="C35" s="21" t="s">
        <v>71</v>
      </c>
      <c r="D35" s="9"/>
      <c r="E35" s="9"/>
      <c r="F35" s="41">
        <f>'Išlaidos darbuotojams'!G54</f>
        <v>6.09</v>
      </c>
      <c r="G35" s="12">
        <f>'Išlaidos investicijoms'!D43</f>
        <v>0</v>
      </c>
      <c r="H35" s="12">
        <f>'Išlaidos medžiagoms'!E65</f>
        <v>0</v>
      </c>
      <c r="I35" s="12">
        <f>'Išlaidos paslaugoms'!C67</f>
        <v>0</v>
      </c>
      <c r="J35" s="12">
        <f t="shared" ref="J35" si="4">0.05*(F35+G35+H35+I35)</f>
        <v>0.30449999999999999</v>
      </c>
      <c r="K35" s="12">
        <f>SUM(F35:J35)</f>
        <v>6.3944999999999999</v>
      </c>
      <c r="L35" s="9"/>
      <c r="M35" s="40"/>
    </row>
    <row r="36" spans="1:13" ht="12" thickBot="1" x14ac:dyDescent="0.3">
      <c r="A36" s="20"/>
      <c r="B36" s="53" t="s">
        <v>67</v>
      </c>
      <c r="C36" s="54"/>
      <c r="D36" s="54"/>
      <c r="E36" s="54"/>
      <c r="F36" s="54"/>
      <c r="G36" s="54"/>
      <c r="H36" s="54"/>
      <c r="I36" s="54"/>
      <c r="J36" s="54"/>
      <c r="K36" s="55"/>
      <c r="L36" s="38">
        <f>SUM(K34:K35)*E33</f>
        <v>38367</v>
      </c>
    </row>
    <row r="37" spans="1:13" ht="11.1" customHeight="1" thickBot="1" x14ac:dyDescent="0.3">
      <c r="A37" s="20"/>
      <c r="B37" s="32"/>
      <c r="C37" s="33"/>
      <c r="D37" s="33"/>
      <c r="E37" s="33"/>
      <c r="F37" s="33"/>
      <c r="G37" s="33"/>
      <c r="H37" s="33"/>
      <c r="I37" s="33"/>
      <c r="J37" s="33"/>
      <c r="K37" s="34"/>
      <c r="L37" s="30"/>
    </row>
    <row r="38" spans="1:13" ht="12" thickBot="1" x14ac:dyDescent="0.3">
      <c r="A38" s="20"/>
      <c r="B38" s="62" t="s">
        <v>43</v>
      </c>
      <c r="C38" s="63"/>
      <c r="D38" s="63"/>
      <c r="E38" s="63"/>
      <c r="F38" s="63"/>
      <c r="G38" s="63"/>
      <c r="H38" s="63"/>
      <c r="I38" s="63"/>
      <c r="J38" s="63"/>
      <c r="K38" s="64"/>
      <c r="L38" s="39">
        <f>SUM(L16,L13,L19,L22,L25,L28,L32,L36)</f>
        <v>1646319.0975000001</v>
      </c>
    </row>
    <row r="39" spans="1:13" ht="12" thickBot="1" x14ac:dyDescent="0.3">
      <c r="A39" s="20"/>
      <c r="B39" s="62" t="s">
        <v>44</v>
      </c>
      <c r="C39" s="63"/>
      <c r="D39" s="63"/>
      <c r="E39" s="63"/>
      <c r="F39" s="63"/>
      <c r="G39" s="63"/>
      <c r="H39" s="63"/>
      <c r="I39" s="63"/>
      <c r="J39" s="63"/>
      <c r="K39" s="64"/>
      <c r="L39" s="39">
        <f>L38-L9</f>
        <v>1635819.0975000001</v>
      </c>
      <c r="M39" s="40"/>
    </row>
    <row r="41" spans="1:13" ht="24" customHeight="1" x14ac:dyDescent="0.25"/>
    <row r="42" spans="1:13" ht="22.5" x14ac:dyDescent="0.25">
      <c r="B42" s="51" t="s">
        <v>179</v>
      </c>
      <c r="C42" s="48"/>
      <c r="D42" s="49" t="s">
        <v>172</v>
      </c>
      <c r="E42" s="49" t="s">
        <v>175</v>
      </c>
      <c r="F42" s="48" t="s">
        <v>176</v>
      </c>
      <c r="M42" s="40"/>
    </row>
    <row r="43" spans="1:13" x14ac:dyDescent="0.25">
      <c r="B43" s="51"/>
      <c r="C43" s="48" t="s">
        <v>173</v>
      </c>
      <c r="D43" s="50">
        <f>L8</f>
        <v>10500</v>
      </c>
      <c r="E43" s="48">
        <v>0</v>
      </c>
      <c r="F43" s="50">
        <f>D43+E43</f>
        <v>10500</v>
      </c>
    </row>
    <row r="44" spans="1:13" x14ac:dyDescent="0.25">
      <c r="B44" s="56" t="s">
        <v>178</v>
      </c>
      <c r="C44" s="48" t="s">
        <v>174</v>
      </c>
      <c r="D44" s="50">
        <f>L13+L22+L25+L32</f>
        <v>628560.66</v>
      </c>
      <c r="E44" s="50">
        <f>L16+L19+L28+L36</f>
        <v>1017758.4375</v>
      </c>
      <c r="F44" s="50">
        <f>D44+E44</f>
        <v>1646319.0975000001</v>
      </c>
    </row>
    <row r="45" spans="1:13" x14ac:dyDescent="0.25">
      <c r="B45" s="56"/>
    </row>
    <row r="46" spans="1:13" ht="10.5" customHeight="1" x14ac:dyDescent="0.25"/>
    <row r="47" spans="1:13" ht="10.5" customHeight="1" x14ac:dyDescent="0.25">
      <c r="B47" s="56" t="s">
        <v>189</v>
      </c>
    </row>
    <row r="48" spans="1:13" ht="23.1" customHeight="1" x14ac:dyDescent="0.25">
      <c r="B48" s="56"/>
    </row>
    <row r="50" spans="2:2" ht="15.75" x14ac:dyDescent="0.25">
      <c r="B50" s="47" t="s">
        <v>177</v>
      </c>
    </row>
  </sheetData>
  <mergeCells count="17">
    <mergeCell ref="B28:K28"/>
    <mergeCell ref="B25:K25"/>
    <mergeCell ref="B44:B45"/>
    <mergeCell ref="B47:B48"/>
    <mergeCell ref="A1:L2"/>
    <mergeCell ref="B5:L5"/>
    <mergeCell ref="B8:K8"/>
    <mergeCell ref="B16:K16"/>
    <mergeCell ref="B39:K39"/>
    <mergeCell ref="B9:K9"/>
    <mergeCell ref="B10:L10"/>
    <mergeCell ref="B13:K13"/>
    <mergeCell ref="B19:K19"/>
    <mergeCell ref="B38:K38"/>
    <mergeCell ref="B32:K32"/>
    <mergeCell ref="B36:K36"/>
    <mergeCell ref="B22:K22"/>
  </mergeCells>
  <phoneticPr fontId="7" type="noConversion"/>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topLeftCell="A49" zoomScale="80" zoomScaleNormal="80" workbookViewId="0">
      <selection activeCell="D62" sqref="D62"/>
    </sheetView>
  </sheetViews>
  <sheetFormatPr defaultColWidth="8.7109375" defaultRowHeight="11.25" x14ac:dyDescent="0.25"/>
  <cols>
    <col min="1" max="1" width="68.85546875" style="2" customWidth="1"/>
    <col min="2" max="2" width="17.42578125"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8" ht="23.25" customHeight="1" thickBot="1" x14ac:dyDescent="0.3">
      <c r="A1" s="70" t="s">
        <v>45</v>
      </c>
      <c r="B1" s="71"/>
      <c r="C1" s="71"/>
      <c r="D1" s="71"/>
      <c r="E1" s="71"/>
      <c r="F1" s="71"/>
      <c r="G1" s="72"/>
    </row>
    <row r="2" spans="1:8" ht="68.25" customHeight="1" thickBot="1" x14ac:dyDescent="0.3">
      <c r="A2" s="4" t="s">
        <v>54</v>
      </c>
      <c r="B2" s="5" t="s">
        <v>6</v>
      </c>
      <c r="C2" s="5" t="s">
        <v>7</v>
      </c>
      <c r="D2" s="5" t="s">
        <v>47</v>
      </c>
      <c r="E2" s="5" t="s">
        <v>48</v>
      </c>
      <c r="F2" s="5" t="s">
        <v>8</v>
      </c>
      <c r="G2" s="5" t="s">
        <v>49</v>
      </c>
    </row>
    <row r="3" spans="1:8" ht="12" thickBot="1" x14ac:dyDescent="0.3">
      <c r="A3" s="6">
        <v>1</v>
      </c>
      <c r="B3" s="7">
        <v>2</v>
      </c>
      <c r="C3" s="6">
        <v>3</v>
      </c>
      <c r="D3" s="7">
        <v>4</v>
      </c>
      <c r="E3" s="6">
        <v>5</v>
      </c>
      <c r="F3" s="7">
        <v>6</v>
      </c>
      <c r="G3" s="6">
        <v>7</v>
      </c>
    </row>
    <row r="4" spans="1:8" ht="194.1" customHeight="1" thickBot="1" x14ac:dyDescent="0.3">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c r="F4" s="9"/>
      <c r="G4" s="9"/>
    </row>
    <row r="5" spans="1:8" ht="68.25" thickBot="1" x14ac:dyDescent="0.3">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c r="F5" s="9"/>
      <c r="G5" s="9"/>
    </row>
    <row r="6" spans="1:8" ht="12" thickBot="1" x14ac:dyDescent="0.3">
      <c r="A6" s="3"/>
      <c r="B6" s="12">
        <v>0</v>
      </c>
      <c r="C6" s="12">
        <v>0</v>
      </c>
      <c r="D6" s="12">
        <v>0</v>
      </c>
      <c r="E6" s="12">
        <v>0</v>
      </c>
      <c r="F6" s="12">
        <v>0</v>
      </c>
      <c r="G6" s="12">
        <f>+C6*D6*E6*F6</f>
        <v>0</v>
      </c>
    </row>
    <row r="7" spans="1:8" ht="12" thickBot="1" x14ac:dyDescent="0.3">
      <c r="A7" s="53" t="s">
        <v>50</v>
      </c>
      <c r="B7" s="54"/>
      <c r="C7" s="54"/>
      <c r="D7" s="54"/>
      <c r="E7" s="54"/>
      <c r="F7" s="55"/>
      <c r="G7" s="12">
        <f>SUM(G6:G6)</f>
        <v>0</v>
      </c>
    </row>
    <row r="9" spans="1:8" ht="12" thickBot="1" x14ac:dyDescent="0.3"/>
    <row r="10" spans="1:8" ht="13.5" thickBot="1" x14ac:dyDescent="0.3">
      <c r="A10" s="73" t="s">
        <v>46</v>
      </c>
      <c r="B10" s="74"/>
      <c r="C10" s="74"/>
      <c r="D10" s="74"/>
      <c r="E10" s="74"/>
      <c r="F10" s="74"/>
      <c r="G10" s="75"/>
    </row>
    <row r="11" spans="1:8" ht="63.6" customHeight="1" x14ac:dyDescent="0.25">
      <c r="A11" s="4" t="s">
        <v>55</v>
      </c>
      <c r="B11" s="5" t="s">
        <v>6</v>
      </c>
      <c r="C11" s="5" t="s">
        <v>7</v>
      </c>
      <c r="D11" s="5" t="s">
        <v>47</v>
      </c>
      <c r="E11" s="5" t="s">
        <v>48</v>
      </c>
      <c r="F11" s="5" t="s">
        <v>8</v>
      </c>
      <c r="G11" s="5" t="s">
        <v>49</v>
      </c>
    </row>
    <row r="12" spans="1:8" ht="12" thickBot="1" x14ac:dyDescent="0.3">
      <c r="A12" s="6">
        <v>1</v>
      </c>
      <c r="B12" s="7">
        <v>2</v>
      </c>
      <c r="C12" s="6">
        <v>3</v>
      </c>
      <c r="D12" s="7">
        <v>4</v>
      </c>
      <c r="E12" s="6">
        <v>5</v>
      </c>
      <c r="F12" s="7">
        <v>6</v>
      </c>
      <c r="G12" s="6">
        <v>7</v>
      </c>
    </row>
    <row r="13" spans="1:8" ht="124.5" thickBot="1" x14ac:dyDescent="0.3">
      <c r="A13"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3" s="9"/>
      <c r="C13" s="10"/>
      <c r="D13" s="10"/>
      <c r="E13" s="10"/>
      <c r="F13" s="10"/>
      <c r="G13" s="10"/>
    </row>
    <row r="14" spans="1:8" ht="34.5" thickBot="1" x14ac:dyDescent="0.3">
      <c r="A14" s="11" t="str">
        <f>'PI skaičiuoklė'!C12</f>
        <v>esamiems leidimų turėtojams užsieniečiams pasikeisti vairuotojo pažymėjimą į išduotą Europos Sąjungos ar Europos ekonominės erdvės šalyje, Jungtinėje Karalystėje, Šveicarijos Konfederacijoje arba Ukrainoje</v>
      </c>
      <c r="B14" s="9"/>
      <c r="C14" s="10"/>
      <c r="D14" s="10"/>
      <c r="E14" s="10"/>
      <c r="F14" s="10"/>
      <c r="G14" s="10"/>
      <c r="H14" s="44"/>
    </row>
    <row r="15" spans="1:8" ht="12" thickBot="1" x14ac:dyDescent="0.3">
      <c r="A15" s="3"/>
      <c r="B15" s="12" t="s">
        <v>78</v>
      </c>
      <c r="C15" s="12">
        <v>1</v>
      </c>
      <c r="D15" s="12">
        <v>6.09</v>
      </c>
      <c r="E15" s="41">
        <v>5</v>
      </c>
      <c r="F15" s="12">
        <v>1</v>
      </c>
      <c r="G15" s="12">
        <f>C15*D15*E15*F15</f>
        <v>30.45</v>
      </c>
      <c r="H15" s="40"/>
    </row>
    <row r="16" spans="1:8" ht="12" thickBot="1" x14ac:dyDescent="0.3">
      <c r="A16" s="53" t="s">
        <v>50</v>
      </c>
      <c r="B16" s="54"/>
      <c r="C16" s="54"/>
      <c r="D16" s="54"/>
      <c r="E16" s="54"/>
      <c r="F16" s="55"/>
      <c r="G16" s="12">
        <f>SUM(G15:G15)</f>
        <v>30.45</v>
      </c>
    </row>
    <row r="17" spans="1:8" ht="12" thickBot="1" x14ac:dyDescent="0.3">
      <c r="A17" s="62" t="s">
        <v>156</v>
      </c>
      <c r="B17" s="63"/>
      <c r="C17" s="63"/>
      <c r="D17" s="63"/>
      <c r="E17" s="63"/>
      <c r="F17" s="64"/>
      <c r="G17" s="15">
        <f>SUM(G16)</f>
        <v>30.45</v>
      </c>
      <c r="H17" s="40"/>
    </row>
    <row r="18" spans="1:8" ht="124.5" thickBot="1" x14ac:dyDescent="0.3">
      <c r="A18"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8" s="9"/>
      <c r="C18" s="10"/>
      <c r="D18" s="10"/>
      <c r="E18" s="10"/>
      <c r="F18" s="10"/>
      <c r="G18" s="10"/>
      <c r="H18" s="40"/>
    </row>
    <row r="19" spans="1:8" ht="57" thickBot="1" x14ac:dyDescent="0.3">
      <c r="A19"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9" s="9"/>
      <c r="C19" s="10"/>
      <c r="D19" s="10"/>
      <c r="E19" s="10"/>
      <c r="F19" s="10"/>
      <c r="G19" s="10"/>
      <c r="H19" s="40"/>
    </row>
    <row r="20" spans="1:8" ht="12" thickBot="1" x14ac:dyDescent="0.3">
      <c r="A20" s="3"/>
      <c r="B20" s="12" t="s">
        <v>78</v>
      </c>
      <c r="C20" s="12">
        <v>1</v>
      </c>
      <c r="D20" s="12">
        <v>6.09</v>
      </c>
      <c r="E20" s="12">
        <v>50</v>
      </c>
      <c r="F20" s="12">
        <v>1</v>
      </c>
      <c r="G20" s="12">
        <f>C20*D20*E20*F20</f>
        <v>304.5</v>
      </c>
      <c r="H20" s="40"/>
    </row>
    <row r="21" spans="1:8" ht="12" thickBot="1" x14ac:dyDescent="0.3">
      <c r="A21" s="53" t="s">
        <v>51</v>
      </c>
      <c r="B21" s="54"/>
      <c r="C21" s="54"/>
      <c r="D21" s="54"/>
      <c r="E21" s="54"/>
      <c r="F21" s="55"/>
      <c r="G21" s="12">
        <f>SUM(G20:G20)</f>
        <v>304.5</v>
      </c>
      <c r="H21" s="40"/>
    </row>
    <row r="22" spans="1:8" ht="12" thickBot="1" x14ac:dyDescent="0.3">
      <c r="A22" s="62" t="s">
        <v>157</v>
      </c>
      <c r="B22" s="63"/>
      <c r="C22" s="63"/>
      <c r="D22" s="63"/>
      <c r="E22" s="63"/>
      <c r="F22" s="64"/>
      <c r="G22" s="15">
        <f>SUM(G21)</f>
        <v>304.5</v>
      </c>
      <c r="H22" s="40"/>
    </row>
    <row r="23" spans="1:8" ht="45.75" thickBot="1" x14ac:dyDescent="0.3">
      <c r="A23"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3" s="9"/>
      <c r="C23" s="9"/>
      <c r="D23" s="9"/>
      <c r="E23" s="9"/>
      <c r="F23" s="9"/>
      <c r="G23" s="9"/>
      <c r="H23" s="40"/>
    </row>
    <row r="24" spans="1:8" ht="12" thickBot="1" x14ac:dyDescent="0.3">
      <c r="A24" s="11" t="str">
        <f>'PI skaičiuoklė'!C18</f>
        <v>pasikeitus leidime nurodytai informacijai informuoti Transporto saugos administraciją</v>
      </c>
      <c r="B24" s="9"/>
      <c r="C24" s="9"/>
      <c r="D24" s="9"/>
      <c r="E24" s="9"/>
      <c r="F24" s="9"/>
      <c r="G24" s="9"/>
    </row>
    <row r="25" spans="1:8" ht="12" thickBot="1" x14ac:dyDescent="0.3">
      <c r="A25" s="3"/>
      <c r="B25" s="12" t="s">
        <v>78</v>
      </c>
      <c r="C25" s="12">
        <v>1</v>
      </c>
      <c r="D25" s="12">
        <v>6.09</v>
      </c>
      <c r="E25" s="41">
        <v>1</v>
      </c>
      <c r="F25" s="41">
        <v>1</v>
      </c>
      <c r="G25" s="12">
        <f>C25*D25*E25*F25</f>
        <v>6.09</v>
      </c>
      <c r="H25" s="40"/>
    </row>
    <row r="26" spans="1:8" ht="12" thickBot="1" x14ac:dyDescent="0.3">
      <c r="A26" s="53" t="s">
        <v>52</v>
      </c>
      <c r="B26" s="54"/>
      <c r="C26" s="54"/>
      <c r="D26" s="54"/>
      <c r="E26" s="54"/>
      <c r="F26" s="55"/>
      <c r="G26" s="12">
        <f>SUM(G25:G25)</f>
        <v>6.09</v>
      </c>
    </row>
    <row r="27" spans="1:8" ht="12" thickBot="1" x14ac:dyDescent="0.3">
      <c r="A27" s="62" t="s">
        <v>53</v>
      </c>
      <c r="B27" s="63"/>
      <c r="C27" s="63"/>
      <c r="D27" s="63"/>
      <c r="E27" s="63"/>
      <c r="F27" s="64"/>
      <c r="G27" s="15">
        <f>SUM(G26)</f>
        <v>6.09</v>
      </c>
    </row>
    <row r="28" spans="1:8" ht="248.25" thickBot="1" x14ac:dyDescent="0.3">
      <c r="A28"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28" s="9"/>
      <c r="C28" s="9"/>
      <c r="D28" s="9"/>
      <c r="E28" s="9"/>
      <c r="F28" s="9"/>
      <c r="G28" s="9"/>
    </row>
    <row r="29" spans="1:8" ht="45.75" thickBot="1" x14ac:dyDescent="0.3">
      <c r="A29"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9" s="9"/>
      <c r="C29" s="9"/>
      <c r="D29" s="9"/>
      <c r="E29" s="9"/>
      <c r="F29" s="9"/>
      <c r="G29" s="9"/>
    </row>
    <row r="30" spans="1:8" ht="12" thickBot="1" x14ac:dyDescent="0.3">
      <c r="A30" s="3"/>
      <c r="B30" s="12">
        <v>0</v>
      </c>
      <c r="C30" s="12">
        <v>0</v>
      </c>
      <c r="D30" s="12">
        <v>0</v>
      </c>
      <c r="E30" s="12">
        <v>0</v>
      </c>
      <c r="F30" s="12">
        <v>0</v>
      </c>
      <c r="G30" s="12">
        <f>C30*D30*E30*F30</f>
        <v>0</v>
      </c>
    </row>
    <row r="31" spans="1:8" ht="12" thickBot="1" x14ac:dyDescent="0.3">
      <c r="A31" s="53" t="s">
        <v>116</v>
      </c>
      <c r="B31" s="54"/>
      <c r="C31" s="54"/>
      <c r="D31" s="54"/>
      <c r="E31" s="54"/>
      <c r="F31" s="55"/>
      <c r="G31" s="12">
        <f>SUM(G30:G30)</f>
        <v>0</v>
      </c>
    </row>
    <row r="32" spans="1:8" ht="79.5" thickBot="1" x14ac:dyDescent="0.3">
      <c r="A32"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2" s="9"/>
      <c r="C32" s="10"/>
      <c r="D32" s="10"/>
      <c r="E32" s="10"/>
      <c r="F32" s="10"/>
      <c r="G32" s="10"/>
    </row>
    <row r="33" spans="1:10" ht="24" customHeight="1" thickBot="1" x14ac:dyDescent="0.3">
      <c r="A33" s="11" t="str">
        <f>'PI skaičiuoklė'!C24</f>
        <v>nurodyti keleivių vežimo organizatoriui savo sąskaitos numerį ir pateikti tai įrodantį dokumentą – banko išrašą</v>
      </c>
      <c r="B33" s="9"/>
      <c r="C33" s="10"/>
      <c r="D33" s="10"/>
      <c r="E33" s="10"/>
      <c r="F33" s="10"/>
      <c r="G33" s="10"/>
    </row>
    <row r="34" spans="1:10" ht="12" thickBot="1" x14ac:dyDescent="0.3">
      <c r="A34" s="3"/>
      <c r="B34" s="12" t="s">
        <v>78</v>
      </c>
      <c r="C34" s="12">
        <v>1</v>
      </c>
      <c r="D34" s="12">
        <v>6.09</v>
      </c>
      <c r="E34" s="41">
        <v>0.25</v>
      </c>
      <c r="F34" s="12">
        <v>1</v>
      </c>
      <c r="G34" s="12">
        <f>C34*D34*E34*F34</f>
        <v>1.5225</v>
      </c>
      <c r="H34" s="68"/>
      <c r="I34" s="69"/>
      <c r="J34" s="69"/>
    </row>
    <row r="35" spans="1:10" ht="12" thickBot="1" x14ac:dyDescent="0.3">
      <c r="A35" s="53" t="s">
        <v>129</v>
      </c>
      <c r="B35" s="54"/>
      <c r="C35" s="54"/>
      <c r="D35" s="54"/>
      <c r="E35" s="54"/>
      <c r="F35" s="55"/>
      <c r="G35" s="12">
        <f>SUM(G34:G34)</f>
        <v>1.5225</v>
      </c>
    </row>
    <row r="36" spans="1:10" ht="45.75" thickBot="1" x14ac:dyDescent="0.3">
      <c r="A36"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6" s="9"/>
      <c r="C36" s="10"/>
      <c r="D36" s="10"/>
      <c r="E36" s="10"/>
      <c r="F36" s="10"/>
      <c r="G36" s="10"/>
    </row>
    <row r="37" spans="1:10" ht="12" thickBot="1" x14ac:dyDescent="0.3">
      <c r="A37" s="11" t="str">
        <f>'PI skaičiuoklė'!C27</f>
        <v>pateikti atvyksiančio taksi vairuotojo vardą ir pavardę ir pateikti būsimos kelionės tarifus</v>
      </c>
      <c r="B37" s="9"/>
      <c r="C37" s="10"/>
      <c r="D37" s="10"/>
      <c r="E37" s="10"/>
      <c r="F37" s="10"/>
      <c r="G37" s="10"/>
    </row>
    <row r="38" spans="1:10" ht="12" thickBot="1" x14ac:dyDescent="0.3">
      <c r="A38" s="3"/>
      <c r="B38" s="12" t="s">
        <v>80</v>
      </c>
      <c r="C38" s="12">
        <v>1</v>
      </c>
      <c r="D38" s="12">
        <v>6.09</v>
      </c>
      <c r="E38" s="12">
        <v>0.5</v>
      </c>
      <c r="F38" s="12">
        <v>365</v>
      </c>
      <c r="G38" s="12">
        <f>C38*D38*E38*F38</f>
        <v>1111.425</v>
      </c>
      <c r="H38" s="40"/>
    </row>
    <row r="39" spans="1:10" ht="12" thickBot="1" x14ac:dyDescent="0.3">
      <c r="A39" s="53" t="s">
        <v>130</v>
      </c>
      <c r="B39" s="54"/>
      <c r="C39" s="54"/>
      <c r="D39" s="54"/>
      <c r="E39" s="54"/>
      <c r="F39" s="55"/>
      <c r="G39" s="12">
        <f>SUM(G38:G38)</f>
        <v>1111.425</v>
      </c>
    </row>
    <row r="40" spans="1:10" ht="79.5" thickBot="1" x14ac:dyDescent="0.3">
      <c r="A40"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0" s="9"/>
      <c r="C40" s="10"/>
      <c r="D40" s="10"/>
      <c r="E40" s="10"/>
      <c r="F40" s="10"/>
      <c r="G40" s="10"/>
    </row>
    <row r="41" spans="1:10" ht="12" thickBot="1" x14ac:dyDescent="0.3">
      <c r="A41" s="11" t="str">
        <f>'PI skaičiuoklė'!C30</f>
        <v>naudoti navigacijos įrenginį</v>
      </c>
      <c r="B41" s="9"/>
      <c r="C41" s="10"/>
      <c r="D41" s="10"/>
      <c r="E41" s="10"/>
      <c r="F41" s="10"/>
      <c r="G41" s="10"/>
    </row>
    <row r="42" spans="1:10" ht="12" thickBot="1" x14ac:dyDescent="0.3">
      <c r="A42" s="3"/>
      <c r="B42" s="12">
        <v>0</v>
      </c>
      <c r="C42" s="12">
        <v>0</v>
      </c>
      <c r="D42" s="12">
        <v>0</v>
      </c>
      <c r="E42" s="12">
        <v>0</v>
      </c>
      <c r="F42" s="12">
        <v>0</v>
      </c>
      <c r="G42" s="12">
        <f>C42*D42*E42*F42</f>
        <v>0</v>
      </c>
    </row>
    <row r="43" spans="1:10" ht="12" thickBot="1" x14ac:dyDescent="0.3">
      <c r="A43" s="53" t="s">
        <v>132</v>
      </c>
      <c r="B43" s="54"/>
      <c r="C43" s="54"/>
      <c r="D43" s="54"/>
      <c r="E43" s="54"/>
      <c r="F43" s="55"/>
      <c r="G43" s="12">
        <f>SUM(G42:G42)</f>
        <v>0</v>
      </c>
    </row>
    <row r="44" spans="1:10" ht="23.25" thickBot="1" x14ac:dyDescent="0.3">
      <c r="A44" s="11" t="str">
        <f>'PI skaičiuoklė'!C31</f>
        <v>išduoti keleiviui pinigų priėmimo arba kasos aparato kvitą, kuriame taip pat nurodoma kelionės pradžios ir pabaigos laikas ir nuvažiuotas atstumas</v>
      </c>
      <c r="B44" s="9"/>
      <c r="C44" s="10"/>
      <c r="D44" s="10"/>
      <c r="E44" s="10"/>
      <c r="F44" s="10"/>
      <c r="G44" s="10"/>
    </row>
    <row r="45" spans="1:10" ht="12" thickBot="1" x14ac:dyDescent="0.3">
      <c r="A45" s="3"/>
      <c r="B45" s="12">
        <v>0</v>
      </c>
      <c r="C45" s="12">
        <v>0</v>
      </c>
      <c r="D45" s="12">
        <v>0</v>
      </c>
      <c r="E45" s="12">
        <v>0</v>
      </c>
      <c r="F45" s="12">
        <v>0</v>
      </c>
      <c r="G45" s="12">
        <f>C45*D45*E45*F45</f>
        <v>0</v>
      </c>
    </row>
    <row r="46" spans="1:10" ht="12" thickBot="1" x14ac:dyDescent="0.3">
      <c r="A46" s="53" t="s">
        <v>133</v>
      </c>
      <c r="B46" s="54"/>
      <c r="C46" s="54"/>
      <c r="D46" s="54"/>
      <c r="E46" s="54"/>
      <c r="F46" s="55"/>
      <c r="G46" s="12">
        <f>SUM(G45:G45)</f>
        <v>0</v>
      </c>
    </row>
    <row r="47" spans="1:10" ht="12" thickBot="1" x14ac:dyDescent="0.3">
      <c r="A47" s="62" t="s">
        <v>131</v>
      </c>
      <c r="B47" s="63"/>
      <c r="C47" s="63"/>
      <c r="D47" s="63"/>
      <c r="E47" s="63"/>
      <c r="F47" s="64"/>
      <c r="G47" s="15">
        <f>SUM(G43,G46)</f>
        <v>0</v>
      </c>
    </row>
    <row r="48" spans="1:10" ht="45.75" thickBot="1" x14ac:dyDescent="0.3">
      <c r="A48"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48" s="9"/>
      <c r="C48" s="10"/>
      <c r="D48" s="10"/>
      <c r="E48" s="10"/>
      <c r="F48" s="10"/>
      <c r="G48" s="10"/>
    </row>
    <row r="49" spans="1:7" ht="12" thickBot="1" x14ac:dyDescent="0.3">
      <c r="A49" s="11" t="str">
        <f>'PI skaičiuoklė'!C34</f>
        <v>saugoti dokumentus apie kelionės kainą</v>
      </c>
      <c r="B49" s="9"/>
      <c r="C49" s="10"/>
      <c r="D49" s="10"/>
      <c r="E49" s="10"/>
      <c r="F49" s="10"/>
      <c r="G49" s="10"/>
    </row>
    <row r="50" spans="1:7" ht="12" thickBot="1" x14ac:dyDescent="0.3">
      <c r="A50" s="3"/>
      <c r="B50" s="12" t="s">
        <v>78</v>
      </c>
      <c r="C50" s="12">
        <v>1</v>
      </c>
      <c r="D50" s="12">
        <v>6.09</v>
      </c>
      <c r="E50" s="12">
        <v>2</v>
      </c>
      <c r="F50" s="12">
        <v>1</v>
      </c>
      <c r="G50" s="12">
        <f>C50*D50*E50*F50</f>
        <v>12.18</v>
      </c>
    </row>
    <row r="51" spans="1:7" ht="12" thickBot="1" x14ac:dyDescent="0.3">
      <c r="A51" s="53" t="s">
        <v>162</v>
      </c>
      <c r="B51" s="54"/>
      <c r="C51" s="54"/>
      <c r="D51" s="54"/>
      <c r="E51" s="54"/>
      <c r="F51" s="55"/>
      <c r="G51" s="12">
        <f>SUM(G50:G50)</f>
        <v>12.18</v>
      </c>
    </row>
    <row r="52" spans="1:7" ht="23.25" thickBot="1" x14ac:dyDescent="0.3">
      <c r="A52" s="11" t="str">
        <f>'PI skaičiuoklė'!C35</f>
        <v>dokumentus apie kelionės kainą pateikti teisėsaugos ar valstybinę kelių transporto priežiūrą atliekančioms institucijoms pareikalavus</v>
      </c>
      <c r="B52" s="9"/>
      <c r="C52" s="10"/>
      <c r="D52" s="10"/>
      <c r="E52" s="10"/>
      <c r="F52" s="10"/>
      <c r="G52" s="10"/>
    </row>
    <row r="53" spans="1:7" ht="12" thickBot="1" x14ac:dyDescent="0.3">
      <c r="A53" s="3"/>
      <c r="B53" s="12" t="s">
        <v>78</v>
      </c>
      <c r="C53" s="12">
        <v>1</v>
      </c>
      <c r="D53" s="12">
        <v>6.09</v>
      </c>
      <c r="E53" s="12">
        <v>2</v>
      </c>
      <c r="F53" s="12">
        <v>0.5</v>
      </c>
      <c r="G53" s="12">
        <f>C53*D53*E53*F53</f>
        <v>6.09</v>
      </c>
    </row>
    <row r="54" spans="1:7" ht="12" thickBot="1" x14ac:dyDescent="0.3">
      <c r="A54" s="53" t="s">
        <v>163</v>
      </c>
      <c r="B54" s="54"/>
      <c r="C54" s="54"/>
      <c r="D54" s="54"/>
      <c r="E54" s="54"/>
      <c r="F54" s="55"/>
      <c r="G54" s="12">
        <f>SUM(G53:G53)</f>
        <v>6.09</v>
      </c>
    </row>
    <row r="55" spans="1:7" ht="12" thickBot="1" x14ac:dyDescent="0.3">
      <c r="A55" s="62" t="s">
        <v>164</v>
      </c>
      <c r="B55" s="63"/>
      <c r="C55" s="63"/>
      <c r="D55" s="63"/>
      <c r="E55" s="63"/>
      <c r="F55" s="64"/>
      <c r="G55" s="15">
        <f>SUM(G51,G54)</f>
        <v>18.27</v>
      </c>
    </row>
    <row r="57" spans="1:7" x14ac:dyDescent="0.25">
      <c r="A57" s="2" t="s">
        <v>183</v>
      </c>
    </row>
    <row r="58" spans="1:7" x14ac:dyDescent="0.25">
      <c r="A58" s="52" t="s">
        <v>184</v>
      </c>
    </row>
    <row r="59" spans="1:7" x14ac:dyDescent="0.25">
      <c r="A59" s="52" t="s">
        <v>185</v>
      </c>
    </row>
    <row r="68" spans="1:1" x14ac:dyDescent="0.25">
      <c r="A68" s="52"/>
    </row>
  </sheetData>
  <mergeCells count="19">
    <mergeCell ref="A1:G1"/>
    <mergeCell ref="A10:G10"/>
    <mergeCell ref="A16:F16"/>
    <mergeCell ref="A7:F7"/>
    <mergeCell ref="A26:F26"/>
    <mergeCell ref="A27:F27"/>
    <mergeCell ref="A31:F31"/>
    <mergeCell ref="A17:F17"/>
    <mergeCell ref="A39:F39"/>
    <mergeCell ref="A35:F35"/>
    <mergeCell ref="A21:F21"/>
    <mergeCell ref="A22:F22"/>
    <mergeCell ref="H34:J34"/>
    <mergeCell ref="A47:F47"/>
    <mergeCell ref="A51:F51"/>
    <mergeCell ref="A54:F54"/>
    <mergeCell ref="A55:F55"/>
    <mergeCell ref="A43:F43"/>
    <mergeCell ref="A46:F4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
  <sheetViews>
    <sheetView topLeftCell="A36" zoomScale="80" zoomScaleNormal="80" workbookViewId="0">
      <selection activeCell="F46" sqref="F46"/>
    </sheetView>
  </sheetViews>
  <sheetFormatPr defaultColWidth="8.7109375" defaultRowHeight="15" x14ac:dyDescent="0.25"/>
  <cols>
    <col min="1" max="1" width="67.7109375" style="1" customWidth="1"/>
    <col min="2" max="2" width="8.85546875" style="1" customWidth="1"/>
    <col min="3" max="3" width="9.28515625" style="1" customWidth="1"/>
    <col min="4" max="4" width="21" style="1" customWidth="1"/>
    <col min="5" max="16384" width="8.7109375" style="1"/>
  </cols>
  <sheetData>
    <row r="1" spans="1:4" ht="15.75" thickBot="1" x14ac:dyDescent="0.3">
      <c r="A1" s="76" t="s">
        <v>32</v>
      </c>
      <c r="B1" s="77"/>
      <c r="C1" s="77"/>
      <c r="D1" s="78"/>
    </row>
    <row r="2" spans="1:4" ht="24.6" customHeight="1" thickBot="1" x14ac:dyDescent="0.3">
      <c r="A2" s="4" t="s">
        <v>56</v>
      </c>
      <c r="B2" s="82" t="s">
        <v>15</v>
      </c>
      <c r="C2" s="83"/>
      <c r="D2" s="5" t="s">
        <v>3</v>
      </c>
    </row>
    <row r="3" spans="1:4" ht="15.75" thickBot="1" x14ac:dyDescent="0.3">
      <c r="A3" s="6">
        <v>1</v>
      </c>
      <c r="B3" s="84">
        <v>2</v>
      </c>
      <c r="C3" s="85"/>
      <c r="D3" s="6">
        <v>3</v>
      </c>
    </row>
    <row r="4" spans="1:4" ht="216" customHeight="1" thickBot="1" x14ac:dyDescent="0.3">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row>
    <row r="5" spans="1:4" ht="68.25" thickBot="1" x14ac:dyDescent="0.3">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12" t="s">
        <v>84</v>
      </c>
      <c r="C5" s="12">
        <v>2000</v>
      </c>
      <c r="D5" s="12">
        <f>+C5</f>
        <v>2000</v>
      </c>
    </row>
    <row r="6" spans="1:4" ht="15.75" thickBot="1" x14ac:dyDescent="0.3">
      <c r="A6" s="53" t="s">
        <v>107</v>
      </c>
      <c r="B6" s="54"/>
      <c r="C6" s="54"/>
      <c r="D6" s="9">
        <f>SUM(D5:D5)</f>
        <v>2000</v>
      </c>
    </row>
    <row r="7" spans="1:4" x14ac:dyDescent="0.25">
      <c r="A7" s="42"/>
    </row>
    <row r="8" spans="1:4" ht="15.75" thickBot="1" x14ac:dyDescent="0.3"/>
    <row r="9" spans="1:4" ht="15.75" thickBot="1" x14ac:dyDescent="0.3">
      <c r="A9" s="79" t="s">
        <v>33</v>
      </c>
      <c r="B9" s="80"/>
      <c r="C9" s="80"/>
      <c r="D9" s="81"/>
    </row>
    <row r="10" spans="1:4" ht="15.75" thickBot="1" x14ac:dyDescent="0.3">
      <c r="A10" s="4" t="s">
        <v>57</v>
      </c>
      <c r="B10" s="82" t="s">
        <v>15</v>
      </c>
      <c r="C10" s="83"/>
      <c r="D10" s="5" t="s">
        <v>3</v>
      </c>
    </row>
    <row r="11" spans="1:4" ht="15.75" thickBot="1" x14ac:dyDescent="0.3">
      <c r="A11" s="6">
        <v>1</v>
      </c>
      <c r="B11" s="84">
        <v>2</v>
      </c>
      <c r="C11" s="85"/>
      <c r="D11" s="6">
        <v>3</v>
      </c>
    </row>
    <row r="12" spans="1:4" ht="105.6" customHeight="1" thickBot="1" x14ac:dyDescent="0.3">
      <c r="A12"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2" s="9"/>
      <c r="C12" s="9"/>
      <c r="D12" s="9"/>
    </row>
    <row r="13" spans="1:4" ht="21.6" customHeight="1" thickBot="1" x14ac:dyDescent="0.3">
      <c r="A13" s="11" t="str">
        <f>'PI skaičiuoklė'!C12</f>
        <v>esamiems leidimų turėtojams užsieniečiams pasikeisti vairuotojo pažymėjimą į išduotą Europos Sąjungos ar Europos ekonominės erdvės šalyje, Jungtinėje Karalystėje, Šveicarijos Konfederacijoje arba Ukrainoje</v>
      </c>
      <c r="B13" s="12" t="s">
        <v>9</v>
      </c>
      <c r="C13" s="12">
        <v>0</v>
      </c>
      <c r="D13" s="12">
        <f>+C13</f>
        <v>0</v>
      </c>
    </row>
    <row r="14" spans="1:4" ht="15.75" thickBot="1" x14ac:dyDescent="0.3">
      <c r="A14" s="53" t="s">
        <v>79</v>
      </c>
      <c r="B14" s="54"/>
      <c r="C14" s="54"/>
      <c r="D14" s="9">
        <f>SUM(D13:D13)</f>
        <v>0</v>
      </c>
    </row>
    <row r="15" spans="1:4" ht="15.75" thickBot="1" x14ac:dyDescent="0.3">
      <c r="A15" s="62" t="s">
        <v>16</v>
      </c>
      <c r="B15" s="63"/>
      <c r="C15" s="63"/>
      <c r="D15" s="9">
        <f>SUM(D14)</f>
        <v>0</v>
      </c>
    </row>
    <row r="16" spans="1:4" ht="124.5" thickBot="1" x14ac:dyDescent="0.3">
      <c r="A16"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6" s="9"/>
      <c r="C16" s="9"/>
      <c r="D16" s="9"/>
    </row>
    <row r="17" spans="1:5" ht="57" thickBot="1" x14ac:dyDescent="0.3">
      <c r="A17"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7" s="12" t="s">
        <v>9</v>
      </c>
      <c r="C17" s="12">
        <v>0</v>
      </c>
      <c r="D17" s="12">
        <f>+C17</f>
        <v>0</v>
      </c>
    </row>
    <row r="18" spans="1:5" ht="15.75" thickBot="1" x14ac:dyDescent="0.3">
      <c r="A18" s="53" t="s">
        <v>79</v>
      </c>
      <c r="B18" s="54"/>
      <c r="C18" s="54"/>
      <c r="D18" s="9">
        <f>SUM(D17:D17)</f>
        <v>0</v>
      </c>
    </row>
    <row r="19" spans="1:5" ht="15.75" thickBot="1" x14ac:dyDescent="0.3">
      <c r="A19" s="62" t="s">
        <v>16</v>
      </c>
      <c r="B19" s="63"/>
      <c r="C19" s="63"/>
      <c r="D19" s="9">
        <f>SUM(D18)</f>
        <v>0</v>
      </c>
    </row>
    <row r="20" spans="1:5" ht="45.75" thickBot="1" x14ac:dyDescent="0.3">
      <c r="A20"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0" s="9"/>
      <c r="C20" s="9"/>
      <c r="D20" s="9"/>
    </row>
    <row r="21" spans="1:5" ht="30.95" customHeight="1" thickBot="1" x14ac:dyDescent="0.3">
      <c r="A21" s="11" t="str">
        <f>'PI skaičiuoklė'!C18</f>
        <v>pasikeitus leidime nurodytai informacijai informuoti Transporto saugos administraciją</v>
      </c>
      <c r="B21" s="12" t="s">
        <v>13</v>
      </c>
      <c r="C21" s="12">
        <v>0</v>
      </c>
      <c r="D21" s="12">
        <f>+C21</f>
        <v>0</v>
      </c>
    </row>
    <row r="22" spans="1:5" ht="15.75" thickBot="1" x14ac:dyDescent="0.3">
      <c r="A22" s="53" t="s">
        <v>81</v>
      </c>
      <c r="B22" s="54"/>
      <c r="C22" s="54"/>
      <c r="D22" s="9">
        <f>SUM(D21:D21)</f>
        <v>0</v>
      </c>
    </row>
    <row r="23" spans="1:5" ht="15.75" thickBot="1" x14ac:dyDescent="0.3">
      <c r="A23" s="62" t="s">
        <v>82</v>
      </c>
      <c r="B23" s="63"/>
      <c r="C23" s="63"/>
      <c r="D23" s="9">
        <f>SUM(D22)</f>
        <v>0</v>
      </c>
    </row>
    <row r="24" spans="1:5" ht="23.1" customHeight="1" thickBot="1" x14ac:dyDescent="0.3">
      <c r="A2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24" s="9"/>
      <c r="C24" s="9"/>
      <c r="D24" s="9"/>
    </row>
    <row r="25" spans="1:5" ht="57" thickBot="1" x14ac:dyDescent="0.3">
      <c r="A2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5" s="12" t="s">
        <v>84</v>
      </c>
      <c r="C25" s="12">
        <v>2200</v>
      </c>
      <c r="D25" s="12">
        <f>+C25</f>
        <v>2200</v>
      </c>
    </row>
    <row r="26" spans="1:5" ht="15.75" thickBot="1" x14ac:dyDescent="0.3">
      <c r="A26" s="53" t="s">
        <v>117</v>
      </c>
      <c r="B26" s="54"/>
      <c r="C26" s="54"/>
      <c r="D26" s="9">
        <f>SUM(D25:D25)</f>
        <v>2200</v>
      </c>
      <c r="E26" s="42"/>
    </row>
    <row r="27" spans="1:5" ht="79.5" thickBot="1" x14ac:dyDescent="0.3">
      <c r="A2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27" s="9"/>
      <c r="C27" s="9"/>
      <c r="D27" s="9"/>
    </row>
    <row r="28" spans="1:5" ht="23.25" thickBot="1" x14ac:dyDescent="0.3">
      <c r="A28" s="11" t="str">
        <f>'PI skaičiuoklė'!C24</f>
        <v>nurodyti keleivių vežimo organizatoriui savo sąskaitos numerį ir pateikti tai įrodantį dokumentą – banko išrašą</v>
      </c>
      <c r="B28" s="12" t="s">
        <v>124</v>
      </c>
      <c r="C28" s="12">
        <v>0</v>
      </c>
      <c r="D28" s="12">
        <f>+C28</f>
        <v>0</v>
      </c>
    </row>
    <row r="29" spans="1:5" ht="15.75" thickBot="1" x14ac:dyDescent="0.3">
      <c r="A29" s="53" t="s">
        <v>134</v>
      </c>
      <c r="B29" s="54"/>
      <c r="C29" s="54"/>
      <c r="D29" s="9">
        <f>SUM(D28:D28)</f>
        <v>0</v>
      </c>
    </row>
    <row r="30" spans="1:5" ht="45.75" thickBot="1" x14ac:dyDescent="0.3">
      <c r="A30"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0" s="9"/>
      <c r="C30" s="9"/>
      <c r="D30" s="9"/>
    </row>
    <row r="31" spans="1:5" ht="36" customHeight="1" thickBot="1" x14ac:dyDescent="0.3">
      <c r="A31" s="11" t="str">
        <f>'PI skaičiuoklė'!C27</f>
        <v>pateikti atvyksiančio taksi vairuotojo vardą ir pavardę ir pateikti būsimos kelionės tarifus</v>
      </c>
      <c r="B31" s="12" t="s">
        <v>136</v>
      </c>
      <c r="C31" s="12">
        <v>0</v>
      </c>
      <c r="D31" s="12">
        <f>+C31</f>
        <v>0</v>
      </c>
    </row>
    <row r="32" spans="1:5" ht="15.75" thickBot="1" x14ac:dyDescent="0.3">
      <c r="A32" s="53" t="s">
        <v>135</v>
      </c>
      <c r="B32" s="54"/>
      <c r="C32" s="54"/>
      <c r="D32" s="9">
        <f>SUM(D31:D31)</f>
        <v>0</v>
      </c>
    </row>
    <row r="33" spans="1:4" ht="32.1" customHeight="1" thickBot="1" x14ac:dyDescent="0.3">
      <c r="A33"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33" s="9"/>
      <c r="C33" s="9"/>
      <c r="D33" s="9"/>
    </row>
    <row r="34" spans="1:4" ht="34.5" thickBot="1" x14ac:dyDescent="0.3">
      <c r="A34" s="11" t="str">
        <f>'PI skaičiuoklė'!C30</f>
        <v>naudoti navigacijos įrenginį</v>
      </c>
      <c r="B34" s="12" t="s">
        <v>85</v>
      </c>
      <c r="C34" s="12">
        <v>200</v>
      </c>
      <c r="D34" s="12">
        <f>+C34</f>
        <v>200</v>
      </c>
    </row>
    <row r="35" spans="1:4" ht="15.75" thickBot="1" x14ac:dyDescent="0.3">
      <c r="A35" s="53" t="s">
        <v>140</v>
      </c>
      <c r="B35" s="54"/>
      <c r="C35" s="54"/>
      <c r="D35" s="9">
        <f>SUM(D34:D34)</f>
        <v>200</v>
      </c>
    </row>
    <row r="36" spans="1:4" ht="34.5" thickBot="1" x14ac:dyDescent="0.3">
      <c r="A36" s="11" t="str">
        <f>'PI skaičiuoklė'!C31</f>
        <v>išduoti keleiviui pinigų priėmimo arba kasos aparato kvitą, kuriame taip pat nurodoma kelionės pradžios ir pabaigos laikas ir nuvažiuotas atstumas</v>
      </c>
      <c r="B36" s="12" t="s">
        <v>86</v>
      </c>
      <c r="C36" s="12">
        <v>200</v>
      </c>
      <c r="D36" s="12">
        <f>+C36</f>
        <v>200</v>
      </c>
    </row>
    <row r="37" spans="1:4" ht="15.75" thickBot="1" x14ac:dyDescent="0.3">
      <c r="A37" s="53" t="s">
        <v>141</v>
      </c>
      <c r="B37" s="54"/>
      <c r="C37" s="54"/>
      <c r="D37" s="9">
        <f>SUM(D36:D36)</f>
        <v>200</v>
      </c>
    </row>
    <row r="38" spans="1:4" ht="15.75" thickBot="1" x14ac:dyDescent="0.3">
      <c r="A38" s="62" t="s">
        <v>142</v>
      </c>
      <c r="B38" s="63"/>
      <c r="C38" s="63"/>
      <c r="D38" s="9">
        <f>SUM(D35,D37)</f>
        <v>400</v>
      </c>
    </row>
    <row r="39" spans="1:4" ht="45.75" thickBot="1" x14ac:dyDescent="0.3">
      <c r="A3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39" s="9"/>
      <c r="C39" s="9"/>
      <c r="D39" s="9"/>
    </row>
    <row r="40" spans="1:4" ht="15.75" thickBot="1" x14ac:dyDescent="0.3">
      <c r="A40" s="11" t="str">
        <f>'PI skaičiuoklė'!C34</f>
        <v>saugoti dokumentus apie kelionės kainą</v>
      </c>
      <c r="B40" s="12" t="s">
        <v>165</v>
      </c>
      <c r="C40" s="12">
        <v>0</v>
      </c>
      <c r="D40" s="12">
        <f>+C40</f>
        <v>0</v>
      </c>
    </row>
    <row r="41" spans="1:4" ht="15.75" thickBot="1" x14ac:dyDescent="0.3">
      <c r="A41" s="53" t="s">
        <v>83</v>
      </c>
      <c r="B41" s="54"/>
      <c r="C41" s="54"/>
      <c r="D41" s="9">
        <f>SUM(D40:D40)</f>
        <v>0</v>
      </c>
    </row>
    <row r="42" spans="1:4" ht="23.25" thickBot="1" x14ac:dyDescent="0.3">
      <c r="A42" s="11" t="str">
        <f>'PI skaičiuoklė'!C35</f>
        <v>dokumentus apie kelionės kainą pateikti teisėsaugos ar valstybinę kelių transporto priežiūrą atliekančioms institucijoms pareikalavus</v>
      </c>
      <c r="B42" s="12" t="s">
        <v>166</v>
      </c>
      <c r="C42" s="12">
        <v>0</v>
      </c>
      <c r="D42" s="12">
        <f>+C42</f>
        <v>0</v>
      </c>
    </row>
    <row r="43" spans="1:4" ht="15.75" thickBot="1" x14ac:dyDescent="0.3">
      <c r="A43" s="53" t="s">
        <v>83</v>
      </c>
      <c r="B43" s="54"/>
      <c r="C43" s="54"/>
      <c r="D43" s="9">
        <f>SUM(D42:D42)</f>
        <v>0</v>
      </c>
    </row>
    <row r="44" spans="1:4" ht="15.75" thickBot="1" x14ac:dyDescent="0.3">
      <c r="A44" s="62" t="s">
        <v>167</v>
      </c>
      <c r="B44" s="63"/>
      <c r="C44" s="63"/>
      <c r="D44" s="9">
        <f>SUM(D41,D43)</f>
        <v>0</v>
      </c>
    </row>
  </sheetData>
  <mergeCells count="22">
    <mergeCell ref="A1:D1"/>
    <mergeCell ref="A9:D9"/>
    <mergeCell ref="A18:C18"/>
    <mergeCell ref="B2:C2"/>
    <mergeCell ref="B3:C3"/>
    <mergeCell ref="B10:C10"/>
    <mergeCell ref="B11:C11"/>
    <mergeCell ref="A6:C6"/>
    <mergeCell ref="A14:C14"/>
    <mergeCell ref="A15:C15"/>
    <mergeCell ref="A23:C23"/>
    <mergeCell ref="A19:C19"/>
    <mergeCell ref="A22:C22"/>
    <mergeCell ref="A32:C32"/>
    <mergeCell ref="A35:C35"/>
    <mergeCell ref="A29:C29"/>
    <mergeCell ref="A26:C26"/>
    <mergeCell ref="A43:C43"/>
    <mergeCell ref="A44:C44"/>
    <mergeCell ref="A37:C37"/>
    <mergeCell ref="A38:C38"/>
    <mergeCell ref="A41:C41"/>
  </mergeCells>
  <phoneticPr fontId="7" type="noConversion"/>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topLeftCell="A52" zoomScale="80" zoomScaleNormal="80" workbookViewId="0">
      <selection activeCell="I63" sqref="I62:I63"/>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76" t="s">
        <v>34</v>
      </c>
      <c r="B1" s="77"/>
      <c r="C1" s="77"/>
      <c r="D1" s="77"/>
      <c r="E1" s="78"/>
    </row>
    <row r="2" spans="1:5" ht="36.75" customHeight="1" thickBot="1" x14ac:dyDescent="0.3">
      <c r="A2" s="4" t="s">
        <v>56</v>
      </c>
      <c r="B2" s="5" t="s">
        <v>58</v>
      </c>
      <c r="C2" s="5" t="s">
        <v>31</v>
      </c>
      <c r="D2" s="5" t="s">
        <v>59</v>
      </c>
      <c r="E2" s="5" t="s">
        <v>4</v>
      </c>
    </row>
    <row r="3" spans="1:5" ht="11.25" customHeight="1" thickBot="1" x14ac:dyDescent="0.3">
      <c r="A3" s="28">
        <v>1</v>
      </c>
      <c r="B3" s="16">
        <v>2</v>
      </c>
      <c r="C3" s="16">
        <v>3</v>
      </c>
      <c r="D3" s="16">
        <v>4</v>
      </c>
      <c r="E3" s="16">
        <v>5</v>
      </c>
    </row>
    <row r="4" spans="1:5" ht="409.6" thickBot="1" x14ac:dyDescent="0.3">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row>
    <row r="5" spans="1:5" ht="158.25" thickBot="1" x14ac:dyDescent="0.3">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row>
    <row r="6" spans="1:5" ht="12" thickBot="1" x14ac:dyDescent="0.3">
      <c r="A6" s="13"/>
      <c r="B6" s="12" t="s">
        <v>13</v>
      </c>
      <c r="C6" s="12">
        <v>0</v>
      </c>
      <c r="D6" s="12">
        <v>0</v>
      </c>
      <c r="E6" s="12">
        <f>+C6*D6</f>
        <v>0</v>
      </c>
    </row>
    <row r="7" spans="1:5" ht="12" thickBot="1" x14ac:dyDescent="0.3">
      <c r="A7" s="13"/>
      <c r="B7" s="12" t="s">
        <v>14</v>
      </c>
      <c r="C7" s="12">
        <v>0</v>
      </c>
      <c r="D7" s="12">
        <v>0</v>
      </c>
      <c r="E7" s="12">
        <f>+C7*D7</f>
        <v>0</v>
      </c>
    </row>
    <row r="8" spans="1:5" ht="12" thickBot="1" x14ac:dyDescent="0.3">
      <c r="A8" s="53" t="s">
        <v>108</v>
      </c>
      <c r="B8" s="54"/>
      <c r="C8" s="54"/>
      <c r="D8" s="55"/>
      <c r="E8" s="12">
        <f>SUM(E6:E7)</f>
        <v>0</v>
      </c>
    </row>
    <row r="10" spans="1:5" ht="12" thickBot="1" x14ac:dyDescent="0.3"/>
    <row r="11" spans="1:5" ht="13.5" thickBot="1" x14ac:dyDescent="0.3">
      <c r="A11" s="79" t="s">
        <v>35</v>
      </c>
      <c r="B11" s="80"/>
      <c r="C11" s="80"/>
      <c r="D11" s="80"/>
      <c r="E11" s="81"/>
    </row>
    <row r="12" spans="1:5" ht="33.75" x14ac:dyDescent="0.25">
      <c r="A12" s="4" t="s">
        <v>57</v>
      </c>
      <c r="B12" s="5" t="s">
        <v>58</v>
      </c>
      <c r="C12" s="5" t="s">
        <v>31</v>
      </c>
      <c r="D12" s="5" t="s">
        <v>59</v>
      </c>
      <c r="E12" s="5" t="s">
        <v>4</v>
      </c>
    </row>
    <row r="13" spans="1:5" ht="12" thickBot="1" x14ac:dyDescent="0.3">
      <c r="A13" s="28">
        <v>1</v>
      </c>
      <c r="B13" s="16">
        <v>2</v>
      </c>
      <c r="C13" s="16">
        <v>3</v>
      </c>
      <c r="D13" s="16">
        <v>4</v>
      </c>
      <c r="E13" s="16">
        <v>5</v>
      </c>
    </row>
    <row r="14" spans="1:5" ht="293.25" thickBot="1" x14ac:dyDescent="0.3">
      <c r="A14"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4" s="9"/>
      <c r="C14" s="9"/>
      <c r="D14" s="9"/>
      <c r="E14" s="9"/>
    </row>
    <row r="15" spans="1:5" ht="68.25" thickBot="1" x14ac:dyDescent="0.3">
      <c r="A15" s="11" t="str">
        <f>'PI skaičiuoklė'!C12</f>
        <v>esamiems leidimų turėtojams užsieniečiams pasikeisti vairuotojo pažymėjimą į išduotą Europos Sąjungos ar Europos ekonominės erdvės šalyje, Jungtinėje Karalystėje, Šveicarijos Konfederacijoje arba Ukrainoje</v>
      </c>
      <c r="B15" s="9"/>
      <c r="C15" s="9"/>
      <c r="D15" s="9"/>
      <c r="E15" s="9"/>
    </row>
    <row r="16" spans="1:5" ht="12" thickBot="1" x14ac:dyDescent="0.3">
      <c r="A16" s="13"/>
      <c r="B16" s="12" t="s">
        <v>11</v>
      </c>
      <c r="C16" s="12">
        <v>0</v>
      </c>
      <c r="D16" s="12">
        <v>0</v>
      </c>
      <c r="E16" s="12">
        <f t="shared" ref="E16:E17" si="0">+C16*D16</f>
        <v>0</v>
      </c>
    </row>
    <row r="17" spans="1:5" ht="12" thickBot="1" x14ac:dyDescent="0.3">
      <c r="A17" s="13"/>
      <c r="B17" s="12" t="s">
        <v>12</v>
      </c>
      <c r="C17" s="12">
        <v>0</v>
      </c>
      <c r="D17" s="12">
        <v>0</v>
      </c>
      <c r="E17" s="12">
        <f t="shared" si="0"/>
        <v>0</v>
      </c>
    </row>
    <row r="18" spans="1:5" ht="12" thickBot="1" x14ac:dyDescent="0.3">
      <c r="A18" s="53" t="s">
        <v>17</v>
      </c>
      <c r="B18" s="54"/>
      <c r="C18" s="54"/>
      <c r="D18" s="55"/>
      <c r="E18" s="12">
        <f>SUM(E16:E17)</f>
        <v>0</v>
      </c>
    </row>
    <row r="19" spans="1:5" ht="12" thickBot="1" x14ac:dyDescent="0.3">
      <c r="A19" s="62" t="s">
        <v>18</v>
      </c>
      <c r="B19" s="63"/>
      <c r="C19" s="63"/>
      <c r="D19" s="64"/>
      <c r="E19" s="9">
        <f>SUM(E18)</f>
        <v>0</v>
      </c>
    </row>
    <row r="20" spans="1:5" ht="87.6" customHeight="1" thickBot="1" x14ac:dyDescent="0.3">
      <c r="A20"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20" s="9"/>
      <c r="C20" s="9"/>
      <c r="D20" s="9"/>
      <c r="E20" s="9"/>
    </row>
    <row r="21" spans="1:5" ht="33.950000000000003" customHeight="1" thickBot="1" x14ac:dyDescent="0.3">
      <c r="A21"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1" s="9"/>
      <c r="C21" s="9"/>
      <c r="D21" s="9"/>
      <c r="E21" s="9"/>
    </row>
    <row r="22" spans="1:5" ht="12" thickBot="1" x14ac:dyDescent="0.3">
      <c r="A22" s="13"/>
      <c r="B22" s="12" t="s">
        <v>11</v>
      </c>
      <c r="C22" s="12">
        <v>0</v>
      </c>
      <c r="D22" s="12">
        <v>0</v>
      </c>
      <c r="E22" s="12">
        <f t="shared" ref="E22:E23" si="1">+C22*D22</f>
        <v>0</v>
      </c>
    </row>
    <row r="23" spans="1:5" ht="12" thickBot="1" x14ac:dyDescent="0.3">
      <c r="A23" s="13"/>
      <c r="B23" s="12" t="s">
        <v>12</v>
      </c>
      <c r="C23" s="12">
        <v>0</v>
      </c>
      <c r="D23" s="12">
        <v>0</v>
      </c>
      <c r="E23" s="12">
        <f t="shared" si="1"/>
        <v>0</v>
      </c>
    </row>
    <row r="24" spans="1:5" ht="12" thickBot="1" x14ac:dyDescent="0.3">
      <c r="A24" s="53" t="s">
        <v>17</v>
      </c>
      <c r="B24" s="54"/>
      <c r="C24" s="54"/>
      <c r="D24" s="55"/>
      <c r="E24" s="12">
        <f>SUM(E22:E23)</f>
        <v>0</v>
      </c>
    </row>
    <row r="25" spans="1:5" ht="12" thickBot="1" x14ac:dyDescent="0.3">
      <c r="A25" s="62" t="s">
        <v>18</v>
      </c>
      <c r="B25" s="63"/>
      <c r="C25" s="63"/>
      <c r="D25" s="64"/>
      <c r="E25" s="9">
        <f>SUM(E24)</f>
        <v>0</v>
      </c>
    </row>
    <row r="26" spans="1:5" ht="102" thickBot="1" x14ac:dyDescent="0.3">
      <c r="A26"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6" s="9"/>
      <c r="C26" s="9"/>
      <c r="D26" s="9"/>
      <c r="E26" s="9"/>
    </row>
    <row r="27" spans="1:5" ht="44.1" customHeight="1" thickBot="1" x14ac:dyDescent="0.3">
      <c r="A27" s="11" t="str">
        <f>'PI skaičiuoklė'!C18</f>
        <v>pasikeitus leidime nurodytai informacijai informuoti Transporto saugos administraciją</v>
      </c>
      <c r="B27" s="9"/>
      <c r="C27" s="9"/>
      <c r="D27" s="9"/>
      <c r="E27" s="9"/>
    </row>
    <row r="28" spans="1:5" ht="12" thickBot="1" x14ac:dyDescent="0.3">
      <c r="A28" s="13"/>
      <c r="B28" s="12" t="s">
        <v>13</v>
      </c>
      <c r="C28" s="12">
        <v>0</v>
      </c>
      <c r="D28" s="12">
        <v>0</v>
      </c>
      <c r="E28" s="12">
        <f t="shared" ref="E28:E29" si="2">+C28*D28</f>
        <v>0</v>
      </c>
    </row>
    <row r="29" spans="1:5" ht="12" thickBot="1" x14ac:dyDescent="0.3">
      <c r="A29" s="13"/>
      <c r="B29" s="12" t="s">
        <v>14</v>
      </c>
      <c r="C29" s="12">
        <v>0</v>
      </c>
      <c r="D29" s="12">
        <v>0</v>
      </c>
      <c r="E29" s="12">
        <f t="shared" si="2"/>
        <v>0</v>
      </c>
    </row>
    <row r="30" spans="1:5" ht="12" thickBot="1" x14ac:dyDescent="0.3">
      <c r="A30" s="53" t="s">
        <v>19</v>
      </c>
      <c r="B30" s="54"/>
      <c r="C30" s="54"/>
      <c r="D30" s="55"/>
      <c r="E30" s="12">
        <f>SUM(E28:E29)</f>
        <v>0</v>
      </c>
    </row>
    <row r="31" spans="1:5" ht="12" thickBot="1" x14ac:dyDescent="0.3">
      <c r="A31" s="62" t="s">
        <v>20</v>
      </c>
      <c r="B31" s="63"/>
      <c r="C31" s="63"/>
      <c r="D31" s="64"/>
      <c r="E31" s="9">
        <f>SUM(E30)</f>
        <v>0</v>
      </c>
    </row>
    <row r="32" spans="1:5" ht="409.6" thickBot="1" x14ac:dyDescent="0.3">
      <c r="A32"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32" s="9"/>
      <c r="C32" s="9"/>
      <c r="D32" s="9"/>
      <c r="E32" s="9"/>
    </row>
    <row r="33" spans="1:5" ht="102" thickBot="1" x14ac:dyDescent="0.3">
      <c r="A33"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3" s="9"/>
      <c r="C33" s="9"/>
      <c r="D33" s="9"/>
      <c r="E33" s="9"/>
    </row>
    <row r="34" spans="1:5" ht="12" thickBot="1" x14ac:dyDescent="0.3">
      <c r="A34" s="13"/>
      <c r="B34" s="12" t="s">
        <v>13</v>
      </c>
      <c r="C34" s="12">
        <v>0</v>
      </c>
      <c r="D34" s="12">
        <v>0</v>
      </c>
      <c r="E34" s="12">
        <f t="shared" ref="E34:E35" si="3">+C34*D34</f>
        <v>0</v>
      </c>
    </row>
    <row r="35" spans="1:5" ht="12" thickBot="1" x14ac:dyDescent="0.3">
      <c r="A35" s="13"/>
      <c r="B35" s="12" t="s">
        <v>14</v>
      </c>
      <c r="C35" s="12">
        <v>0</v>
      </c>
      <c r="D35" s="12">
        <v>0</v>
      </c>
      <c r="E35" s="12">
        <f t="shared" si="3"/>
        <v>0</v>
      </c>
    </row>
    <row r="36" spans="1:5" ht="12" thickBot="1" x14ac:dyDescent="0.3">
      <c r="A36" s="53" t="s">
        <v>118</v>
      </c>
      <c r="B36" s="54"/>
      <c r="C36" s="54"/>
      <c r="D36" s="55"/>
      <c r="E36" s="12">
        <f>SUM(E34:E35)</f>
        <v>0</v>
      </c>
    </row>
    <row r="37" spans="1:5" ht="147" thickBot="1" x14ac:dyDescent="0.3">
      <c r="A3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7" s="9"/>
      <c r="C37" s="9"/>
      <c r="D37" s="9"/>
      <c r="E37" s="9"/>
    </row>
    <row r="38" spans="1:5" ht="33.6" customHeight="1" thickBot="1" x14ac:dyDescent="0.3">
      <c r="A38" s="11" t="str">
        <f>'PI skaičiuoklė'!C24</f>
        <v>nurodyti keleivių vežimo organizatoriui savo sąskaitos numerį ir pateikti tai įrodantį dokumentą – banko išrašą</v>
      </c>
      <c r="B38" s="9"/>
      <c r="C38" s="9"/>
      <c r="D38" s="9"/>
      <c r="E38" s="9"/>
    </row>
    <row r="39" spans="1:5" ht="12" thickBot="1" x14ac:dyDescent="0.3">
      <c r="A39" s="13"/>
      <c r="B39" s="12" t="s">
        <v>9</v>
      </c>
      <c r="C39" s="12">
        <v>0</v>
      </c>
      <c r="D39" s="12">
        <v>0</v>
      </c>
      <c r="E39" s="12">
        <f>+C39*D39</f>
        <v>0</v>
      </c>
    </row>
    <row r="40" spans="1:5" ht="12" thickBot="1" x14ac:dyDescent="0.3">
      <c r="A40" s="13"/>
      <c r="B40" s="12" t="s">
        <v>10</v>
      </c>
      <c r="C40" s="12">
        <v>0</v>
      </c>
      <c r="D40" s="12">
        <v>0</v>
      </c>
      <c r="E40" s="12">
        <f>+C40*D40</f>
        <v>0</v>
      </c>
    </row>
    <row r="41" spans="1:5" ht="12" thickBot="1" x14ac:dyDescent="0.3">
      <c r="A41" s="53" t="s">
        <v>122</v>
      </c>
      <c r="B41" s="54"/>
      <c r="C41" s="54"/>
      <c r="D41" s="55"/>
      <c r="E41" s="12">
        <f>SUM(E39:E40)</f>
        <v>0</v>
      </c>
    </row>
    <row r="42" spans="1:5" ht="90.75" thickBot="1" x14ac:dyDescent="0.3">
      <c r="A42"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2" s="9"/>
      <c r="C42" s="9"/>
      <c r="D42" s="9"/>
      <c r="E42" s="9"/>
    </row>
    <row r="43" spans="1:5" ht="34.5" thickBot="1" x14ac:dyDescent="0.3">
      <c r="A43" s="11" t="str">
        <f>'PI skaičiuoklė'!C27</f>
        <v>pateikti atvyksiančio taksi vairuotojo vardą ir pavardę ir pateikti būsimos kelionės tarifus</v>
      </c>
      <c r="B43" s="9"/>
      <c r="C43" s="9"/>
      <c r="D43" s="9"/>
      <c r="E43" s="9"/>
    </row>
    <row r="44" spans="1:5" ht="12" thickBot="1" x14ac:dyDescent="0.3">
      <c r="A44" s="13"/>
      <c r="B44" s="12" t="s">
        <v>9</v>
      </c>
      <c r="C44" s="12">
        <v>0</v>
      </c>
      <c r="D44" s="12">
        <v>0</v>
      </c>
      <c r="E44" s="12">
        <f>+C44*D44</f>
        <v>0</v>
      </c>
    </row>
    <row r="45" spans="1:5" ht="12" thickBot="1" x14ac:dyDescent="0.3">
      <c r="A45" s="13"/>
      <c r="B45" s="12" t="s">
        <v>10</v>
      </c>
      <c r="C45" s="12">
        <v>0</v>
      </c>
      <c r="D45" s="12">
        <v>0</v>
      </c>
      <c r="E45" s="12">
        <f>+C45*D45</f>
        <v>0</v>
      </c>
    </row>
    <row r="46" spans="1:5" ht="12" thickBot="1" x14ac:dyDescent="0.3">
      <c r="A46" s="53" t="s">
        <v>137</v>
      </c>
      <c r="B46" s="54"/>
      <c r="C46" s="54"/>
      <c r="D46" s="55"/>
      <c r="E46" s="12">
        <f>SUM(E44:E45)</f>
        <v>0</v>
      </c>
    </row>
    <row r="47" spans="1:5" ht="180.75" thickBot="1" x14ac:dyDescent="0.3">
      <c r="A47"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7" s="9"/>
      <c r="C47" s="9"/>
      <c r="D47" s="9"/>
      <c r="E47" s="9"/>
    </row>
    <row r="48" spans="1:5" ht="12" thickBot="1" x14ac:dyDescent="0.3">
      <c r="A48" s="11" t="str">
        <f>'PI skaičiuoklė'!C30</f>
        <v>naudoti navigacijos įrenginį</v>
      </c>
      <c r="B48" s="9"/>
      <c r="C48" s="9"/>
      <c r="D48" s="9"/>
      <c r="E48" s="9"/>
    </row>
    <row r="49" spans="1:5" ht="12" thickBot="1" x14ac:dyDescent="0.3">
      <c r="A49" s="13"/>
      <c r="B49" s="12" t="s">
        <v>9</v>
      </c>
      <c r="C49" s="12">
        <v>0</v>
      </c>
      <c r="D49" s="12">
        <v>0</v>
      </c>
      <c r="E49" s="12">
        <f>+C49*D49</f>
        <v>0</v>
      </c>
    </row>
    <row r="50" spans="1:5" ht="12" thickBot="1" x14ac:dyDescent="0.3">
      <c r="A50" s="13"/>
      <c r="B50" s="12" t="s">
        <v>10</v>
      </c>
      <c r="C50" s="12">
        <v>0</v>
      </c>
      <c r="D50" s="12">
        <v>0</v>
      </c>
      <c r="E50" s="12">
        <f>+C50*D50</f>
        <v>0</v>
      </c>
    </row>
    <row r="51" spans="1:5" ht="12" thickBot="1" x14ac:dyDescent="0.3">
      <c r="A51" s="53" t="s">
        <v>143</v>
      </c>
      <c r="B51" s="54"/>
      <c r="C51" s="54"/>
      <c r="D51" s="55"/>
      <c r="E51" s="12">
        <f>SUM(E49:E50)</f>
        <v>0</v>
      </c>
    </row>
    <row r="52" spans="1:5" ht="45.75" thickBot="1" x14ac:dyDescent="0.3">
      <c r="A52" s="11" t="str">
        <f>'PI skaičiuoklė'!C31</f>
        <v>išduoti keleiviui pinigų priėmimo arba kasos aparato kvitą, kuriame taip pat nurodoma kelionės pradžios ir pabaigos laikas ir nuvažiuotas atstumas</v>
      </c>
      <c r="B52" s="9"/>
      <c r="C52" s="9"/>
      <c r="D52" s="9"/>
      <c r="E52" s="9"/>
    </row>
    <row r="53" spans="1:5" ht="12" thickBot="1" x14ac:dyDescent="0.3">
      <c r="A53" s="13"/>
      <c r="B53" s="12" t="s">
        <v>11</v>
      </c>
      <c r="C53" s="12">
        <v>0</v>
      </c>
      <c r="D53" s="12">
        <v>0</v>
      </c>
      <c r="E53" s="12">
        <f t="shared" ref="E53:E54" si="4">+C53*D53</f>
        <v>0</v>
      </c>
    </row>
    <row r="54" spans="1:5" ht="12" thickBot="1" x14ac:dyDescent="0.3">
      <c r="A54" s="13"/>
      <c r="B54" s="12" t="s">
        <v>12</v>
      </c>
      <c r="C54" s="12">
        <v>0</v>
      </c>
      <c r="D54" s="12">
        <v>0</v>
      </c>
      <c r="E54" s="12">
        <f t="shared" si="4"/>
        <v>0</v>
      </c>
    </row>
    <row r="55" spans="1:5" ht="12" thickBot="1" x14ac:dyDescent="0.3">
      <c r="A55" s="53" t="s">
        <v>144</v>
      </c>
      <c r="B55" s="54"/>
      <c r="C55" s="54"/>
      <c r="D55" s="55"/>
      <c r="E55" s="12">
        <f>SUM(E53:E54)</f>
        <v>0</v>
      </c>
    </row>
    <row r="56" spans="1:5" ht="12" thickBot="1" x14ac:dyDescent="0.3">
      <c r="A56" s="62" t="s">
        <v>145</v>
      </c>
      <c r="B56" s="63"/>
      <c r="C56" s="63"/>
      <c r="D56" s="64"/>
      <c r="E56" s="9">
        <f>SUM(E51,E55)</f>
        <v>0</v>
      </c>
    </row>
    <row r="57" spans="1:5" ht="113.25" thickBot="1" x14ac:dyDescent="0.3">
      <c r="A57"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7" s="9"/>
      <c r="C57" s="9"/>
      <c r="D57" s="9"/>
      <c r="E57" s="9"/>
    </row>
    <row r="58" spans="1:5" ht="12" thickBot="1" x14ac:dyDescent="0.3">
      <c r="A58" s="11" t="str">
        <f>'PI skaičiuoklė'!C34</f>
        <v>saugoti dokumentus apie kelionės kainą</v>
      </c>
      <c r="B58" s="9"/>
      <c r="C58" s="9"/>
      <c r="D58" s="9"/>
      <c r="E58" s="9"/>
    </row>
    <row r="59" spans="1:5" ht="12" thickBot="1" x14ac:dyDescent="0.3">
      <c r="A59" s="13"/>
      <c r="B59" s="12" t="s">
        <v>9</v>
      </c>
      <c r="C59" s="12">
        <v>0</v>
      </c>
      <c r="D59" s="12">
        <v>0</v>
      </c>
      <c r="E59" s="12">
        <f>+C59*D59</f>
        <v>0</v>
      </c>
    </row>
    <row r="60" spans="1:5" ht="12" thickBot="1" x14ac:dyDescent="0.3">
      <c r="A60" s="13"/>
      <c r="B60" s="12" t="s">
        <v>10</v>
      </c>
      <c r="C60" s="12">
        <v>0</v>
      </c>
      <c r="D60" s="12">
        <v>0</v>
      </c>
      <c r="E60" s="12">
        <f>+C60*D60</f>
        <v>0</v>
      </c>
    </row>
    <row r="61" spans="1:5" ht="12" thickBot="1" x14ac:dyDescent="0.3">
      <c r="A61" s="53" t="s">
        <v>87</v>
      </c>
      <c r="B61" s="54"/>
      <c r="C61" s="54"/>
      <c r="D61" s="55"/>
      <c r="E61" s="12">
        <f>SUM(E59:E60)</f>
        <v>0</v>
      </c>
    </row>
    <row r="62" spans="1:5" ht="45.75" thickBot="1" x14ac:dyDescent="0.3">
      <c r="A62" s="11" t="str">
        <f>'PI skaičiuoklė'!C35</f>
        <v>dokumentus apie kelionės kainą pateikti teisėsaugos ar valstybinę kelių transporto priežiūrą atliekančioms institucijoms pareikalavus</v>
      </c>
      <c r="B62" s="9"/>
      <c r="C62" s="9"/>
      <c r="D62" s="9"/>
      <c r="E62" s="9"/>
    </row>
    <row r="63" spans="1:5" ht="12" thickBot="1" x14ac:dyDescent="0.3">
      <c r="A63" s="13"/>
      <c r="B63" s="12" t="s">
        <v>11</v>
      </c>
      <c r="C63" s="12">
        <v>0</v>
      </c>
      <c r="D63" s="12">
        <v>0</v>
      </c>
      <c r="E63" s="12">
        <f t="shared" ref="E63:E64" si="5">+C63*D63</f>
        <v>0</v>
      </c>
    </row>
    <row r="64" spans="1:5" ht="12" thickBot="1" x14ac:dyDescent="0.3">
      <c r="A64" s="13"/>
      <c r="B64" s="12" t="s">
        <v>12</v>
      </c>
      <c r="C64" s="12">
        <v>0</v>
      </c>
      <c r="D64" s="12">
        <v>0</v>
      </c>
      <c r="E64" s="12">
        <f t="shared" si="5"/>
        <v>0</v>
      </c>
    </row>
    <row r="65" spans="1:5" ht="12" thickBot="1" x14ac:dyDescent="0.3">
      <c r="A65" s="53" t="s">
        <v>168</v>
      </c>
      <c r="B65" s="54"/>
      <c r="C65" s="54"/>
      <c r="D65" s="55"/>
      <c r="E65" s="12">
        <f>SUM(E63:E64)</f>
        <v>0</v>
      </c>
    </row>
    <row r="66" spans="1:5" ht="12" thickBot="1" x14ac:dyDescent="0.3">
      <c r="A66" s="62" t="s">
        <v>169</v>
      </c>
      <c r="B66" s="63"/>
      <c r="C66" s="63"/>
      <c r="D66" s="64"/>
      <c r="E66" s="9">
        <f>SUM(E61,E65)</f>
        <v>0</v>
      </c>
    </row>
  </sheetData>
  <mergeCells count="18">
    <mergeCell ref="A1:E1"/>
    <mergeCell ref="A11:E11"/>
    <mergeCell ref="A18:D18"/>
    <mergeCell ref="A8:D8"/>
    <mergeCell ref="A19:D19"/>
    <mergeCell ref="A24:D24"/>
    <mergeCell ref="A25:D25"/>
    <mergeCell ref="A66:D66"/>
    <mergeCell ref="A55:D55"/>
    <mergeCell ref="A56:D56"/>
    <mergeCell ref="A61:D61"/>
    <mergeCell ref="A65:D65"/>
    <mergeCell ref="A30:D30"/>
    <mergeCell ref="A31:D31"/>
    <mergeCell ref="A46:D46"/>
    <mergeCell ref="A51:D51"/>
    <mergeCell ref="A36:D36"/>
    <mergeCell ref="A41:D41"/>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1"/>
  <sheetViews>
    <sheetView topLeftCell="A21" zoomScale="80" zoomScaleNormal="80" workbookViewId="0">
      <selection activeCell="A77" sqref="A77"/>
    </sheetView>
  </sheetViews>
  <sheetFormatPr defaultColWidth="8.7109375" defaultRowHeight="11.25" x14ac:dyDescent="0.25"/>
  <cols>
    <col min="1" max="1" width="55.42578125" style="2" customWidth="1"/>
    <col min="2" max="2" width="27" style="2" customWidth="1"/>
    <col min="3" max="3" width="13.42578125" style="2" customWidth="1"/>
    <col min="4" max="16384" width="8.7109375" style="2"/>
  </cols>
  <sheetData>
    <row r="1" spans="1:4" ht="30.75" customHeight="1" thickBot="1" x14ac:dyDescent="0.3">
      <c r="A1" s="70" t="s">
        <v>60</v>
      </c>
      <c r="B1" s="71"/>
      <c r="C1" s="72"/>
    </row>
    <row r="2" spans="1:4" ht="26.45" customHeight="1" thickBot="1" x14ac:dyDescent="0.3">
      <c r="A2" s="4" t="s">
        <v>56</v>
      </c>
      <c r="B2" s="5" t="s">
        <v>21</v>
      </c>
      <c r="C2" s="5" t="s">
        <v>22</v>
      </c>
    </row>
    <row r="3" spans="1:4" ht="11.25" customHeight="1" thickBot="1" x14ac:dyDescent="0.3">
      <c r="A3" s="28">
        <v>1</v>
      </c>
      <c r="B3" s="16">
        <v>2</v>
      </c>
      <c r="C3" s="16">
        <v>3</v>
      </c>
    </row>
    <row r="4" spans="1:4" ht="63.95" customHeight="1" thickBot="1" x14ac:dyDescent="0.3">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row>
    <row r="5" spans="1:4" ht="79.5" thickBot="1" x14ac:dyDescent="0.3">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row>
    <row r="6" spans="1:4" ht="12" thickBot="1" x14ac:dyDescent="0.3">
      <c r="A6" s="13"/>
      <c r="B6" s="12" t="s">
        <v>9</v>
      </c>
      <c r="C6" s="12">
        <v>0</v>
      </c>
    </row>
    <row r="7" spans="1:4" ht="12" thickBot="1" x14ac:dyDescent="0.3">
      <c r="A7" s="13"/>
      <c r="B7" s="12" t="s">
        <v>10</v>
      </c>
      <c r="C7" s="12">
        <v>0</v>
      </c>
    </row>
    <row r="8" spans="1:4" ht="12" thickBot="1" x14ac:dyDescent="0.3">
      <c r="A8" s="53" t="s">
        <v>109</v>
      </c>
      <c r="B8" s="55"/>
      <c r="C8" s="12">
        <f>SUM(C6:C7)</f>
        <v>0</v>
      </c>
    </row>
    <row r="10" spans="1:4" ht="12" thickBot="1" x14ac:dyDescent="0.3"/>
    <row r="11" spans="1:4" ht="13.5" thickBot="1" x14ac:dyDescent="0.3">
      <c r="A11" s="73" t="s">
        <v>61</v>
      </c>
      <c r="B11" s="74"/>
      <c r="C11" s="75"/>
    </row>
    <row r="12" spans="1:4" ht="23.25" thickBot="1" x14ac:dyDescent="0.3">
      <c r="A12" s="4" t="s">
        <v>57</v>
      </c>
      <c r="B12" s="5" t="s">
        <v>21</v>
      </c>
      <c r="C12" s="5" t="s">
        <v>22</v>
      </c>
    </row>
    <row r="13" spans="1:4" ht="12" thickBot="1" x14ac:dyDescent="0.3">
      <c r="A13" s="28">
        <v>1</v>
      </c>
      <c r="B13" s="16">
        <v>2</v>
      </c>
      <c r="C13" s="16">
        <v>3</v>
      </c>
    </row>
    <row r="14" spans="1:4" ht="129" customHeight="1" thickBot="1" x14ac:dyDescent="0.3">
      <c r="A14"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4" s="9"/>
      <c r="C14" s="9"/>
    </row>
    <row r="15" spans="1:4" ht="34.5" customHeight="1" thickBot="1" x14ac:dyDescent="0.3">
      <c r="A15" s="11" t="str">
        <f>'PI skaičiuoklė'!C12</f>
        <v>esamiems leidimų turėtojams užsieniečiams pasikeisti vairuotojo pažymėjimą į išduotą Europos Sąjungos ar Europos ekonominės erdvės šalyje, Jungtinėje Karalystėje, Šveicarijos Konfederacijoje arba Ukrainoje</v>
      </c>
      <c r="B15" s="9"/>
      <c r="C15" s="9"/>
    </row>
    <row r="16" spans="1:4" ht="12" thickBot="1" x14ac:dyDescent="0.3">
      <c r="A16" s="13"/>
      <c r="B16" s="12" t="s">
        <v>93</v>
      </c>
      <c r="C16" s="12">
        <v>10</v>
      </c>
      <c r="D16" s="44"/>
    </row>
    <row r="17" spans="1:3" ht="12" thickBot="1" x14ac:dyDescent="0.3">
      <c r="A17" s="13"/>
      <c r="B17" s="12" t="s">
        <v>94</v>
      </c>
      <c r="C17" s="12">
        <v>41.26</v>
      </c>
    </row>
    <row r="18" spans="1:3" ht="12" thickBot="1" x14ac:dyDescent="0.3">
      <c r="A18" s="13"/>
      <c r="B18" s="12" t="s">
        <v>186</v>
      </c>
      <c r="C18" s="12">
        <v>14.19</v>
      </c>
    </row>
    <row r="19" spans="1:3" ht="12.95" customHeight="1" thickBot="1" x14ac:dyDescent="0.3">
      <c r="A19" s="53" t="s">
        <v>23</v>
      </c>
      <c r="B19" s="55"/>
      <c r="C19" s="12">
        <f>SUM(C16:C18)</f>
        <v>65.45</v>
      </c>
    </row>
    <row r="20" spans="1:3" ht="12" thickBot="1" x14ac:dyDescent="0.3">
      <c r="A20" s="62" t="s">
        <v>112</v>
      </c>
      <c r="B20" s="64"/>
      <c r="C20" s="18">
        <f>SUM(C19,C1282)</f>
        <v>65.45</v>
      </c>
    </row>
    <row r="21" spans="1:3" ht="131.44999999999999" customHeight="1" thickBot="1" x14ac:dyDescent="0.3">
      <c r="A21"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21" s="9"/>
      <c r="C21" s="9"/>
    </row>
    <row r="22" spans="1:3" ht="68.25" thickBot="1" x14ac:dyDescent="0.3">
      <c r="A22"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2" s="9"/>
      <c r="C22" s="9"/>
    </row>
    <row r="23" spans="1:3" ht="12" thickBot="1" x14ac:dyDescent="0.3">
      <c r="A23" s="13"/>
      <c r="B23" s="12" t="s">
        <v>114</v>
      </c>
      <c r="C23" s="12">
        <v>390</v>
      </c>
    </row>
    <row r="24" spans="1:3" ht="12" thickBot="1" x14ac:dyDescent="0.3">
      <c r="A24" s="13"/>
      <c r="B24" s="12" t="s">
        <v>93</v>
      </c>
      <c r="C24" s="12">
        <v>10</v>
      </c>
    </row>
    <row r="25" spans="1:3" ht="12" thickBot="1" x14ac:dyDescent="0.3">
      <c r="A25" s="13"/>
      <c r="B25" s="12" t="s">
        <v>94</v>
      </c>
      <c r="C25" s="12">
        <v>41.26</v>
      </c>
    </row>
    <row r="26" spans="1:3" ht="12" thickBot="1" x14ac:dyDescent="0.3">
      <c r="A26" s="13"/>
      <c r="B26" s="12" t="s">
        <v>186</v>
      </c>
      <c r="C26" s="12">
        <v>14.19</v>
      </c>
    </row>
    <row r="27" spans="1:3" ht="12" thickBot="1" x14ac:dyDescent="0.3">
      <c r="A27" s="53" t="s">
        <v>24</v>
      </c>
      <c r="B27" s="55"/>
      <c r="C27" s="12">
        <f>SUM(C23:C26)</f>
        <v>455.45</v>
      </c>
    </row>
    <row r="28" spans="1:3" ht="12" thickBot="1" x14ac:dyDescent="0.3">
      <c r="A28" s="62" t="s">
        <v>113</v>
      </c>
      <c r="B28" s="64"/>
      <c r="C28" s="18">
        <f>SUM(C27,C1290)</f>
        <v>455.45</v>
      </c>
    </row>
    <row r="29" spans="1:3" ht="57" thickBot="1" x14ac:dyDescent="0.3">
      <c r="A29"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9" s="9"/>
      <c r="C29" s="9"/>
    </row>
    <row r="30" spans="1:3" ht="23.25" thickBot="1" x14ac:dyDescent="0.3">
      <c r="A30" s="11" t="str">
        <f>'PI skaičiuoklė'!C18</f>
        <v>pasikeitus leidime nurodytai informacijai informuoti Transporto saugos administraciją</v>
      </c>
      <c r="B30" s="9"/>
      <c r="C30" s="9"/>
    </row>
    <row r="31" spans="1:3" ht="12" thickBot="1" x14ac:dyDescent="0.3">
      <c r="A31" s="13"/>
      <c r="B31" s="12" t="s">
        <v>13</v>
      </c>
      <c r="C31" s="12">
        <v>0</v>
      </c>
    </row>
    <row r="32" spans="1:3" ht="23.1" customHeight="1" thickBot="1" x14ac:dyDescent="0.3">
      <c r="A32" s="13"/>
      <c r="B32" s="12" t="s">
        <v>14</v>
      </c>
      <c r="C32" s="12">
        <v>0</v>
      </c>
    </row>
    <row r="33" spans="1:3" ht="12" thickBot="1" x14ac:dyDescent="0.3">
      <c r="A33" s="62" t="s">
        <v>25</v>
      </c>
      <c r="B33" s="64"/>
      <c r="C33" s="18">
        <f>SUM(C31,C32)</f>
        <v>0</v>
      </c>
    </row>
    <row r="34" spans="1:3" ht="282" thickBot="1" x14ac:dyDescent="0.3">
      <c r="A3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34" s="9"/>
      <c r="C34" s="9"/>
    </row>
    <row r="35" spans="1:3" ht="57" thickBot="1" x14ac:dyDescent="0.3">
      <c r="A3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5" s="9"/>
      <c r="C35" s="9"/>
    </row>
    <row r="36" spans="1:3" ht="12" thickBot="1" x14ac:dyDescent="0.3">
      <c r="A36" s="13"/>
      <c r="B36" s="12" t="s">
        <v>119</v>
      </c>
      <c r="C36" s="12">
        <v>0</v>
      </c>
    </row>
    <row r="37" spans="1:3" ht="12" thickBot="1" x14ac:dyDescent="0.3">
      <c r="A37" s="13"/>
      <c r="B37" s="12" t="s">
        <v>120</v>
      </c>
      <c r="C37" s="12">
        <v>0</v>
      </c>
    </row>
    <row r="38" spans="1:3" ht="12" thickBot="1" x14ac:dyDescent="0.3">
      <c r="A38" s="53" t="s">
        <v>121</v>
      </c>
      <c r="B38" s="55"/>
      <c r="C38" s="12">
        <f>SUM(C36:C37)</f>
        <v>0</v>
      </c>
    </row>
    <row r="39" spans="1:3" ht="79.5" thickBot="1" x14ac:dyDescent="0.3">
      <c r="A39"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9" s="9"/>
      <c r="C39" s="9"/>
    </row>
    <row r="40" spans="1:3" ht="23.25" thickBot="1" x14ac:dyDescent="0.3">
      <c r="A40" s="11" t="str">
        <f>'PI skaičiuoklė'!C24</f>
        <v>nurodyti keleivių vežimo organizatoriui savo sąskaitos numerį ir pateikti tai įrodantį dokumentą – banko išrašą</v>
      </c>
      <c r="B40" s="9"/>
      <c r="C40" s="9"/>
    </row>
    <row r="41" spans="1:3" ht="12" thickBot="1" x14ac:dyDescent="0.3">
      <c r="A41" s="13"/>
      <c r="B41" s="12" t="s">
        <v>124</v>
      </c>
      <c r="C41" s="12">
        <v>0</v>
      </c>
    </row>
    <row r="42" spans="1:3" ht="12" thickBot="1" x14ac:dyDescent="0.3">
      <c r="A42" s="13"/>
      <c r="B42" s="12" t="s">
        <v>125</v>
      </c>
      <c r="C42" s="12">
        <v>0</v>
      </c>
    </row>
    <row r="43" spans="1:3" ht="12" thickBot="1" x14ac:dyDescent="0.3">
      <c r="A43" s="53" t="s">
        <v>123</v>
      </c>
      <c r="B43" s="55"/>
      <c r="C43" s="12">
        <f>SUM(C41:C42)</f>
        <v>0</v>
      </c>
    </row>
    <row r="44" spans="1:3" ht="57" thickBot="1" x14ac:dyDescent="0.3">
      <c r="A44"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4" s="9"/>
      <c r="C44" s="9"/>
    </row>
    <row r="45" spans="1:3" ht="23.25" thickBot="1" x14ac:dyDescent="0.3">
      <c r="A45" s="11" t="str">
        <f>'PI skaičiuoklė'!C27</f>
        <v>pateikti atvyksiančio taksi vairuotojo vardą ir pavardę ir pateikti būsimos kelionės tarifus</v>
      </c>
      <c r="B45" s="9"/>
      <c r="C45" s="9"/>
    </row>
    <row r="46" spans="1:3" ht="12" thickBot="1" x14ac:dyDescent="0.3">
      <c r="A46" s="13"/>
      <c r="B46" s="12" t="s">
        <v>136</v>
      </c>
      <c r="C46" s="12">
        <v>0</v>
      </c>
    </row>
    <row r="47" spans="1:3" ht="12" thickBot="1" x14ac:dyDescent="0.3">
      <c r="A47" s="13"/>
      <c r="B47" s="12" t="s">
        <v>146</v>
      </c>
      <c r="C47" s="12">
        <v>0</v>
      </c>
    </row>
    <row r="48" spans="1:3" ht="12" thickBot="1" x14ac:dyDescent="0.3">
      <c r="A48" s="53" t="s">
        <v>138</v>
      </c>
      <c r="B48" s="55"/>
      <c r="C48" s="12">
        <f>SUM(C46:C47)</f>
        <v>0</v>
      </c>
    </row>
    <row r="49" spans="1:3" ht="90.75" thickBot="1" x14ac:dyDescent="0.3">
      <c r="A49"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9" s="9"/>
      <c r="C49" s="9"/>
    </row>
    <row r="50" spans="1:3" ht="12" thickBot="1" x14ac:dyDescent="0.3">
      <c r="A50" s="11" t="str">
        <f>'PI skaičiuoklė'!C30</f>
        <v>naudoti navigacijos įrenginį</v>
      </c>
      <c r="B50" s="9"/>
      <c r="C50" s="9"/>
    </row>
    <row r="51" spans="1:3" ht="12" thickBot="1" x14ac:dyDescent="0.3">
      <c r="A51" s="13"/>
      <c r="B51" s="12" t="s">
        <v>147</v>
      </c>
      <c r="C51" s="12">
        <v>0</v>
      </c>
    </row>
    <row r="52" spans="1:3" ht="12" thickBot="1" x14ac:dyDescent="0.3">
      <c r="A52" s="13"/>
      <c r="B52" s="12" t="s">
        <v>148</v>
      </c>
      <c r="C52" s="12">
        <v>0</v>
      </c>
    </row>
    <row r="53" spans="1:3" ht="12" thickBot="1" x14ac:dyDescent="0.3">
      <c r="A53" s="53" t="s">
        <v>149</v>
      </c>
      <c r="B53" s="55"/>
      <c r="C53" s="12">
        <f>SUM(C51:C52)</f>
        <v>0</v>
      </c>
    </row>
    <row r="54" spans="1:3" ht="23.25" thickBot="1" x14ac:dyDescent="0.3">
      <c r="A54" s="11" t="str">
        <f>'PI skaičiuoklė'!C31</f>
        <v>išduoti keleiviui pinigų priėmimo arba kasos aparato kvitą, kuriame taip pat nurodoma kelionės pradžios ir pabaigos laikas ir nuvažiuotas atstumas</v>
      </c>
      <c r="B54" s="9"/>
      <c r="C54" s="9"/>
    </row>
    <row r="55" spans="1:3" ht="12" thickBot="1" x14ac:dyDescent="0.3">
      <c r="A55" s="13"/>
      <c r="B55" s="12" t="s">
        <v>150</v>
      </c>
      <c r="C55" s="12">
        <v>0</v>
      </c>
    </row>
    <row r="56" spans="1:3" ht="12" thickBot="1" x14ac:dyDescent="0.3">
      <c r="A56" s="13"/>
      <c r="B56" s="12" t="s">
        <v>151</v>
      </c>
      <c r="C56" s="12">
        <v>0</v>
      </c>
    </row>
    <row r="57" spans="1:3" ht="12" thickBot="1" x14ac:dyDescent="0.3">
      <c r="A57" s="53" t="s">
        <v>152</v>
      </c>
      <c r="B57" s="55"/>
      <c r="C57" s="12">
        <f>SUM(C55:C56)</f>
        <v>0</v>
      </c>
    </row>
    <row r="58" spans="1:3" ht="12" thickBot="1" x14ac:dyDescent="0.3">
      <c r="A58" s="62" t="s">
        <v>153</v>
      </c>
      <c r="B58" s="64"/>
      <c r="C58" s="18">
        <f>SUM(C53,C57)</f>
        <v>0</v>
      </c>
    </row>
    <row r="59" spans="1:3" ht="57" thickBot="1" x14ac:dyDescent="0.3">
      <c r="A5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9" s="9"/>
      <c r="C59" s="9"/>
    </row>
    <row r="60" spans="1:3" ht="12" thickBot="1" x14ac:dyDescent="0.3">
      <c r="A60" s="11" t="str">
        <f>'PI skaičiuoklė'!C34</f>
        <v>saugoti dokumentus apie kelionės kainą</v>
      </c>
      <c r="B60" s="9"/>
      <c r="C60" s="9"/>
    </row>
    <row r="61" spans="1:3" ht="12" thickBot="1" x14ac:dyDescent="0.3">
      <c r="A61" s="13"/>
      <c r="B61" s="12" t="s">
        <v>9</v>
      </c>
      <c r="C61" s="12">
        <v>0</v>
      </c>
    </row>
    <row r="62" spans="1:3" ht="12" thickBot="1" x14ac:dyDescent="0.3">
      <c r="A62" s="13"/>
      <c r="B62" s="12" t="s">
        <v>10</v>
      </c>
      <c r="C62" s="12">
        <v>0</v>
      </c>
    </row>
    <row r="63" spans="1:3" ht="12" thickBot="1" x14ac:dyDescent="0.3">
      <c r="A63" s="53" t="s">
        <v>170</v>
      </c>
      <c r="B63" s="55"/>
      <c r="C63" s="12">
        <f>SUM(C61:C62)</f>
        <v>0</v>
      </c>
    </row>
    <row r="64" spans="1:3" ht="23.25" thickBot="1" x14ac:dyDescent="0.3">
      <c r="A64" s="11" t="str">
        <f>'PI skaičiuoklė'!C35</f>
        <v>dokumentus apie kelionės kainą pateikti teisėsaugos ar valstybinę kelių transporto priežiūrą atliekančioms institucijoms pareikalavus</v>
      </c>
      <c r="B64" s="9"/>
      <c r="C64" s="9"/>
    </row>
    <row r="65" spans="1:3" ht="12" thickBot="1" x14ac:dyDescent="0.3">
      <c r="A65" s="13"/>
      <c r="B65" s="12" t="s">
        <v>9</v>
      </c>
      <c r="C65" s="12">
        <v>0</v>
      </c>
    </row>
    <row r="66" spans="1:3" ht="12" thickBot="1" x14ac:dyDescent="0.3">
      <c r="A66" s="13"/>
      <c r="B66" s="12" t="s">
        <v>10</v>
      </c>
      <c r="C66" s="12">
        <v>0</v>
      </c>
    </row>
    <row r="67" spans="1:3" ht="12" thickBot="1" x14ac:dyDescent="0.3">
      <c r="A67" s="53" t="s">
        <v>170</v>
      </c>
      <c r="B67" s="55"/>
      <c r="C67" s="12">
        <f>SUM(C65:C66)</f>
        <v>0</v>
      </c>
    </row>
    <row r="68" spans="1:3" ht="12" thickBot="1" x14ac:dyDescent="0.3">
      <c r="A68" s="62" t="s">
        <v>171</v>
      </c>
      <c r="B68" s="64"/>
      <c r="C68" s="18">
        <f>SUM(C63,C67)</f>
        <v>0</v>
      </c>
    </row>
    <row r="70" spans="1:3" x14ac:dyDescent="0.25">
      <c r="A70" s="2" t="s">
        <v>183</v>
      </c>
    </row>
    <row r="71" spans="1:3" x14ac:dyDescent="0.25">
      <c r="A71" s="52" t="s">
        <v>187</v>
      </c>
    </row>
    <row r="72" spans="1:3" x14ac:dyDescent="0.25">
      <c r="A72" s="52" t="s">
        <v>188</v>
      </c>
    </row>
    <row r="81" spans="1:1" x14ac:dyDescent="0.25">
      <c r="A81" s="52"/>
    </row>
  </sheetData>
  <mergeCells count="17">
    <mergeCell ref="A11:C11"/>
    <mergeCell ref="A1:C1"/>
    <mergeCell ref="A8:B8"/>
    <mergeCell ref="A33:B33"/>
    <mergeCell ref="A27:B27"/>
    <mergeCell ref="A28:B28"/>
    <mergeCell ref="A19:B19"/>
    <mergeCell ref="A20:B20"/>
    <mergeCell ref="A67:B67"/>
    <mergeCell ref="A68:B68"/>
    <mergeCell ref="A38:B38"/>
    <mergeCell ref="A43:B43"/>
    <mergeCell ref="A63:B63"/>
    <mergeCell ref="A48:B48"/>
    <mergeCell ref="A53:B53"/>
    <mergeCell ref="A57:B57"/>
    <mergeCell ref="A58:B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2023-06-09T07:59:42Z</cp:lastPrinted>
  <dcterms:created xsi:type="dcterms:W3CDTF">2017-11-29T09:20:31Z</dcterms:created>
  <dcterms:modified xsi:type="dcterms:W3CDTF">2023-11-13T18:21:22Z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