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lonab\AppData\Local\Temp\"/>
    </mc:Choice>
  </mc:AlternateContent>
  <bookViews>
    <workbookView xWindow="14385" yWindow="-15" windowWidth="14430" windowHeight="12990"/>
  </bookViews>
  <sheets>
    <sheet name="Paskolos poreikis 2020-2030" sheetId="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7" l="1"/>
  <c r="J11" i="7"/>
  <c r="I11" i="7"/>
  <c r="H11" i="7"/>
  <c r="G11" i="7"/>
  <c r="F11" i="7"/>
  <c r="E11" i="7"/>
  <c r="D11" i="7"/>
  <c r="M4" i="7" l="1"/>
  <c r="M8" i="7" s="1"/>
  <c r="L4" i="7"/>
  <c r="L8" i="7" s="1"/>
  <c r="K4" i="7"/>
  <c r="K8" i="7" s="1"/>
  <c r="J4" i="7"/>
  <c r="J8" i="7" s="1"/>
  <c r="J10" i="7" s="1"/>
  <c r="J9" i="7" s="1"/>
  <c r="J12" i="7" s="1"/>
  <c r="I4" i="7"/>
  <c r="I8" i="7" s="1"/>
  <c r="I10" i="7" s="1"/>
  <c r="I9" i="7" s="1"/>
  <c r="I12" i="7" s="1"/>
  <c r="H4" i="7"/>
  <c r="H8" i="7" s="1"/>
  <c r="G4" i="7"/>
  <c r="G8" i="7" s="1"/>
  <c r="G10" i="7" s="1"/>
  <c r="G9" i="7" s="1"/>
  <c r="G12" i="7" s="1"/>
  <c r="F4" i="7"/>
  <c r="F8" i="7" s="1"/>
  <c r="F10" i="7" s="1"/>
  <c r="F9" i="7" s="1"/>
  <c r="F12" i="7" s="1"/>
  <c r="E4" i="7"/>
  <c r="E8" i="7" s="1"/>
  <c r="D4" i="7"/>
  <c r="D8" i="7" s="1"/>
  <c r="D10" i="7" s="1"/>
  <c r="D9" i="7" s="1"/>
  <c r="D12" i="7" s="1"/>
  <c r="C4" i="7"/>
  <c r="C8" i="7" s="1"/>
  <c r="C10" i="7" s="1"/>
  <c r="C9" i="7" s="1"/>
  <c r="C12" i="7" s="1"/>
  <c r="H10" i="7" l="1"/>
  <c r="H9" i="7" s="1"/>
  <c r="H12" i="7" s="1"/>
  <c r="D13" i="7"/>
  <c r="E10" i="7"/>
  <c r="E9" i="7" s="1"/>
  <c r="E12" i="7" s="1"/>
  <c r="M13" i="7" l="1"/>
  <c r="M14" i="7" s="1"/>
  <c r="L13" i="7"/>
  <c r="L14" i="7" s="1"/>
  <c r="K13" i="7"/>
  <c r="K14" i="7" s="1"/>
  <c r="I13" i="7"/>
  <c r="E13" i="7"/>
  <c r="J13" i="7"/>
  <c r="G13" i="7"/>
  <c r="F13" i="7"/>
  <c r="N12" i="7"/>
  <c r="H13" i="7"/>
  <c r="N14" i="7" l="1"/>
  <c r="N16" i="7"/>
</calcChain>
</file>

<file path=xl/sharedStrings.xml><?xml version="1.0" encoding="utf-8"?>
<sst xmlns="http://schemas.openxmlformats.org/spreadsheetml/2006/main" count="27" uniqueCount="27">
  <si>
    <t>Iš viso</t>
  </si>
  <si>
    <t>Valdymo administracinės išlaidos</t>
  </si>
  <si>
    <t>Atskaitymai nuo įmokų</t>
  </si>
  <si>
    <t>1.</t>
  </si>
  <si>
    <t>1.1.</t>
  </si>
  <si>
    <t>1.2.</t>
  </si>
  <si>
    <t>Darbo užmokestis ir susiję išlaidos</t>
  </si>
  <si>
    <t>Programinė įranga (amortizacija ir palaikymas)</t>
  </si>
  <si>
    <t>2.</t>
  </si>
  <si>
    <t>Paskolos grąžinimas</t>
  </si>
  <si>
    <t>3.</t>
  </si>
  <si>
    <t>Finansavimas palūkanoms (0,6% metinių)</t>
  </si>
  <si>
    <t>4.</t>
  </si>
  <si>
    <t>5.</t>
  </si>
  <si>
    <t>Papildomo finansavimo valdymo administracinėms sąnaudoms poreikis (1-2)</t>
  </si>
  <si>
    <t>Einamųjų metų paskola supalūkanomis</t>
  </si>
  <si>
    <t>Palūkanų mokėjimas</t>
  </si>
  <si>
    <t>Finansavimas ankstesnių metų palūkanoms</t>
  </si>
  <si>
    <t>6.</t>
  </si>
  <si>
    <t>7.</t>
  </si>
  <si>
    <t>8.</t>
  </si>
  <si>
    <t xml:space="preserve">Paskolos likutis </t>
  </si>
  <si>
    <t>Ataskaitinių metų paskolos poreikis (3+4+5)</t>
  </si>
  <si>
    <t>Pensijų anuitetų fondo paskolų poreikis 2020-2030 metams</t>
  </si>
  <si>
    <t>el.p. ramune.budrionyte@sodra.lt</t>
  </si>
  <si>
    <t>Parengė:</t>
  </si>
  <si>
    <t>Ramunė Budrionytė tel. 8686 54 771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</si>
</sst>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#,##0\ &quot;€&quot;"/>
    <numFmt numFmtId="165" formatCode="0.0000000000000%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8" fontId="0" fillId="0" borderId="0" xfId="0" applyNumberFormat="1"/>
    <xf numFmtId="165" fontId="0" fillId="0" borderId="0" xfId="0" applyNumberFormat="1"/>
    <xf numFmtId="0" fontId="0" fillId="0" borderId="1" xfId="0" applyBorder="1"/>
    <xf numFmtId="0" fontId="1" fillId="0" borderId="1" xfId="0" applyFont="1" applyBorder="1"/>
    <xf numFmtId="164" fontId="1" fillId="0" borderId="1" xfId="0" applyNumberFormat="1" applyFont="1" applyBorder="1"/>
    <xf numFmtId="164" fontId="0" fillId="0" borderId="1" xfId="0" applyNumberForma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4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iva Gerulytė" id="{802EC913-6C45-4389-A03B-E0ABB990600B}" userId="Daiva Gerulytė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="110" zoomScaleNormal="110" workbookViewId="0">
      <selection activeCell="F22" sqref="F22"/>
    </sheetView>
  </sheetViews>
  <sheetFormatPr defaultRowHeight="15" x14ac:dyDescent="0.25"/>
  <cols>
    <col min="1" max="1" width="4.140625" customWidth="1"/>
    <col min="2" max="2" width="41.140625" customWidth="1"/>
    <col min="3" max="3" width="12.42578125" bestFit="1" customWidth="1"/>
    <col min="4" max="12" width="11.5703125" bestFit="1" customWidth="1"/>
    <col min="13" max="14" width="14.28515625" customWidth="1"/>
  </cols>
  <sheetData>
    <row r="1" spans="1:14" ht="15.75" x14ac:dyDescent="0.3">
      <c r="A1" s="14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8.75" x14ac:dyDescent="0.3">
      <c r="A2" s="13"/>
    </row>
    <row r="3" spans="1:14" x14ac:dyDescent="0.25">
      <c r="A3" s="4"/>
      <c r="B3" s="4"/>
      <c r="C3" s="4">
        <v>2020</v>
      </c>
      <c r="D3" s="4">
        <v>2021</v>
      </c>
      <c r="E3" s="4">
        <v>2022</v>
      </c>
      <c r="F3" s="4">
        <v>2023</v>
      </c>
      <c r="G3" s="4">
        <v>2024</v>
      </c>
      <c r="H3" s="4">
        <v>2025</v>
      </c>
      <c r="I3" s="4">
        <v>2026</v>
      </c>
      <c r="J3" s="4">
        <v>2027</v>
      </c>
      <c r="K3" s="4">
        <v>2028</v>
      </c>
      <c r="L3" s="4">
        <v>2029</v>
      </c>
      <c r="M3" s="4">
        <v>2030</v>
      </c>
      <c r="N3" s="4" t="s">
        <v>0</v>
      </c>
    </row>
    <row r="4" spans="1:14" x14ac:dyDescent="0.25">
      <c r="A4" s="5" t="s">
        <v>3</v>
      </c>
      <c r="B4" s="5" t="s">
        <v>1</v>
      </c>
      <c r="C4" s="6">
        <f>SUM(C5:C6)</f>
        <v>158810</v>
      </c>
      <c r="D4" s="6">
        <f t="shared" ref="D4:M4" si="0">SUM(D5:D6)</f>
        <v>397709</v>
      </c>
      <c r="E4" s="6">
        <f t="shared" si="0"/>
        <v>466910</v>
      </c>
      <c r="F4" s="6">
        <f t="shared" si="0"/>
        <v>483906</v>
      </c>
      <c r="G4" s="6">
        <f t="shared" si="0"/>
        <v>533906</v>
      </c>
      <c r="H4" s="6">
        <f t="shared" si="0"/>
        <v>533906</v>
      </c>
      <c r="I4" s="6">
        <f t="shared" si="0"/>
        <v>525903</v>
      </c>
      <c r="J4" s="6">
        <f t="shared" si="0"/>
        <v>517899</v>
      </c>
      <c r="K4" s="6">
        <f t="shared" si="0"/>
        <v>551232</v>
      </c>
      <c r="L4" s="6">
        <f t="shared" si="0"/>
        <v>568229</v>
      </c>
      <c r="M4" s="6">
        <f t="shared" si="0"/>
        <v>568230</v>
      </c>
      <c r="N4" s="7"/>
    </row>
    <row r="5" spans="1:14" x14ac:dyDescent="0.25">
      <c r="A5" s="4" t="s">
        <v>4</v>
      </c>
      <c r="B5" s="4" t="s">
        <v>6</v>
      </c>
      <c r="C5" s="7">
        <v>133810</v>
      </c>
      <c r="D5" s="7">
        <v>297709</v>
      </c>
      <c r="E5" s="7">
        <v>366910</v>
      </c>
      <c r="F5" s="7">
        <v>383906</v>
      </c>
      <c r="G5" s="7">
        <v>383906</v>
      </c>
      <c r="H5" s="7">
        <v>383906</v>
      </c>
      <c r="I5" s="7">
        <v>400903</v>
      </c>
      <c r="J5" s="7">
        <v>417899</v>
      </c>
      <c r="K5" s="7">
        <v>417899</v>
      </c>
      <c r="L5" s="7">
        <v>434896</v>
      </c>
      <c r="M5" s="7">
        <v>434896</v>
      </c>
      <c r="N5" s="7"/>
    </row>
    <row r="6" spans="1:14" x14ac:dyDescent="0.25">
      <c r="A6" s="4" t="s">
        <v>5</v>
      </c>
      <c r="B6" s="4" t="s">
        <v>7</v>
      </c>
      <c r="C6" s="7">
        <v>25000</v>
      </c>
      <c r="D6" s="7">
        <v>100000</v>
      </c>
      <c r="E6" s="7">
        <v>100000</v>
      </c>
      <c r="F6" s="7">
        <v>100000</v>
      </c>
      <c r="G6" s="7">
        <v>150000</v>
      </c>
      <c r="H6" s="7">
        <v>150000</v>
      </c>
      <c r="I6" s="7">
        <v>125000</v>
      </c>
      <c r="J6" s="7">
        <v>100000</v>
      </c>
      <c r="K6" s="7">
        <v>133333</v>
      </c>
      <c r="L6" s="7">
        <v>133333</v>
      </c>
      <c r="M6" s="7">
        <v>133334</v>
      </c>
      <c r="N6" s="7"/>
    </row>
    <row r="7" spans="1:14" x14ac:dyDescent="0.25">
      <c r="A7" s="5" t="s">
        <v>8</v>
      </c>
      <c r="B7" s="5" t="s">
        <v>2</v>
      </c>
      <c r="C7" s="6">
        <v>23158</v>
      </c>
      <c r="D7" s="6">
        <v>49068</v>
      </c>
      <c r="E7" s="6">
        <v>71945</v>
      </c>
      <c r="F7" s="6">
        <v>107936</v>
      </c>
      <c r="G7" s="6">
        <v>153751</v>
      </c>
      <c r="H7" s="6">
        <v>199622</v>
      </c>
      <c r="I7" s="6">
        <v>294536</v>
      </c>
      <c r="J7" s="6">
        <v>498315</v>
      </c>
      <c r="K7" s="6">
        <v>660708</v>
      </c>
      <c r="L7" s="6">
        <v>823786</v>
      </c>
      <c r="M7" s="6">
        <v>1060481</v>
      </c>
      <c r="N7" s="7"/>
    </row>
    <row r="8" spans="1:14" ht="30" x14ac:dyDescent="0.25">
      <c r="A8" s="8" t="s">
        <v>10</v>
      </c>
      <c r="B8" s="9" t="s">
        <v>14</v>
      </c>
      <c r="C8" s="10">
        <f>SUM(C4-C7)</f>
        <v>135652</v>
      </c>
      <c r="D8" s="10">
        <f t="shared" ref="D8:M8" si="1">SUM(D4-D7)</f>
        <v>348641</v>
      </c>
      <c r="E8" s="10">
        <f>SUM(E4-E7)</f>
        <v>394965</v>
      </c>
      <c r="F8" s="10">
        <f t="shared" si="1"/>
        <v>375970</v>
      </c>
      <c r="G8" s="10">
        <f t="shared" si="1"/>
        <v>380155</v>
      </c>
      <c r="H8" s="10">
        <f t="shared" si="1"/>
        <v>334284</v>
      </c>
      <c r="I8" s="10">
        <f t="shared" si="1"/>
        <v>231367</v>
      </c>
      <c r="J8" s="10">
        <f t="shared" si="1"/>
        <v>19584</v>
      </c>
      <c r="K8" s="10">
        <f t="shared" si="1"/>
        <v>-109476</v>
      </c>
      <c r="L8" s="10">
        <f t="shared" si="1"/>
        <v>-255557</v>
      </c>
      <c r="M8" s="10">
        <f t="shared" si="1"/>
        <v>-492251</v>
      </c>
      <c r="N8" s="7"/>
    </row>
    <row r="9" spans="1:14" x14ac:dyDescent="0.25">
      <c r="A9" s="4" t="s">
        <v>12</v>
      </c>
      <c r="B9" s="4" t="s">
        <v>11</v>
      </c>
      <c r="C9" s="7">
        <f>SUM(C10-C8)</f>
        <v>408.81562338327058</v>
      </c>
      <c r="D9" s="7">
        <f>SUM(D10-D8)</f>
        <v>2104.5713964999886</v>
      </c>
      <c r="E9" s="7">
        <f>SUM(E10-E8)</f>
        <v>2384.2062225000118</v>
      </c>
      <c r="F9" s="7">
        <f t="shared" ref="F9:J9" si="2">SUM(F10-F8)</f>
        <v>2269.5429049999802</v>
      </c>
      <c r="G9" s="7">
        <f t="shared" si="2"/>
        <v>2294.8056574999937</v>
      </c>
      <c r="H9" s="7">
        <f t="shared" si="2"/>
        <v>2017.9053660000209</v>
      </c>
      <c r="I9" s="7">
        <f t="shared" si="2"/>
        <v>1396.6468954999873</v>
      </c>
      <c r="J9" s="7">
        <f t="shared" si="2"/>
        <v>118.21881600000052</v>
      </c>
      <c r="K9" s="7">
        <v>0</v>
      </c>
      <c r="L9" s="7">
        <v>0</v>
      </c>
      <c r="M9" s="7">
        <v>0</v>
      </c>
      <c r="N9" s="7"/>
    </row>
    <row r="10" spans="1:14" hidden="1" x14ac:dyDescent="0.25">
      <c r="A10" s="4"/>
      <c r="B10" s="4" t="s">
        <v>15</v>
      </c>
      <c r="C10" s="7">
        <f>FV(0.0060365,1/2,,-C8)</f>
        <v>136060.81562338327</v>
      </c>
      <c r="D10" s="7">
        <f>FV(0.0060365,1,,-D8)</f>
        <v>350745.57139649999</v>
      </c>
      <c r="E10" s="7">
        <f>FV(0.0060365,1,,-E8)</f>
        <v>397349.20622250001</v>
      </c>
      <c r="F10" s="7">
        <f>FV(0.0060365,1,,-F8)</f>
        <v>378239.54290499998</v>
      </c>
      <c r="G10" s="7">
        <f t="shared" ref="G10:J10" si="3">FV(0.0060365,1,,-G8)</f>
        <v>382449.80565749999</v>
      </c>
      <c r="H10" s="7">
        <f t="shared" si="3"/>
        <v>336301.90536600002</v>
      </c>
      <c r="I10" s="7">
        <f t="shared" si="3"/>
        <v>232763.64689549999</v>
      </c>
      <c r="J10" s="7">
        <f t="shared" si="3"/>
        <v>19702.218816000001</v>
      </c>
      <c r="K10" s="7">
        <v>0</v>
      </c>
      <c r="L10" s="7">
        <v>0</v>
      </c>
      <c r="M10" s="7">
        <v>0</v>
      </c>
      <c r="N10" s="7"/>
    </row>
    <row r="11" spans="1:14" x14ac:dyDescent="0.25">
      <c r="A11" s="4" t="s">
        <v>13</v>
      </c>
      <c r="B11" s="4" t="s">
        <v>17</v>
      </c>
      <c r="C11" s="7">
        <v>0</v>
      </c>
      <c r="D11" s="7">
        <f>FV(0.0060365,1,,-816)</f>
        <v>820.92578400000002</v>
      </c>
      <c r="E11" s="7">
        <f>FV(0.0060365,1,,-2926)</f>
        <v>2943.6627990000002</v>
      </c>
      <c r="F11" s="7">
        <f>FV(0.0060365,1,,-5328)</f>
        <v>5360.162472</v>
      </c>
      <c r="G11" s="7">
        <f>FV(0.0060365,1,,-7629)</f>
        <v>7675.0524585000003</v>
      </c>
      <c r="H11" s="7">
        <f>FV(0.0060365,1,,-9970)</f>
        <v>10030.183905</v>
      </c>
      <c r="I11" s="7">
        <f>FV(0.0060365,1,,-12048)</f>
        <v>12120.727752000001</v>
      </c>
      <c r="J11" s="7">
        <f>FV(0.0060365,1,,-13517)</f>
        <v>13598.595370499999</v>
      </c>
      <c r="K11" s="7">
        <v>0</v>
      </c>
      <c r="L11" s="7">
        <v>0</v>
      </c>
      <c r="M11" s="7">
        <v>0</v>
      </c>
      <c r="N11" s="7"/>
    </row>
    <row r="12" spans="1:14" x14ac:dyDescent="0.25">
      <c r="A12" s="5" t="s">
        <v>18</v>
      </c>
      <c r="B12" s="5" t="s">
        <v>22</v>
      </c>
      <c r="C12" s="6">
        <f>SUM(C8+C9)</f>
        <v>136060.81562338327</v>
      </c>
      <c r="D12" s="6">
        <f>SUM(D8+D9+D11)</f>
        <v>351566.49718050001</v>
      </c>
      <c r="E12" s="6">
        <f>SUM(E8+E9+E11)</f>
        <v>400292.8690215</v>
      </c>
      <c r="F12" s="6">
        <f>SUM(F8+F9+F11)</f>
        <v>383599.70537699998</v>
      </c>
      <c r="G12" s="6">
        <f>SUM(G8+G9+G11)</f>
        <v>390124.85811600002</v>
      </c>
      <c r="H12" s="6">
        <f t="shared" ref="H12" si="4">SUM(H8+H9+H11)</f>
        <v>346332.089271</v>
      </c>
      <c r="I12" s="6">
        <f>SUM(I8+I9+I11)</f>
        <v>244884.37464749999</v>
      </c>
      <c r="J12" s="6">
        <f>SUM(J8+J9+J11)</f>
        <v>33300.8141865</v>
      </c>
      <c r="K12" s="6">
        <f>SUM(K9+K11)</f>
        <v>0</v>
      </c>
      <c r="L12" s="6">
        <v>0</v>
      </c>
      <c r="M12" s="6">
        <v>0</v>
      </c>
      <c r="N12" s="6">
        <f>SUM(C12:J12)</f>
        <v>2286162.023423383</v>
      </c>
    </row>
    <row r="13" spans="1:14" x14ac:dyDescent="0.25">
      <c r="A13" s="4" t="s">
        <v>19</v>
      </c>
      <c r="B13" s="4" t="s">
        <v>16</v>
      </c>
      <c r="C13" s="7">
        <v>-409</v>
      </c>
      <c r="D13" s="7">
        <f>SUM(C12*0.006+D12*0.006)*-1</f>
        <v>-2925.7638768232996</v>
      </c>
      <c r="E13" s="7">
        <f>SUM(C12*0.006+D12*0.006+E12*0.006)*-1</f>
        <v>-5327.5210909522993</v>
      </c>
      <c r="F13" s="7">
        <f>SUM(C12*0.006+D12*0.006+E12*0.006+F12*0.006)*-1</f>
        <v>-7629.1193232142996</v>
      </c>
      <c r="G13" s="7">
        <f>SUM(C12*0.006+D12*0.006+E12*0.006+F12*0.006+G12*0.006)*-1</f>
        <v>-9969.8684719103003</v>
      </c>
      <c r="H13" s="7">
        <f>SUM(C12*0.006+D12*0.006+E12*0.006+F12*0.006+G12*0.006+H12*0.006)*-1</f>
        <v>-12047.861007536299</v>
      </c>
      <c r="I13" s="7">
        <f>SUM(C12*0.006+D12*0.006+E12*0.006+F12*0.006+G12*0.006+H12*0.006+I12*0.006)*-1</f>
        <v>-13517.1672554213</v>
      </c>
      <c r="J13" s="7">
        <f>SUM(C12*0.006+D12*0.006+E12*0.006+F12*0.006+G12*0.006+H12*0.006+I12*0.006+J12*0.006)*-1</f>
        <v>-13716.9721405403</v>
      </c>
      <c r="K13" s="7">
        <f>SUM(C12*0.006+D12*0.006+E12*0.006+F12*0.006+G12*0.006+H12*0.006+I12*0.006+J12*0.006+K12*0.006)*-1</f>
        <v>-13716.9721405403</v>
      </c>
      <c r="L13" s="7">
        <f>SUM(40302*0.006+D12*0.006+E12*0.006+F12*0.006+G12*0.006+H12*0.006+I12*0.006+J12*0.006+K12*0.006+L12*0.006)*-1</f>
        <v>-13142.4192468</v>
      </c>
      <c r="M13" s="7">
        <f>SUM(149453*0.006+E12*0.006+F12*0.006+G12*0.006+H12*0.006+I12*0.006+J12*0.006+K12*0.006+L12*0.006+M12*0.006)*-1</f>
        <v>-11687.926263717</v>
      </c>
      <c r="N13" s="4"/>
    </row>
    <row r="14" spans="1:14" x14ac:dyDescent="0.25">
      <c r="A14" s="4" t="s">
        <v>20</v>
      </c>
      <c r="B14" s="4" t="s">
        <v>9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7">
        <f>SUM(K8-K13)</f>
        <v>-95759.027859459704</v>
      </c>
      <c r="L14" s="7">
        <f>SUM(L8-L13)</f>
        <v>-242414.58075319999</v>
      </c>
      <c r="M14" s="7">
        <f>SUM(M8-M13)</f>
        <v>-480563.073736283</v>
      </c>
      <c r="N14" s="6">
        <f>SUM(K14:M14)</f>
        <v>-818736.68234894262</v>
      </c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4"/>
      <c r="B16" s="4"/>
      <c r="C16" s="4"/>
      <c r="D16" s="4"/>
      <c r="E16" s="7"/>
      <c r="F16" s="4"/>
      <c r="G16" s="4"/>
      <c r="H16" s="4"/>
      <c r="I16" s="4"/>
      <c r="J16" s="4"/>
      <c r="K16" s="4"/>
      <c r="L16" s="4"/>
      <c r="M16" s="11" t="s">
        <v>21</v>
      </c>
      <c r="N16" s="12">
        <f>SUM(N12+N14)</f>
        <v>1467425.3410744404</v>
      </c>
    </row>
    <row r="17" spans="2:6" x14ac:dyDescent="0.25">
      <c r="E17" s="1"/>
    </row>
    <row r="18" spans="2:6" x14ac:dyDescent="0.25">
      <c r="F18" s="1"/>
    </row>
    <row r="19" spans="2:6" x14ac:dyDescent="0.25">
      <c r="B19" t="s">
        <v>25</v>
      </c>
      <c r="C19" s="2"/>
    </row>
    <row r="20" spans="2:6" x14ac:dyDescent="0.25">
      <c r="B20" t="s">
        <v>26</v>
      </c>
      <c r="D20" s="2"/>
      <c r="E20" s="2"/>
    </row>
    <row r="21" spans="2:6" x14ac:dyDescent="0.25">
      <c r="B21" s="3" t="s">
        <v>24</v>
      </c>
    </row>
    <row r="22" spans="2:6" x14ac:dyDescent="0.25">
      <c r="C22" s="2"/>
    </row>
  </sheetData>
  <mergeCells count="1">
    <mergeCell ref="A1:N1"/>
  </mergeCells>
  <pageMargins left="0.70866141732283472" right="0.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Paskolos poreikis 2020-2030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G</dc:creator>
  <cp:lastModifiedBy>Ilona Bekerienė</cp:lastModifiedBy>
  <cp:lastPrinted>2020-06-29T13:09:47Z</cp:lastPrinted>
  <dcterms:created xsi:type="dcterms:W3CDTF">2020-05-27T12:05:42Z</dcterms:created>
  <dcterms:modified xsi:type="dcterms:W3CDTF">2020-06-30T05:46:15Z</dcterms:modified>
</cp:coreProperties>
</file>