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905"/>
  </bookViews>
  <sheets>
    <sheet name="2020-11-15" sheetId="4" r:id="rId1"/>
    <sheet name="2020-07-15" sheetId="6" r:id="rId2"/>
    <sheet name="Lapas2" sheetId="2" r:id="rId3"/>
    <sheet name="Lapas3" sheetId="3" r:id="rId4"/>
  </sheets>
  <definedNames>
    <definedName name="_xlnm.Print_Area" localSheetId="1">'2020-07-15'!$A$1:$M$57</definedName>
    <definedName name="_xlnm.Print_Area" localSheetId="0">'2020-11-15'!$A$1:$K$45</definedName>
    <definedName name="_xlnm.Print_Titles" localSheetId="1">'2020-07-15'!$5:$7</definedName>
    <definedName name="_xlnm.Print_Titles" localSheetId="0">'2020-11-15'!$3:$6</definedName>
  </definedNames>
  <calcPr calcId="145621"/>
</workbook>
</file>

<file path=xl/calcChain.xml><?xml version="1.0" encoding="utf-8"?>
<calcChain xmlns="http://schemas.openxmlformats.org/spreadsheetml/2006/main">
  <c r="L44" i="4" l="1"/>
  <c r="L45" i="4"/>
  <c r="F36" i="4"/>
  <c r="L26" i="4" l="1"/>
  <c r="L16" i="4"/>
  <c r="D44" i="4"/>
  <c r="E44" i="4"/>
  <c r="F44" i="4"/>
  <c r="C44" i="4"/>
  <c r="D42" i="4"/>
  <c r="E42" i="4"/>
  <c r="F42" i="4"/>
  <c r="D39" i="4" l="1"/>
  <c r="E39" i="4"/>
  <c r="F39" i="4"/>
  <c r="C39" i="4"/>
  <c r="D35" i="4"/>
  <c r="E35" i="4"/>
  <c r="C35" i="4"/>
  <c r="L36" i="4"/>
  <c r="L38" i="4"/>
  <c r="L40" i="4"/>
  <c r="F37" i="4"/>
  <c r="L37" i="4" s="1"/>
  <c r="D32" i="4"/>
  <c r="E32" i="4"/>
  <c r="F32" i="4"/>
  <c r="F35" i="4" l="1"/>
  <c r="L39" i="4"/>
  <c r="D30" i="4" l="1"/>
  <c r="E30" i="4"/>
  <c r="F30" i="4"/>
  <c r="L29" i="4" l="1"/>
  <c r="D27" i="4"/>
  <c r="E27" i="4"/>
  <c r="F27" i="4"/>
  <c r="C27" i="4"/>
  <c r="D20" i="4" l="1"/>
  <c r="E20" i="4"/>
  <c r="F20" i="4"/>
  <c r="C20" i="4"/>
  <c r="D17" i="4"/>
  <c r="E17" i="4"/>
  <c r="F17" i="4"/>
  <c r="D14" i="4" l="1"/>
  <c r="E14" i="4"/>
  <c r="F14" i="4"/>
  <c r="C14" i="4"/>
  <c r="F9" i="4"/>
  <c r="C9" i="4"/>
  <c r="L12" i="4"/>
  <c r="L13" i="4"/>
  <c r="L36" i="6"/>
  <c r="K36" i="6"/>
  <c r="G36" i="6"/>
  <c r="F36" i="6"/>
  <c r="E36" i="6"/>
  <c r="D36" i="6"/>
  <c r="C36" i="6"/>
  <c r="L31" i="6"/>
  <c r="K31" i="6"/>
  <c r="G31" i="6"/>
  <c r="F31" i="6"/>
  <c r="E31" i="6"/>
  <c r="D31" i="6"/>
  <c r="C31" i="6"/>
  <c r="K28" i="6"/>
  <c r="H28" i="6"/>
  <c r="F28" i="6"/>
  <c r="E28" i="6"/>
  <c r="D28" i="6"/>
  <c r="C28" i="6"/>
  <c r="L26" i="6"/>
  <c r="K26" i="6"/>
  <c r="G26" i="6"/>
  <c r="F26" i="6"/>
  <c r="E26" i="6"/>
  <c r="D26" i="6"/>
  <c r="C26" i="6"/>
  <c r="L24" i="6"/>
  <c r="K24" i="6"/>
  <c r="H24" i="6"/>
  <c r="G24" i="6"/>
  <c r="F24" i="6"/>
  <c r="E24" i="6"/>
  <c r="D24" i="6"/>
  <c r="C24" i="6"/>
  <c r="L15" i="6"/>
  <c r="K15" i="6"/>
  <c r="H15" i="6"/>
  <c r="G15" i="6"/>
  <c r="F15" i="6"/>
  <c r="E15" i="6"/>
  <c r="D15" i="6"/>
  <c r="C15" i="6"/>
  <c r="L13" i="6"/>
  <c r="K13" i="6"/>
  <c r="G13" i="6"/>
  <c r="F13" i="6"/>
  <c r="E13" i="6"/>
  <c r="D13" i="6"/>
  <c r="C13" i="6"/>
  <c r="L9" i="6"/>
  <c r="K9" i="6"/>
  <c r="H9" i="6"/>
  <c r="G9" i="6"/>
  <c r="F9" i="6"/>
  <c r="E9" i="6"/>
  <c r="D9" i="6"/>
  <c r="C9" i="6"/>
  <c r="L8" i="6"/>
  <c r="K8" i="6"/>
  <c r="H8" i="6"/>
  <c r="G8" i="6"/>
  <c r="F8" i="6"/>
  <c r="E8" i="6"/>
  <c r="D8" i="6"/>
  <c r="C8" i="6"/>
  <c r="F8" i="4" l="1"/>
  <c r="C42" i="4"/>
  <c r="C32" i="4"/>
  <c r="C30" i="4"/>
  <c r="C17" i="4"/>
  <c r="D9" i="4" l="1"/>
  <c r="D8" i="4" s="1"/>
  <c r="E9" i="4"/>
  <c r="E8" i="4" s="1"/>
  <c r="C8" i="4"/>
  <c r="I8" i="4"/>
  <c r="L9" i="4" l="1"/>
  <c r="L10" i="4"/>
  <c r="L11" i="4"/>
  <c r="L14" i="4"/>
  <c r="L15" i="4"/>
  <c r="L17" i="4"/>
  <c r="L18" i="4"/>
  <c r="L19" i="4"/>
  <c r="L20" i="4"/>
  <c r="L21" i="4"/>
  <c r="L22" i="4"/>
  <c r="L23" i="4"/>
  <c r="L24" i="4"/>
  <c r="L25" i="4"/>
  <c r="L27" i="4"/>
  <c r="L28" i="4"/>
  <c r="L30" i="4"/>
  <c r="L31" i="4"/>
  <c r="L32" i="4"/>
  <c r="L33" i="4"/>
  <c r="L34" i="4"/>
  <c r="L35" i="4"/>
  <c r="L41" i="4"/>
  <c r="L42" i="4"/>
  <c r="L43" i="4"/>
  <c r="L8" i="4" l="1"/>
  <c r="N8" i="4" s="1"/>
</calcChain>
</file>

<file path=xl/sharedStrings.xml><?xml version="1.0" encoding="utf-8"?>
<sst xmlns="http://schemas.openxmlformats.org/spreadsheetml/2006/main" count="265" uniqueCount="171">
  <si>
    <t>Eil. Nr.</t>
  </si>
  <si>
    <t>Asignavimų valdytojas, investavimo objektas, programa, priemonė</t>
  </si>
  <si>
    <t>Pastabos</t>
  </si>
  <si>
    <t>lėšų suma, tūkst. Eur</t>
  </si>
  <si>
    <t>Lėšų, kurias ministerija siūlo mažinti (–), didinti (+), suma, tūkst. Eur</t>
  </si>
  <si>
    <t xml:space="preserve">Lėšų, kurios iki  2020-12-31 nebus panaudotos, suma, tūkst. Eur </t>
  </si>
  <si>
    <t>terminas, iki kurio numatoma baigti viešojo pirkimo procedūrą ar kvietimą teikti paraiškas</t>
  </si>
  <si>
    <t>Nutarime numatytų skirti lėšų suma, tūkst. Eur</t>
  </si>
  <si>
    <t>terminas, iki kurio numatoma panaudoti Nutarimu  skirtas lėšas</t>
  </si>
  <si>
    <t>lėšų, panaudotų rangos darbams, prekėms, paslaugoms įsigyti
 iki 2020-10-01, suma, tūkst. Eur</t>
  </si>
  <si>
    <t>Informacija apie investavimo objektui  iki 2020-10-01 panaudotas lėšas</t>
  </si>
  <si>
    <t>(3=4+6+9)</t>
  </si>
  <si>
    <t xml:space="preserve">iš jų: </t>
  </si>
  <si>
    <t>(9=3-4-6)</t>
  </si>
  <si>
    <t>(Informacijos apie valstybės vardu pasiskolintų lėšų panaudojimą investavimo objektams, programoms arba priemonėms įgyvendinti 2020 metais ir sudarytas sutartis su prekių tiekėjais, paslaugų teikėjais ar rangovais teikimo forma)</t>
  </si>
  <si>
    <t>Lietuvos Respublikos kultūros ministerija</t>
  </si>
  <si>
    <t>(dokumento sudarytojo (įstaigos) pavadinimas)</t>
  </si>
  <si>
    <t>Numatytų skirti lėšų suma, tūkst. Eur</t>
  </si>
  <si>
    <t>Lėšų, kurias  rengiant Nutarimo projektą įsipareigota panaudoti iki 2020-07-01, suma, tūkst. Eur</t>
  </si>
  <si>
    <t>Informacija apie investavimo objektą, programą, priemonę, dėl kurių įgyvendinimo sudaryta sutartis</t>
  </si>
  <si>
    <t>Informacija apie investavimo objektą, programą, priemonę, dėl kurių įgyvendinimo nesudaryta sutartis</t>
  </si>
  <si>
    <t>lėšų, panaudotų prekėms, paslaugoms įsigyti iki 2020-07-01, suma, tūkst. Eur</t>
  </si>
  <si>
    <t>lėšų, kurias įsipareigojama panaudoti nuo 2020-07-01 iki 2020-12-31, suma, tūkst. Eur</t>
  </si>
  <si>
    <t>paskelbtas viešojo pirkimo konkursas ar kvietimas teikti paraiškas
(taip / ne)</t>
  </si>
  <si>
    <t>5.</t>
  </si>
  <si>
    <t>taip</t>
  </si>
  <si>
    <t>ne</t>
  </si>
  <si>
    <t xml:space="preserve">taip </t>
  </si>
  <si>
    <t>Kultūros viceministrė</t>
  </si>
  <si>
    <t>Regina Jaskelevičienė</t>
  </si>
  <si>
    <t xml:space="preserve">(padalinio, atsakingo už informacijos pateikimą, vadovo ar jo įgalioto asmens pareigų pavadinimas) </t>
  </si>
  <si>
    <t>(parašas)</t>
  </si>
  <si>
    <t>(vardas ir pavardė)</t>
  </si>
  <si>
    <t>Investicijų valdymo skyriaus vyriausioji specialistė Svetlana Villand</t>
  </si>
  <si>
    <t xml:space="preserve">(formą užpildžiusio asmens pareigos, vardas ir pavardė, telefonas, el. paštas) </t>
  </si>
  <si>
    <t>1.</t>
  </si>
  <si>
    <t>1 stulpelyje įrašomi eilės numeriai turi atitikti Lietuvos Respublikos Vyriausybės 2020 m. gegužės 6 d. nutarime Nr. 458 „Dėl lėšų skyrimo“ (toliau – Nutarimas) nurodytus asignavimų  valdytojo, statybos objekto, programos ar priemonės eilės numerį.</t>
  </si>
  <si>
    <t>2.</t>
  </si>
  <si>
    <t>3 stulpelyje įrašoma Nutarimu numatytų skirti valstybės vardu pasiskolintų lėšų (toliau – lėšos) investavimo objektui, programai, priemonei įgyvendinti suma.</t>
  </si>
  <si>
    <t>3.</t>
  </si>
  <si>
    <t>4 stulpelyje įrašoma Nutarimu numatytų skirti lėšų, kurias rengiant Nutarimo projektą valstybės ar savivaldybės įstaiga, organizacija ar kitas ūkio subjektas pateikė Finansų ministerijai ar kitai ministerijai informaciją apie įsipareigojimą jas panautoti iki 2020 m. liepos 1 d. investavimo objektui, programai ar priemonei įgyvendinti, suma.</t>
  </si>
  <si>
    <t>4.</t>
  </si>
  <si>
    <t>5 stulpelyje įrašoma Nutarimu numatytų skirti lėšų investavimo objektui, programai, priemonei įgyvendinti suma, dėl kurios su rangovais, prekių tiekėjais, paslaugų teikėjais sutartis (toliau – sutartis) sudaryta.</t>
  </si>
  <si>
    <t>6 stulpelyje įrašoma investavimo objektui, programai ar priemonei įgyvendinti panaudotų apmokėti už atliktus darbus, įsigytas prekes ar paslaugas lėšų suma.</t>
  </si>
  <si>
    <t>6.</t>
  </si>
  <si>
    <t xml:space="preserve">7 stulpelyje įrašoma Nutarime numatytų skirti lėšų investavimo objektui, programa, priemonei įgyvendinti suma, kurią valstybės ar savivaldybės įstaigos, organizacijos ar kiti ūkio subjektai įsipareigoja panaudoti nuo 2020 m. liepos 1 d. iki 2020 m. gruodžio 31 d. </t>
  </si>
  <si>
    <t>7.</t>
  </si>
  <si>
    <t>8 stulpelyje įrašoma Nutarimu numatytų skirti lėšų investavimo objektui, programai, priemonei įgyvendinti suma, dėl kurios sutartis nesudaryta.</t>
  </si>
  <si>
    <t>8.</t>
  </si>
  <si>
    <t>9 stulpelyje rašoma  „taip“, jei dėl Nutarime numatyto investavimo objekto, programos, priemonės įgyvendinimo paskelbtas viešojo pirkimo konkursas ar kvietimas teikti paraiškas, „ne“ – jei nepaskelbtas.</t>
  </si>
  <si>
    <t>9.</t>
  </si>
  <si>
    <t>10 stulpelyje įrašomas terminas, iki kurio numatoma baigti viešojo pirkimo procedūrą ar kvietimą teikti paraiškas, o 13 stulpelyje („Pastabos“) įrašoma planuojama sutarties sudarymo data ir suma, jei tokia informacija žinoma.</t>
  </si>
  <si>
    <t>10.</t>
  </si>
  <si>
    <t>11 stulpelyje Nutarimu numatytų skirti lėšų investavimo objektui, programa, priemonei įgyvendinti suma, kuri iki  2020 m. gruodžio 31 d. nebus panaudota, o 13 stulpelyje nurodomos priežastys, dėl kurių ji nebus panaudota.</t>
  </si>
  <si>
    <t>11.</t>
  </si>
  <si>
    <t xml:space="preserve">12 stulpelyje įrašoma ministerijos valdymo sričiai priskiriamam investavimo objektui, programai, priemonei, kuriems įgyvendinti Nutarimu numatytų skirti lėšų sumą ji siūlo mažinti (–), didinti (+), o 13 stulpelyje nurodomi siūlymo motyvai.  </t>
  </si>
  <si>
    <t>12.</t>
  </si>
  <si>
    <t xml:space="preserve">13 stulpelyje nurodoma kita svarbi, tačiau nepaminėta informacija dėl Nutarimu numatytų skirti lėšų panaudojimo, investavimo objektų, programų ar priemonių įgyvendinimo.   </t>
  </si>
  <si>
    <t>Informacija  apie investavimo objektui  iki 2020-10-01  nepanaudotas lėšas, kurios bus panaudotos iki 2020-12-31</t>
  </si>
  <si>
    <t>Sutartys pasirašytos</t>
  </si>
  <si>
    <t>KULTŪROS MINISTRO VALDYMO SRITIS</t>
  </si>
  <si>
    <t>13.</t>
  </si>
  <si>
    <t>Lietuvos nacionalinė Martyno Mažvydo biblioteka</t>
  </si>
  <si>
    <t>13.1.</t>
  </si>
  <si>
    <t>Lietuvos nacionalinės Martyno Mažvydo bibliotekos pagrindinio pastato nerekonstruotos dalies vidaus patalpų remontas ir dalies langų keitimas</t>
  </si>
  <si>
    <t>13.2.</t>
  </si>
  <si>
    <t>Lietuvos nacionalinės Martyno Mažvydo bibliotekos Pakretuonės mokymo ir kvalifikacijos kėlimo bazės kapitalinis remontas (atstatymas po gaisro)</t>
  </si>
  <si>
    <t>13.3.</t>
  </si>
  <si>
    <t>Lietuvos nacionalinės Martyno Mažvydo bibliotekos patalpų Vilniuje, Gerosios Vilties g. 10, remontas pritaikant Lietuvos aklųjų bibliotekos veiklai kapitalinio remonto metu</t>
  </si>
  <si>
    <t>14.</t>
  </si>
  <si>
    <t>Lietuvos nacionalinis muziejus</t>
  </si>
  <si>
    <t>14.1.</t>
  </si>
  <si>
    <t>Lietuvos nacionalinis muziejus, Lietuvos nacionalinio muziejaus padalinio Bastėjos mūro zondažo sutvarkymas</t>
  </si>
  <si>
    <t>15.</t>
  </si>
  <si>
    <t>Lietuvos nacionalinis dailės muziejus</t>
  </si>
  <si>
    <t>15.1.</t>
  </si>
  <si>
    <t xml:space="preserve">Dailės muziejaus ekspozicijų ir saugyklų padalinių Vilniuje ir Klaipėdoje infrastruktūros atnaujinimas </t>
  </si>
  <si>
    <t>15.2.</t>
  </si>
  <si>
    <t>Vilniaus Jonušo Radvilos rūmų rytų paviljono ir pietų korpuso aktualizavimas</t>
  </si>
  <si>
    <t>16.</t>
  </si>
  <si>
    <t>Nacionalinis M.K. Čiurlionio dailės muziejus</t>
  </si>
  <si>
    <t>16.1.</t>
  </si>
  <si>
    <t>Nacionalinio M. K. Čiurlionio dailės muziejaus padalinio Juozo Zikaro namo Kaune, J. Zikaro g. 3 remontas ir sutvarkymas</t>
  </si>
  <si>
    <t>16.2.</t>
  </si>
  <si>
    <t>Lankytojų su fizine negalia įvažos į M. K. Čiurlionio dailės galeriją remontas ir aikštelės atstatymas po vamzdyno avarijos</t>
  </si>
  <si>
    <t>16.3.</t>
  </si>
  <si>
    <t>M. K. Čiurlionio dailės muziejaus padalinio A. ir P. Galaunių namo remontas</t>
  </si>
  <si>
    <t>16.4.</t>
  </si>
  <si>
    <t>M. K. Čiurlionio memorialinio muziejaus Druskininkuose laiptų rekonstravimas, pandusų ir takų neįgaliesiems įrengimas</t>
  </si>
  <si>
    <t>16.5.</t>
  </si>
  <si>
    <t>M. K. Čiurlionio dailės muziejaus padalinio Kauno paveikslų galerijos vidinio kiemelio nestandartinių vartų įrengimas, lifto šachtos remontas</t>
  </si>
  <si>
    <t>17.</t>
  </si>
  <si>
    <t>Lietuvos nacionalinis operos ir baleto teatras</t>
  </si>
  <si>
    <t>17.1</t>
  </si>
  <si>
    <t>Lietuvos nacionalinio operos ir baleto teatro patalpų ir aikštelės prie įėjimo remontas</t>
  </si>
  <si>
    <t>18.</t>
  </si>
  <si>
    <t>Lietuvos nacionalinis dramos teatras</t>
  </si>
  <si>
    <t>18.1</t>
  </si>
  <si>
    <t>Lietuvos nacionalinio dramos teatro pastato Vilniuje, Gedimino pr. 4, rekonstravimas</t>
  </si>
  <si>
    <t>19.</t>
  </si>
  <si>
    <t>Nacionalinis Kauno dramos teatras</t>
  </si>
  <si>
    <t>19.1.</t>
  </si>
  <si>
    <t>Nacionalinio Kauno dramos teatro Didžiosios scenos atnaujinimas</t>
  </si>
  <si>
    <t>19.2.</t>
  </si>
  <si>
    <t>Nacionalinio Kauno dramos teatro žiūrovų holų sendinto ąžuolo grindų restauravimas, "Rūtos" ir Mažosios salių medinių grindų atnaujinimas, Ilgosios salės žiūrovinės tribūnos ir kėdžių rekonstravimas</t>
  </si>
  <si>
    <t>20.</t>
  </si>
  <si>
    <t>Koncertinė įstaiga Lietuvos nacionalinė filharmonija</t>
  </si>
  <si>
    <t>20.1</t>
  </si>
  <si>
    <t>Lietuvos nacionalinės filharmonijos koncertų salės III aukšto patalpų remontas</t>
  </si>
  <si>
    <t>21.</t>
  </si>
  <si>
    <t>Lietuvos vyriausiojo archyvaro tarnyba</t>
  </si>
  <si>
    <t>21.1</t>
  </si>
  <si>
    <t>Archyvų komplekso pastato Vilniuje, O. Milašiaus g. 23, statyba</t>
  </si>
  <si>
    <t>21.2.</t>
  </si>
  <si>
    <t>Lietuvos centrinio valstybės archyvo, Lietuvos valstybės istorijos archyvo, Lietuvos literatūros ir meno archyvo patalpų ir įrangos remontas, Lietuvos ypatingojo archyvo pastato fasado remontas</t>
  </si>
  <si>
    <t>22.</t>
  </si>
  <si>
    <t>Tautinių mažumų departamentas prie Lietuvos Respublikos Vyriausybės</t>
  </si>
  <si>
    <t>22.1.</t>
  </si>
  <si>
    <t>Tautinių mažumų departamento prie Lietuvos Respublikos Vyriausybės administracinio pastato vidaus remontas</t>
  </si>
  <si>
    <t>2020.08</t>
  </si>
  <si>
    <t>Įvykdytas viešasis pirkimas dujinio gesinimo sistemos įrangai ( 39,7 tūkst.eur). Sutartis bus pasirašyta 2020.07.17. Kitiems darbams viešas pirkimas bus skelbiamas 2020.08. Iki pirkimo skelbimo parengtas langų keitimo projektas. Pirkimo skelbimo laiką įtakoja projekto derinimas su atsakingomis kultūros paveldo institucijomis. Liepos mėn. atlikta pastato (šiaurinės laiptinės) darbų ekspertizė. Vadovaujantis jos rezultatais bus rengiamos pirkimo sąlygos.</t>
  </si>
  <si>
    <t>2020.09</t>
  </si>
  <si>
    <t>Viešas pirkimas bus skelbiamas 2020.07. Pirkimo skelbimo datą įtakojo statybos leidimų išdavimo projekto derinimas su atsakingomis institucijomis.
Užtikriname, kad iki 2020-12-31 skirtos lėšos  bus panaudotos.</t>
  </si>
  <si>
    <t>Dėl užsitęsusių pirkimo sąlygų suderinimo su Lietuvos aklųjų biblioteka pirkimas bus vykdomas 2020.08.
Užtikriname, kad iki 2020-12-31 skirtos lėšos  bus panaudotos.</t>
  </si>
  <si>
    <t>dalis iki 2020-09-01; 
kita dalis iki 2020-11-01</t>
  </si>
  <si>
    <t>Šiuo metu vykdomi keli pirkimai vienu metu. Pvz., 2020-09-01 dienai bus įvykę 5 pirkimai už preliminariai 593 tūkst., taip pat pirkimo procedūrų laukia ir yra patvirtintos paraiškos pirkimams už 820 tūkst.</t>
  </si>
  <si>
    <t>Derinami pakeitimų nurodymai papildomų susitarimų prie esamos rangos sutarties pasirašymui dėl papildomų darbų, kurie gali būti įvykdyti šiais metais.</t>
  </si>
  <si>
    <t xml:space="preserve">
Sutartis 2020-06-22 Nr.98/ 339919,64 Eur.    Pirkimo būdas - supaprastintas atvirasas ( LR Viešųjų pikimų įstatymo 4 straipsnis II dalis).    Perkančiajai organizacijai svarbu išsaugoti visą skirtą finansavimą numatytiems darbams atlikti dėl 2020-06-22  sutarties Nr. 98 9.9. punkte numatytų nuostatų "Sutarties kaina Sutarties galiojimo metu nekeičiama, išskyrus šiame punkte nurodytais atvejais: 9.9.1. pagal 10 skyriaus nuostatas įforminus Pakeitimą Sutarties kaina gali būti koreguojama papildomų/ keičiamų/ nevykdomų Darbų sumomis sudarant susitarimą dėl Sutarties kainos koregavimo. &lt;...&gt;". Pagal šį sutarties puktą 2000 eurų panaudosime.                                                     Sutartis 2020-06-23 Nr.103/ 3000 Eur.                      Sutartis 2020-06-18 Nr.97/ 5082 Eur.                  Pirkimo būdas - mažos vertės pirkimas neskelbemos apklausos būdu (VP 2017-06-17 IS-97 direktoriaus įsakymų patvirtinta mažos vertyės pirkimų tvarkos aprašas).  </t>
  </si>
  <si>
    <t xml:space="preserve">Sutartis 2020-06-19 Nr.111/ 9994,60 Eur.       Sutartis 2020-06-17 Nr.101/ 10197,76 Eur.     Sutartis 2020-06-17 Nr. 102/ 9890,99 Eur.      Pirkimo būdas - mažos vertės pirkimas neskelbemos apklausos būdu (VP 2017-06-17 IS-97 direktoriaus įsakymų patvirtinta mažos vertyės pirkimų tvarkos aprašas).  </t>
  </si>
  <si>
    <r>
      <t>Sutartis 2020-06-08 Nr.ST1-20-90/ 7519,55 Eur.   Sutartis 2020-06-29 Nr.ST1-20-113 / 11988,92 Eur. Pirkimo būdas - mažos vertės pirkimas neskelbemos apklausos būdu (VP 2017-06-17 IS-97 direktoriaus įsakymų patvirtinta mažos vertyės pirkimų tvarkos aprašas).  
Pr</t>
    </r>
    <r>
      <rPr>
        <b/>
        <sz val="9"/>
        <rFont val="Times New Roman"/>
        <family val="1"/>
        <charset val="186"/>
      </rPr>
      <t xml:space="preserve">ašoma skirti M.K. Čiurlionio dailės muziejaus investavimo objekto Nr. 16.5 sutaupytas lėšas.
</t>
    </r>
  </si>
  <si>
    <r>
      <t xml:space="preserve">Sutartis 2020-06-30 Nr.116/ 6140,75 Eur.        Sutartis 2020-06-26 Nr.ST1-20-112/ 4470,95 Eur. Pirkimo būdas - mažos vertės pirkimas neskelbemos apklausos būdu (VP 2017-06-17 IS-97 direktoriaus įsakymų patvirtinta mažos vertyės pirkimų tvarkos aprašas).     
</t>
    </r>
    <r>
      <rPr>
        <b/>
        <sz val="9"/>
        <rFont val="Times New Roman"/>
        <family val="1"/>
        <charset val="186"/>
      </rPr>
      <t>Prašoma skirti M.K. Čiurlionio dailės muziejaus investavimo objekto Nr. 16.5 sutaupytas lėšas.</t>
    </r>
  </si>
  <si>
    <r>
      <t xml:space="preserve">Sutartis 2020-06-25 Nr.96/ 12098,79 Eur.  Pirkimo būdas - mažos vertės pirkimas neskelbemos apklausos būdu (VP 2017-06-17 IS-97 direktoriaus įsakymų patvirtinta mažos vertyės pirkimų tvarkos aprašas).  
Sutaupyta - 6,9 tūkst. eurų.
</t>
    </r>
    <r>
      <rPr>
        <b/>
        <sz val="9"/>
        <rFont val="Times New Roman"/>
        <family val="1"/>
        <charset val="186"/>
      </rPr>
      <t>Prašoma sutaupytas lėšas perskistyti M.K. Čiurlionio dailės muziejaus investavimo objektams Nr. 16.3 ir 16.4.</t>
    </r>
  </si>
  <si>
    <t>Susipažinimas su pasiūlymais liepos 15, 16 dienomis</t>
  </si>
  <si>
    <t xml:space="preserve">2020 08 31 </t>
  </si>
  <si>
    <t>2020 08 31</t>
  </si>
  <si>
    <t>Vykdomos konkurso procedūros</t>
  </si>
  <si>
    <t>LCVA saugyklų oro kondicionavimo sistemos remontas, LVIA vėdinimo įrangos remonto darbai, priešgaisrinės sistemos remonto darbai, 
šilumos punktos remonto darbai, pastato patalpų ženklinimo darbai, LLMA patalpų remonto darbai, LYA pastato fasado remontas.</t>
  </si>
  <si>
    <t>13.4.</t>
  </si>
  <si>
    <t>Neįgaliųjų keltuvos ir dujinio gesinimo įrangos Lietuvos nacionalinei Martynos Mažvydo bibliotekai įsigijimas</t>
  </si>
  <si>
    <t>2020-12-31</t>
  </si>
  <si>
    <t>2020-10-20 (5,5 tūkst. Eur);
2020-12-31 (84,5 tūkst. Eur)</t>
  </si>
  <si>
    <t>2020-11-20</t>
  </si>
  <si>
    <t>14.2.</t>
  </si>
  <si>
    <t>Pilininko namo pritaikymas Lietuvos istorijos ekspozicijai ir edukacinėms bei kultūrinėms paslaugoms teikti</t>
  </si>
  <si>
    <t>2020-10-31</t>
  </si>
  <si>
    <t>Atotrūkis tarp sudarytų sutarčių ir įsisavintų lėšų didelis, nes atliekamų rangos darbų specifiškumas neleidžia aktuoti dalimis.
Iki 2020-12-31 planuojama lėšas įsisavinti.</t>
  </si>
  <si>
    <t>16.6.</t>
  </si>
  <si>
    <t>M. Žilinsko dailės galerijos modernizavimas</t>
  </si>
  <si>
    <t>2020-11-15</t>
  </si>
  <si>
    <t>17.2.</t>
  </si>
  <si>
    <t>Muzikos instrumentų Lietuvos nacionaliniam operos ir baleto teatrui įsigijimas</t>
  </si>
  <si>
    <t>Nacionalinio Kauno dramos teatro Didžiosios salės scenos atnaujinimas</t>
  </si>
  <si>
    <t>Nacionalinio Kauno dramos teatro žiūrovų holų sendinto ąžuolo grindų restauravimas, "Rūtos" ir Mažosios salių medinių grindų atnaujinimas, Ilgosios salės žiūrovinės tribūnos ir kėdžių rekonstravimas.</t>
  </si>
  <si>
    <t>20.2.</t>
  </si>
  <si>
    <t>Muzikos instrumentų koncertinei įstaigai Lietuvos nacionalinei filharmonijai įsigijimas</t>
  </si>
  <si>
    <t>20.3.</t>
  </si>
  <si>
    <t>Lietuvos nacionalinės filharmonijos modernizavimas</t>
  </si>
  <si>
    <t>Lėšos skirtos LRV 2020-10-21 nutarimu Nr. 1174</t>
  </si>
  <si>
    <t>Lėšos perskirstytos LRV 2020-10-21 nutarimu Nr. 1174</t>
  </si>
  <si>
    <t>Vykdomos viešųjų pirkimų procedūros</t>
  </si>
  <si>
    <t xml:space="preserve">2020-07-28 d. sudaryta sutartis Nr.21/20-1696-538 </t>
  </si>
  <si>
    <t>LCVA saugyklų oro kondicionavimo sistemos remontas, LVIA vėdinimo įrangos remonto darbai, priešgaisrinės sistemos remonto darbai,  šilumos punktos remonto darbai, pastato patalpų ženklinimo darbai, LLMA patalpų remonto darbai, LYA pastato fasado remontas.</t>
  </si>
  <si>
    <t>Nacionalinis muziejus Lietuvos Didžiosios Kunigaikštystės valdovų rūmai</t>
  </si>
  <si>
    <t>Ekspozicijos papildymas ir jos apsauga, kultūrinės ir edukacinės veiklos užtikrinimas bei infrastruktūros tobulinimas</t>
  </si>
  <si>
    <r>
      <t>22</t>
    </r>
    <r>
      <rPr>
        <vertAlign val="superscript"/>
        <sz val="10"/>
        <color theme="1"/>
        <rFont val="Times New Roman"/>
        <family val="1"/>
        <charset val="186"/>
      </rPr>
      <t>1</t>
    </r>
    <r>
      <rPr>
        <sz val="10"/>
        <color theme="1"/>
        <rFont val="Times New Roman"/>
        <family val="1"/>
        <charset val="186"/>
      </rPr>
      <t>.</t>
    </r>
  </si>
  <si>
    <r>
      <t>22</t>
    </r>
    <r>
      <rPr>
        <vertAlign val="superscript"/>
        <sz val="10"/>
        <color theme="1"/>
        <rFont val="Times New Roman"/>
        <family val="1"/>
        <charset val="186"/>
      </rPr>
      <t>1</t>
    </r>
    <r>
      <rPr>
        <sz val="10"/>
        <color theme="1"/>
        <rFont val="Times New Roman"/>
        <family val="1"/>
        <charset val="186"/>
      </rPr>
      <t>.1.</t>
    </r>
  </si>
  <si>
    <t>Informacija apie Lietuvos Respublikos kūlturos ministro valdymo srities įstaigoms skirtų valstybės vardu pasiskolintų lėšų remontams ir infrastruktūrai atnaujinti (modernizuoti) panaudojimą iki 2020-10-01</t>
  </si>
  <si>
    <t>Užbaigta priestato šiaurinės laiptinės projekto/aprašo architektūrinė dalis, pagal NKVA, ir specialioji paveldosauginė ekspertizė - 1,7 tūkst. eurų; atliktas ir suderintas priestato langų pakeitimo naujais projektas-3,8 tūkst. eurų; Vadovaujantis ekspertizės rezultatais rengiamos priestato šiaurinės laiptinės tvarkybos darbų pirkimo sąlygos.</t>
  </si>
  <si>
    <t xml:space="preserve">Vyksta Pakretuonės mokymo ir kvalifikacijos kėlimo bazės kapitalinio remonto (atstatymo po gaisro) viešojo pirkimo procedūros. </t>
  </si>
  <si>
    <t>Vyksta viešojo pirkimo procedūros.</t>
  </si>
  <si>
    <t>Lėšos skirtos LRV 2020-10-21 nutarimu Nr. 1174.
Įvykdytas dujinio gesinimo įrangos viešasis pirkimas, pasirašyta sutartis. Įvykdytas neįgaliųjų keltuvo viešasis pirkimas, pasirašyta sutartis. Įranga bus gauta gruodžio mėn.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</si>
</sst>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Red]#,##0"/>
    <numFmt numFmtId="167" formatCode="0;[Red]0"/>
  </numFmts>
  <fonts count="26">
    <font>
      <sz val="10"/>
      <color theme="1"/>
      <name val="Arial"/>
      <family val="2"/>
      <charset val="186"/>
    </font>
    <font>
      <sz val="10"/>
      <color theme="1"/>
      <name val="Times New Roman"/>
      <family val="1"/>
      <charset val="186"/>
    </font>
    <font>
      <b/>
      <sz val="10"/>
      <color theme="1"/>
      <name val="Times New Roman"/>
      <family val="1"/>
      <charset val="186"/>
    </font>
    <font>
      <sz val="10"/>
      <name val="Times New Roman"/>
      <family val="1"/>
      <charset val="186"/>
    </font>
    <font>
      <sz val="10"/>
      <name val="TimesLT"/>
      <charset val="186"/>
    </font>
    <font>
      <sz val="9"/>
      <name val="Times New Roman Baltic"/>
      <family val="1"/>
      <charset val="186"/>
    </font>
    <font>
      <sz val="10"/>
      <name val="Times New Roman"/>
      <family val="1"/>
      <charset val="186"/>
    </font>
    <font>
      <i/>
      <sz val="10"/>
      <color theme="1"/>
      <name val="Times New Roman"/>
      <family val="1"/>
      <charset val="186"/>
    </font>
    <font>
      <sz val="10"/>
      <color rgb="FF000000"/>
      <name val="Times New Roman"/>
      <family val="1"/>
      <charset val="186"/>
    </font>
    <font>
      <b/>
      <sz val="12"/>
      <color theme="1"/>
      <name val="Times New Roman"/>
      <family val="1"/>
      <charset val="186"/>
    </font>
    <font>
      <b/>
      <sz val="12"/>
      <color rgb="FFFF0000"/>
      <name val="Times New Roman"/>
      <family val="1"/>
      <charset val="186"/>
    </font>
    <font>
      <sz val="12"/>
      <color theme="1"/>
      <name val="Times New Roman"/>
      <family val="1"/>
      <charset val="186"/>
    </font>
    <font>
      <sz val="9"/>
      <color theme="1"/>
      <name val="Times New Roman"/>
      <family val="1"/>
      <charset val="186"/>
    </font>
    <font>
      <b/>
      <sz val="11"/>
      <color theme="1"/>
      <name val="Times New Roman"/>
      <family val="1"/>
      <charset val="186"/>
    </font>
    <font>
      <b/>
      <sz val="9"/>
      <color theme="1"/>
      <name val="Times New Roman"/>
      <family val="1"/>
      <charset val="186"/>
    </font>
    <font>
      <sz val="9"/>
      <name val="Times New Roman"/>
      <family val="1"/>
      <charset val="186"/>
    </font>
    <font>
      <sz val="11"/>
      <color theme="1"/>
      <name val="Times New Roman"/>
      <family val="1"/>
      <charset val="186"/>
    </font>
    <font>
      <b/>
      <sz val="10"/>
      <name val="Times New Roman"/>
      <family val="1"/>
      <charset val="186"/>
    </font>
    <font>
      <b/>
      <sz val="10"/>
      <color rgb="FFFF0000"/>
      <name val="Times New Roman"/>
      <family val="1"/>
      <charset val="186"/>
    </font>
    <font>
      <b/>
      <sz val="14"/>
      <name val="Times New Roman Baltic"/>
      <charset val="186"/>
    </font>
    <font>
      <sz val="11"/>
      <color rgb="FF000000"/>
      <name val="Times New Roman"/>
      <family val="1"/>
      <charset val="186"/>
    </font>
    <font>
      <b/>
      <sz val="9"/>
      <name val="Times New Roman"/>
      <family val="1"/>
      <charset val="186"/>
    </font>
    <font>
      <sz val="11"/>
      <name val="Times New Roman"/>
      <family val="1"/>
      <charset val="186"/>
    </font>
    <font>
      <vertAlign val="superscript"/>
      <sz val="10"/>
      <color theme="1"/>
      <name val="Times New Roman"/>
      <family val="1"/>
      <charset val="186"/>
    </font>
    <font>
      <i/>
      <sz val="10"/>
      <color rgb="FFFF0000"/>
      <name val="Times New Roman"/>
      <family val="1"/>
      <charset val="186"/>
    </font>
    <font>
      <i/>
      <sz val="12"/>
      <color rgb="FFFF0000"/>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3" fillId="0" borderId="0"/>
    <xf numFmtId="0" fontId="4" fillId="0" borderId="0"/>
    <xf numFmtId="0" fontId="6" fillId="0" borderId="0"/>
    <xf numFmtId="0" fontId="3" fillId="0" borderId="0"/>
  </cellStyleXfs>
  <cellXfs count="167">
    <xf numFmtId="0" fontId="0" fillId="0" borderId="0" xfId="0"/>
    <xf numFmtId="0" fontId="1" fillId="0" borderId="0" xfId="0" applyFont="1"/>
    <xf numFmtId="0" fontId="1" fillId="0" borderId="2" xfId="0" applyFont="1" applyBorder="1" applyAlignment="1">
      <alignment horizontal="center" vertical="center" wrapText="1"/>
    </xf>
    <xf numFmtId="0" fontId="1" fillId="0" borderId="2" xfId="0" applyFont="1" applyBorder="1"/>
    <xf numFmtId="49" fontId="5" fillId="0" borderId="0" xfId="2" applyNumberFormat="1" applyFont="1" applyFill="1" applyBorder="1" applyAlignment="1" applyProtection="1">
      <alignment horizontal="center"/>
      <protection locked="0"/>
    </xf>
    <xf numFmtId="0" fontId="7" fillId="0" borderId="2" xfId="0" applyFont="1" applyBorder="1" applyAlignment="1">
      <alignment horizontal="center"/>
    </xf>
    <xf numFmtId="0" fontId="7" fillId="0" borderId="2" xfId="0" applyFont="1" applyBorder="1" applyAlignment="1">
      <alignment horizontal="center" wrapText="1"/>
    </xf>
    <xf numFmtId="0" fontId="1" fillId="0" borderId="2" xfId="0" applyFont="1" applyBorder="1" applyAlignment="1">
      <alignment horizontal="center" vertical="center"/>
    </xf>
    <xf numFmtId="0" fontId="1" fillId="0" borderId="0" xfId="0" applyFont="1" applyAlignment="1">
      <alignment horizontal="center"/>
    </xf>
    <xf numFmtId="0" fontId="11" fillId="0" borderId="0" xfId="0" applyFont="1" applyAlignment="1">
      <alignment horizontal="center"/>
    </xf>
    <xf numFmtId="0" fontId="1" fillId="0" borderId="0" xfId="0" applyFont="1" applyAlignment="1">
      <alignment horizontal="left" wrapText="1"/>
    </xf>
    <xf numFmtId="0" fontId="11" fillId="0" borderId="0" xfId="0" applyFont="1"/>
    <xf numFmtId="0" fontId="5" fillId="0" borderId="0" xfId="2" applyFont="1" applyFill="1" applyAlignment="1">
      <alignment horizontal="center"/>
    </xf>
    <xf numFmtId="0" fontId="1" fillId="0" borderId="2" xfId="0" applyFont="1" applyBorder="1" applyAlignment="1">
      <alignment horizontal="center" wrapText="1"/>
    </xf>
    <xf numFmtId="0" fontId="12" fillId="0" borderId="2" xfId="0" applyFont="1" applyBorder="1" applyAlignment="1">
      <alignment horizontal="center"/>
    </xf>
    <xf numFmtId="0" fontId="2" fillId="0" borderId="2" xfId="0" applyFont="1" applyBorder="1" applyAlignment="1">
      <alignment horizontal="left" wrapText="1"/>
    </xf>
    <xf numFmtId="3" fontId="13" fillId="0" borderId="2" xfId="0" applyNumberFormat="1" applyFont="1" applyFill="1" applyBorder="1" applyAlignment="1">
      <alignment horizontal="center"/>
    </xf>
    <xf numFmtId="3" fontId="13" fillId="0" borderId="2" xfId="0" applyNumberFormat="1" applyFont="1" applyBorder="1" applyAlignment="1">
      <alignment horizontal="center"/>
    </xf>
    <xf numFmtId="4" fontId="13" fillId="0" borderId="2" xfId="0" applyNumberFormat="1" applyFont="1" applyBorder="1" applyAlignment="1">
      <alignment horizontal="center"/>
    </xf>
    <xf numFmtId="0" fontId="13" fillId="0" borderId="0" xfId="0" applyFont="1"/>
    <xf numFmtId="3" fontId="1" fillId="0" borderId="2" xfId="0" applyNumberFormat="1" applyFont="1" applyBorder="1" applyAlignment="1">
      <alignment horizontal="center"/>
    </xf>
    <xf numFmtId="0" fontId="12" fillId="0" borderId="2" xfId="0" applyFont="1" applyBorder="1" applyAlignment="1">
      <alignment horizontal="left" wrapText="1"/>
    </xf>
    <xf numFmtId="0" fontId="1" fillId="0" borderId="2" xfId="0" applyFont="1" applyBorder="1" applyAlignment="1">
      <alignment horizontal="left" wrapText="1"/>
    </xf>
    <xf numFmtId="14" fontId="1" fillId="0" borderId="2" xfId="0" applyNumberFormat="1" applyFont="1" applyBorder="1" applyAlignment="1">
      <alignment horizontal="center"/>
    </xf>
    <xf numFmtId="0" fontId="1" fillId="0" borderId="0" xfId="0" applyFont="1" applyAlignment="1">
      <alignment horizontal="left"/>
    </xf>
    <xf numFmtId="0" fontId="1" fillId="0" borderId="2" xfId="0" applyFont="1" applyBorder="1" applyAlignment="1">
      <alignment horizontal="left"/>
    </xf>
    <xf numFmtId="0" fontId="1" fillId="0" borderId="2" xfId="0" applyFont="1" applyBorder="1" applyAlignment="1">
      <alignment horizontal="left" vertical="center" wrapText="1"/>
    </xf>
    <xf numFmtId="0" fontId="1" fillId="0" borderId="7" xfId="0" applyFont="1" applyBorder="1" applyAlignment="1">
      <alignment horizontal="center"/>
    </xf>
    <xf numFmtId="0" fontId="12" fillId="0" borderId="2" xfId="0" applyFont="1" applyBorder="1" applyAlignment="1">
      <alignment wrapText="1"/>
    </xf>
    <xf numFmtId="0" fontId="1" fillId="0" borderId="2" xfId="0" applyFont="1" applyFill="1" applyBorder="1" applyAlignment="1">
      <alignment horizontal="center"/>
    </xf>
    <xf numFmtId="0" fontId="1" fillId="0" borderId="2" xfId="0" applyFont="1" applyFill="1" applyBorder="1" applyAlignment="1">
      <alignment horizontal="left" wrapText="1"/>
    </xf>
    <xf numFmtId="1" fontId="1" fillId="0" borderId="2" xfId="0" applyNumberFormat="1" applyFont="1" applyBorder="1" applyAlignment="1">
      <alignment horizontal="center"/>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xf>
    <xf numFmtId="0" fontId="1" fillId="0" borderId="0" xfId="0" applyFont="1" applyFill="1"/>
    <xf numFmtId="0" fontId="1" fillId="0" borderId="2" xfId="0" applyFont="1" applyFill="1" applyBorder="1" applyAlignment="1">
      <alignment horizontal="center" wrapText="1"/>
    </xf>
    <xf numFmtId="0" fontId="3" fillId="0" borderId="2" xfId="0" applyFont="1" applyFill="1" applyBorder="1" applyAlignment="1">
      <alignment horizontal="center"/>
    </xf>
    <xf numFmtId="164" fontId="1" fillId="0" borderId="2" xfId="0" applyNumberFormat="1" applyFont="1" applyBorder="1" applyAlignment="1">
      <alignment horizontal="center"/>
    </xf>
    <xf numFmtId="14" fontId="1" fillId="0" borderId="2" xfId="0" applyNumberFormat="1" applyFont="1" applyFill="1" applyBorder="1" applyAlignment="1">
      <alignment horizontal="center"/>
    </xf>
    <xf numFmtId="0" fontId="8" fillId="0" borderId="2" xfId="0" applyFont="1" applyBorder="1" applyAlignment="1">
      <alignment horizontal="left" wrapText="1"/>
    </xf>
    <xf numFmtId="0" fontId="12" fillId="0" borderId="2" xfId="0" applyFont="1" applyBorder="1"/>
    <xf numFmtId="0" fontId="1" fillId="0" borderId="2" xfId="0" applyFont="1" applyBorder="1" applyAlignment="1"/>
    <xf numFmtId="0" fontId="2" fillId="0" borderId="2" xfId="0" applyFont="1" applyBorder="1" applyAlignment="1">
      <alignment horizontal="left"/>
    </xf>
    <xf numFmtId="0" fontId="1" fillId="0" borderId="2" xfId="0" applyFont="1" applyBorder="1" applyAlignment="1">
      <alignment wrapText="1"/>
    </xf>
    <xf numFmtId="0" fontId="3" fillId="0" borderId="2" xfId="0" applyFont="1" applyBorder="1" applyAlignment="1">
      <alignment horizontal="center"/>
    </xf>
    <xf numFmtId="49" fontId="1" fillId="0" borderId="2" xfId="0" applyNumberFormat="1" applyFont="1" applyBorder="1" applyAlignment="1">
      <alignment horizontal="center"/>
    </xf>
    <xf numFmtId="0" fontId="12" fillId="0" borderId="2" xfId="0" applyFont="1" applyBorder="1" applyAlignment="1">
      <alignment vertical="top" wrapText="1"/>
    </xf>
    <xf numFmtId="0" fontId="1" fillId="2" borderId="2" xfId="0" applyFont="1" applyFill="1" applyBorder="1" applyAlignment="1">
      <alignment horizontal="center"/>
    </xf>
    <xf numFmtId="0" fontId="3" fillId="0" borderId="0" xfId="0" applyFont="1" applyAlignment="1">
      <alignment horizontal="center"/>
    </xf>
    <xf numFmtId="0" fontId="12" fillId="0" borderId="0" xfId="0" applyFont="1"/>
    <xf numFmtId="0" fontId="11" fillId="0" borderId="0" xfId="0" applyFont="1" applyBorder="1"/>
    <xf numFmtId="0" fontId="12" fillId="0" borderId="0" xfId="0" applyFont="1" applyAlignment="1">
      <alignment horizontal="center"/>
    </xf>
    <xf numFmtId="0" fontId="15" fillId="0" borderId="0" xfId="1" applyFont="1" applyAlignment="1">
      <alignment horizontal="center"/>
    </xf>
    <xf numFmtId="0" fontId="15" fillId="0" borderId="0" xfId="1" applyFont="1" applyBorder="1" applyAlignment="1">
      <alignment horizontal="center" vertical="top"/>
    </xf>
    <xf numFmtId="0" fontId="12" fillId="0" borderId="0" xfId="0" applyFont="1" applyBorder="1" applyAlignment="1">
      <alignment horizontal="center" vertical="top"/>
    </xf>
    <xf numFmtId="0" fontId="3" fillId="0" borderId="0" xfId="1" applyFont="1" applyAlignment="1">
      <alignment horizontal="center"/>
    </xf>
    <xf numFmtId="0" fontId="1" fillId="0" borderId="1" xfId="0" applyFont="1" applyBorder="1" applyAlignment="1">
      <alignment horizontal="center"/>
    </xf>
    <xf numFmtId="0" fontId="1" fillId="0" borderId="0" xfId="0" applyFont="1" applyBorder="1" applyAlignment="1">
      <alignment horizontal="center" vertical="top" wrapText="1"/>
    </xf>
    <xf numFmtId="0" fontId="1" fillId="0" borderId="0" xfId="0" applyFont="1" applyBorder="1" applyAlignment="1">
      <alignment horizontal="center"/>
    </xf>
    <xf numFmtId="0" fontId="12" fillId="0" borderId="0" xfId="0" applyFont="1" applyBorder="1" applyAlignment="1">
      <alignment horizontal="center"/>
    </xf>
    <xf numFmtId="0" fontId="12" fillId="0" borderId="0" xfId="0" applyFont="1" applyAlignment="1">
      <alignment horizontal="center" vertical="top"/>
    </xf>
    <xf numFmtId="0" fontId="1" fillId="0" borderId="0" xfId="0" applyFont="1" applyAlignment="1">
      <alignment vertical="center"/>
    </xf>
    <xf numFmtId="0" fontId="1" fillId="0" borderId="4" xfId="0" applyFont="1" applyBorder="1"/>
    <xf numFmtId="0" fontId="12" fillId="0" borderId="0" xfId="0" applyFont="1" applyBorder="1" applyAlignment="1">
      <alignment horizontal="center" vertical="top" wrapText="1"/>
    </xf>
    <xf numFmtId="0" fontId="1" fillId="0" borderId="0" xfId="0" applyFont="1" applyBorder="1" applyAlignment="1">
      <alignment horizontal="left" vertical="top"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3" fontId="2" fillId="0" borderId="2" xfId="0" applyNumberFormat="1" applyFont="1" applyBorder="1" applyAlignment="1">
      <alignment horizontal="center"/>
    </xf>
    <xf numFmtId="0" fontId="2" fillId="0" borderId="3" xfId="0" applyFont="1" applyBorder="1" applyAlignment="1">
      <alignment horizontal="left"/>
    </xf>
    <xf numFmtId="0" fontId="2" fillId="0" borderId="3" xfId="0" applyFont="1" applyBorder="1" applyAlignment="1">
      <alignment horizontal="left" vertical="center" wrapText="1"/>
    </xf>
    <xf numFmtId="166" fontId="1" fillId="0" borderId="2" xfId="0" applyNumberFormat="1" applyFont="1" applyBorder="1" applyAlignment="1">
      <alignment horizontal="center"/>
    </xf>
    <xf numFmtId="0" fontId="8" fillId="0" borderId="2" xfId="0" applyFont="1" applyBorder="1" applyAlignment="1">
      <alignment wrapText="1"/>
    </xf>
    <xf numFmtId="0" fontId="2" fillId="0" borderId="2" xfId="0" applyFont="1" applyBorder="1"/>
    <xf numFmtId="167" fontId="1" fillId="0" borderId="2" xfId="0" applyNumberFormat="1" applyFont="1" applyBorder="1" applyAlignment="1">
      <alignment horizontal="center"/>
    </xf>
    <xf numFmtId="0" fontId="2" fillId="0" borderId="2" xfId="0" applyFont="1" applyBorder="1" applyAlignment="1">
      <alignment wrapText="1"/>
    </xf>
    <xf numFmtId="0" fontId="7" fillId="0" borderId="2" xfId="0" applyFont="1" applyFill="1" applyBorder="1" applyAlignment="1">
      <alignment horizontal="center" wrapText="1"/>
    </xf>
    <xf numFmtId="3" fontId="2" fillId="0" borderId="2" xfId="0" applyNumberFormat="1" applyFont="1" applyFill="1" applyBorder="1" applyAlignment="1">
      <alignment horizontal="center"/>
    </xf>
    <xf numFmtId="0" fontId="7" fillId="0" borderId="2" xfId="0" applyFont="1" applyFill="1" applyBorder="1" applyAlignment="1">
      <alignment horizontal="center"/>
    </xf>
    <xf numFmtId="0" fontId="2" fillId="0" borderId="2" xfId="0" applyFont="1" applyFill="1" applyBorder="1" applyAlignment="1">
      <alignment horizontal="left" wrapText="1"/>
    </xf>
    <xf numFmtId="49" fontId="1" fillId="0" borderId="2" xfId="0" applyNumberFormat="1" applyFont="1" applyFill="1" applyBorder="1" applyAlignment="1">
      <alignment horizontal="center"/>
    </xf>
    <xf numFmtId="0" fontId="1" fillId="0" borderId="2" xfId="0" applyFont="1" applyFill="1" applyBorder="1"/>
    <xf numFmtId="3" fontId="1" fillId="0" borderId="2" xfId="0" applyNumberFormat="1" applyFont="1" applyFill="1" applyBorder="1" applyAlignment="1">
      <alignment horizontal="center"/>
    </xf>
    <xf numFmtId="0" fontId="2" fillId="0" borderId="2" xfId="0" applyFont="1" applyFill="1" applyBorder="1" applyAlignment="1">
      <alignment horizontal="left"/>
    </xf>
    <xf numFmtId="0" fontId="1" fillId="0" borderId="0" xfId="0" applyFont="1" applyFill="1" applyAlignment="1">
      <alignment horizontal="center"/>
    </xf>
    <xf numFmtId="0" fontId="1" fillId="0" borderId="2" xfId="0" applyFont="1" applyFill="1" applyBorder="1" applyAlignment="1">
      <alignment horizontal="left"/>
    </xf>
    <xf numFmtId="14" fontId="3" fillId="0" borderId="2" xfId="0" applyNumberFormat="1" applyFont="1" applyFill="1" applyBorder="1" applyAlignment="1">
      <alignment horizontal="center"/>
    </xf>
    <xf numFmtId="0" fontId="8" fillId="0" borderId="2" xfId="0" applyFont="1" applyFill="1" applyBorder="1" applyAlignment="1">
      <alignment wrapText="1"/>
    </xf>
    <xf numFmtId="0" fontId="2" fillId="0" borderId="2" xfId="0" applyFont="1" applyFill="1" applyBorder="1"/>
    <xf numFmtId="0" fontId="1" fillId="0" borderId="2" xfId="0" applyFont="1" applyFill="1" applyBorder="1" applyAlignment="1">
      <alignment wrapText="1"/>
    </xf>
    <xf numFmtId="0" fontId="2" fillId="0" borderId="2" xfId="0" applyFont="1" applyFill="1" applyBorder="1" applyAlignment="1">
      <alignment wrapText="1"/>
    </xf>
    <xf numFmtId="0" fontId="1" fillId="0" borderId="0" xfId="0" applyFont="1" applyFill="1" applyAlignment="1"/>
    <xf numFmtId="0" fontId="1" fillId="0" borderId="2" xfId="0" applyFont="1" applyFill="1" applyBorder="1" applyAlignment="1">
      <alignment horizontal="center" vertical="center" wrapText="1"/>
    </xf>
    <xf numFmtId="1" fontId="2" fillId="0" borderId="2" xfId="0" applyNumberFormat="1" applyFont="1" applyBorder="1" applyAlignment="1">
      <alignment horizontal="center"/>
    </xf>
    <xf numFmtId="0" fontId="14" fillId="0" borderId="2" xfId="0" applyFont="1" applyBorder="1" applyAlignment="1">
      <alignment horizontal="center"/>
    </xf>
    <xf numFmtId="0" fontId="2" fillId="0" borderId="0" xfId="0" applyFont="1"/>
    <xf numFmtId="0" fontId="12" fillId="0" borderId="4" xfId="0" applyFont="1" applyFill="1" applyBorder="1"/>
    <xf numFmtId="0" fontId="3" fillId="0" borderId="2" xfId="0" applyNumberFormat="1" applyFont="1" applyBorder="1" applyAlignment="1">
      <alignment horizontal="center"/>
    </xf>
    <xf numFmtId="0" fontId="17" fillId="0" borderId="2" xfId="0" applyFont="1" applyFill="1" applyBorder="1" applyAlignment="1">
      <alignment horizontal="center"/>
    </xf>
    <xf numFmtId="0" fontId="18" fillId="0" borderId="2" xfId="0" applyFont="1" applyFill="1" applyBorder="1" applyAlignment="1">
      <alignment horizontal="center" vertical="center"/>
    </xf>
    <xf numFmtId="2" fontId="3" fillId="0" borderId="2" xfId="0" applyNumberFormat="1" applyFont="1" applyFill="1" applyBorder="1" applyAlignment="1">
      <alignment horizontal="center"/>
    </xf>
    <xf numFmtId="0" fontId="20" fillId="0" borderId="0" xfId="0" applyFont="1" applyAlignment="1">
      <alignment horizontal="center"/>
    </xf>
    <xf numFmtId="0" fontId="15" fillId="0" borderId="2" xfId="0" applyFont="1" applyBorder="1" applyAlignment="1">
      <alignment wrapText="1"/>
    </xf>
    <xf numFmtId="0" fontId="3" fillId="0" borderId="2" xfId="0" applyFont="1" applyFill="1" applyBorder="1" applyAlignment="1">
      <alignment horizontal="center" vertical="center"/>
    </xf>
    <xf numFmtId="0" fontId="1" fillId="0" borderId="2" xfId="0" applyFont="1" applyBorder="1" applyAlignment="1">
      <alignment vertical="center"/>
    </xf>
    <xf numFmtId="0" fontId="15" fillId="0" borderId="2" xfId="0" applyFont="1" applyBorder="1" applyAlignment="1">
      <alignment vertical="top" wrapText="1"/>
    </xf>
    <xf numFmtId="0" fontId="15" fillId="0" borderId="2" xfId="0" applyFont="1" applyBorder="1" applyAlignment="1">
      <alignment horizontal="left" vertical="center" wrapText="1"/>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top"/>
    </xf>
    <xf numFmtId="0" fontId="1" fillId="0" borderId="0" xfId="0" applyFont="1" applyBorder="1"/>
    <xf numFmtId="0" fontId="12" fillId="0" borderId="0" xfId="0" applyFont="1" applyBorder="1"/>
    <xf numFmtId="0" fontId="11" fillId="0" borderId="0" xfId="0" applyFont="1" applyBorder="1" applyAlignment="1">
      <alignment horizontal="center"/>
    </xf>
    <xf numFmtId="0" fontId="3" fillId="0" borderId="8" xfId="1" applyFont="1" applyBorder="1" applyAlignment="1">
      <alignment horizontal="center" vertical="top"/>
    </xf>
    <xf numFmtId="0" fontId="1" fillId="0" borderId="8" xfId="0" applyFont="1" applyBorder="1" applyAlignment="1">
      <alignment horizontal="center" vertical="top"/>
    </xf>
    <xf numFmtId="0" fontId="16" fillId="0" borderId="0" xfId="0" applyFont="1" applyAlignment="1">
      <alignment horizontal="center"/>
    </xf>
    <xf numFmtId="0" fontId="22" fillId="0" borderId="0" xfId="1" applyFont="1" applyAlignment="1">
      <alignment horizontal="center"/>
    </xf>
    <xf numFmtId="0" fontId="22" fillId="0" borderId="0" xfId="1" applyFont="1" applyBorder="1" applyAlignment="1">
      <alignment horizontal="center" vertical="top"/>
    </xf>
    <xf numFmtId="0" fontId="16" fillId="0" borderId="0" xfId="0" applyFont="1" applyBorder="1" applyAlignment="1">
      <alignment horizontal="center" vertical="top"/>
    </xf>
    <xf numFmtId="0" fontId="16" fillId="0" borderId="0" xfId="0" applyFont="1"/>
    <xf numFmtId="0" fontId="3" fillId="0" borderId="0" xfId="1" applyFont="1" applyBorder="1" applyAlignment="1">
      <alignment horizontal="left"/>
    </xf>
    <xf numFmtId="0" fontId="3" fillId="0" borderId="0" xfId="1" applyFont="1" applyBorder="1" applyAlignment="1">
      <alignment horizontal="center" vertical="top"/>
    </xf>
    <xf numFmtId="0" fontId="1" fillId="0" borderId="0" xfId="0" applyFont="1" applyBorder="1" applyAlignment="1">
      <alignment horizontal="center" vertical="top"/>
    </xf>
    <xf numFmtId="0" fontId="1" fillId="0" borderId="0" xfId="0" applyFont="1" applyAlignment="1">
      <alignment horizontal="center" vertical="top"/>
    </xf>
    <xf numFmtId="49" fontId="3" fillId="0" borderId="2" xfId="0" applyNumberFormat="1" applyFont="1" applyFill="1" applyBorder="1" applyAlignment="1">
      <alignment horizontal="center"/>
    </xf>
    <xf numFmtId="49" fontId="1" fillId="0" borderId="2" xfId="0" applyNumberFormat="1" applyFont="1" applyFill="1" applyBorder="1"/>
    <xf numFmtId="49" fontId="1" fillId="0" borderId="2" xfId="0" applyNumberFormat="1" applyFont="1" applyFill="1" applyBorder="1" applyAlignment="1">
      <alignment horizontal="center" wrapText="1"/>
    </xf>
    <xf numFmtId="0" fontId="8" fillId="0" borderId="2" xfId="0" applyFont="1" applyBorder="1" applyAlignment="1">
      <alignment horizontal="center" wrapText="1"/>
    </xf>
    <xf numFmtId="165" fontId="1" fillId="0" borderId="2" xfId="0" applyNumberFormat="1" applyFont="1" applyFill="1" applyBorder="1" applyAlignment="1">
      <alignment horizontal="center"/>
    </xf>
    <xf numFmtId="165" fontId="1" fillId="0" borderId="2" xfId="0" applyNumberFormat="1" applyFont="1" applyBorder="1" applyAlignment="1">
      <alignment horizontal="center"/>
    </xf>
    <xf numFmtId="0" fontId="8" fillId="0" borderId="2" xfId="0" applyFont="1" applyFill="1" applyBorder="1" applyAlignment="1">
      <alignment horizontal="center" wrapText="1"/>
    </xf>
    <xf numFmtId="3" fontId="10" fillId="0" borderId="2" xfId="0" applyNumberFormat="1" applyFont="1" applyFill="1" applyBorder="1" applyAlignment="1">
      <alignment horizontal="center"/>
    </xf>
    <xf numFmtId="0" fontId="12" fillId="0" borderId="2" xfId="0" applyFont="1" applyFill="1" applyBorder="1" applyAlignment="1">
      <alignment horizontal="center" wrapText="1"/>
    </xf>
    <xf numFmtId="0" fontId="24" fillId="0" borderId="0" xfId="0" applyFont="1" applyFill="1" applyBorder="1"/>
    <xf numFmtId="0" fontId="24" fillId="0" borderId="0" xfId="0" applyFont="1" applyFill="1" applyBorder="1" applyAlignment="1">
      <alignment horizontal="center"/>
    </xf>
    <xf numFmtId="0" fontId="24" fillId="0" borderId="0" xfId="0" applyFont="1" applyFill="1" applyBorder="1" applyAlignment="1">
      <alignment horizontal="center" wrapText="1"/>
    </xf>
    <xf numFmtId="3" fontId="13" fillId="0" borderId="0" xfId="0" applyNumberFormat="1" applyFont="1"/>
    <xf numFmtId="3" fontId="25" fillId="0" borderId="7" xfId="0" applyNumberFormat="1" applyFont="1" applyFill="1" applyBorder="1" applyAlignment="1">
      <alignment horizontal="center"/>
    </xf>
    <xf numFmtId="3" fontId="25" fillId="0" borderId="2" xfId="0" applyNumberFormat="1" applyFont="1" applyFill="1" applyBorder="1" applyAlignment="1">
      <alignment horizontal="center"/>
    </xf>
    <xf numFmtId="0" fontId="2" fillId="0" borderId="2" xfId="0" applyFont="1" applyBorder="1" applyAlignment="1">
      <alignment horizontal="left"/>
    </xf>
    <xf numFmtId="0" fontId="9" fillId="0" borderId="0" xfId="0" applyFont="1" applyAlignment="1">
      <alignment horizontal="center" vertical="top"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2" fillId="0" borderId="0" xfId="0" applyFont="1" applyAlignment="1">
      <alignment horizontal="center" vertical="top" wrapText="1"/>
    </xf>
    <xf numFmtId="49" fontId="19" fillId="0" borderId="1" xfId="2" applyNumberFormat="1" applyFont="1" applyFill="1" applyBorder="1" applyAlignment="1" applyProtection="1">
      <alignment horizontal="center"/>
      <protection locked="0"/>
    </xf>
    <xf numFmtId="0" fontId="5" fillId="0" borderId="8" xfId="2" applyFont="1" applyFill="1" applyBorder="1" applyAlignment="1">
      <alignment horizontal="center" vertical="top"/>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2" fillId="0" borderId="0" xfId="0" applyFont="1" applyBorder="1" applyAlignment="1">
      <alignment horizontal="left" vertical="top"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2" fillId="0" borderId="5" xfId="0" applyFont="1" applyBorder="1" applyAlignment="1">
      <alignment horizontal="left"/>
    </xf>
    <xf numFmtId="0" fontId="2" fillId="0" borderId="7" xfId="0" applyFont="1" applyBorder="1" applyAlignment="1">
      <alignment horizontal="left"/>
    </xf>
    <xf numFmtId="0" fontId="1" fillId="0" borderId="0" xfId="0" applyFont="1" applyBorder="1" applyAlignment="1">
      <alignment horizontal="center" wrapText="1"/>
    </xf>
    <xf numFmtId="0" fontId="11" fillId="0" borderId="1" xfId="0" applyFont="1" applyBorder="1" applyAlignment="1">
      <alignment horizontal="center" wrapText="1"/>
    </xf>
    <xf numFmtId="0" fontId="1" fillId="0" borderId="0" xfId="0" applyFont="1" applyBorder="1" applyAlignment="1">
      <alignment horizontal="center" vertical="top" wrapText="1"/>
    </xf>
    <xf numFmtId="0" fontId="16" fillId="0" borderId="0" xfId="0" applyFont="1" applyBorder="1" applyAlignment="1">
      <alignment horizontal="left" vertical="top" wrapText="1"/>
    </xf>
    <xf numFmtId="0" fontId="1" fillId="0" borderId="1" xfId="0" applyFont="1" applyBorder="1" applyAlignment="1">
      <alignment horizontal="center" vertical="top" wrapText="1"/>
    </xf>
    <xf numFmtId="0" fontId="12" fillId="0" borderId="0" xfId="0" applyFont="1" applyBorder="1" applyAlignment="1">
      <alignment horizontal="center" vertical="top" wrapText="1"/>
    </xf>
    <xf numFmtId="0" fontId="1" fillId="0" borderId="0" xfId="0" applyFont="1" applyBorder="1" applyAlignment="1">
      <alignment horizontal="left" vertical="top" wrapText="1"/>
    </xf>
  </cellXfs>
  <cellStyles count="5">
    <cellStyle name="Įprastas 2" xfId="1"/>
    <cellStyle name="Įprastas 3" xfId="3"/>
    <cellStyle name="Įprastas 3 2" xfId="4"/>
    <cellStyle name="Normal" xfId="0" builtinId="0"/>
    <cellStyle name="Normal_TRECFORMantras2001333" xfId="2"/>
  </cellStyles>
  <dxfs count="0"/>
  <tableStyles count="0" defaultTableStyle="TableStyleMedium2" defaultPivotStyle="PivotStyleLight16"/>
  <colors>
    <mruColors>
      <color rgb="FFFFFF99"/>
      <color rgb="FFCCFF99"/>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9"/>
  <sheetViews>
    <sheetView tabSelected="1" zoomScaleNormal="100" workbookViewId="0">
      <selection activeCell="O12" sqref="O12"/>
    </sheetView>
  </sheetViews>
  <sheetFormatPr defaultColWidth="9.140625" defaultRowHeight="12.75"/>
  <cols>
    <col min="1" max="1" width="5.5703125" style="8" customWidth="1"/>
    <col min="2" max="2" width="46.140625" style="1" customWidth="1"/>
    <col min="3" max="3" width="11.28515625" style="34" customWidth="1"/>
    <col min="4" max="4" width="9.42578125" style="1" customWidth="1"/>
    <col min="5" max="5" width="15.85546875" style="1" customWidth="1"/>
    <col min="6" max="6" width="9.5703125" style="1" customWidth="1"/>
    <col min="7" max="7" width="11.85546875" style="1" customWidth="1"/>
    <col min="8" max="8" width="12" style="1" customWidth="1"/>
    <col min="9" max="9" width="10.7109375" style="1" customWidth="1"/>
    <col min="10" max="10" width="10.85546875" style="1" hidden="1" customWidth="1"/>
    <col min="11" max="11" width="47.5703125" style="1" customWidth="1"/>
    <col min="12" max="12" width="26.7109375" style="133" customWidth="1"/>
    <col min="13" max="16384" width="9.140625" style="1"/>
  </cols>
  <sheetData>
    <row r="1" spans="1:14" ht="34.5" customHeight="1">
      <c r="B1" s="140" t="s">
        <v>166</v>
      </c>
      <c r="C1" s="140"/>
      <c r="D1" s="140"/>
      <c r="E1" s="140"/>
      <c r="F1" s="140"/>
      <c r="G1" s="140"/>
      <c r="H1" s="140"/>
      <c r="I1" s="140"/>
      <c r="J1" s="140"/>
      <c r="K1" s="140"/>
    </row>
    <row r="3" spans="1:14">
      <c r="A3" s="141" t="s">
        <v>0</v>
      </c>
      <c r="B3" s="141" t="s">
        <v>1</v>
      </c>
      <c r="C3" s="142" t="s">
        <v>7</v>
      </c>
      <c r="D3" s="41" t="s">
        <v>12</v>
      </c>
      <c r="E3" s="41"/>
      <c r="F3" s="41"/>
      <c r="G3" s="41"/>
      <c r="H3" s="41"/>
      <c r="I3" s="41"/>
      <c r="J3" s="3"/>
      <c r="K3" s="143" t="s">
        <v>2</v>
      </c>
    </row>
    <row r="4" spans="1:14" ht="73.5" customHeight="1">
      <c r="A4" s="141"/>
      <c r="B4" s="141"/>
      <c r="C4" s="142"/>
      <c r="D4" s="141" t="s">
        <v>10</v>
      </c>
      <c r="E4" s="141"/>
      <c r="F4" s="141" t="s">
        <v>58</v>
      </c>
      <c r="G4" s="141"/>
      <c r="H4" s="141"/>
      <c r="I4" s="141" t="s">
        <v>5</v>
      </c>
      <c r="J4" s="143" t="s">
        <v>4</v>
      </c>
      <c r="K4" s="143"/>
    </row>
    <row r="5" spans="1:14" ht="108" customHeight="1">
      <c r="A5" s="141"/>
      <c r="B5" s="141"/>
      <c r="C5" s="142"/>
      <c r="D5" s="2" t="s">
        <v>3</v>
      </c>
      <c r="E5" s="2" t="s">
        <v>9</v>
      </c>
      <c r="F5" s="2" t="s">
        <v>3</v>
      </c>
      <c r="G5" s="2" t="s">
        <v>6</v>
      </c>
      <c r="H5" s="2" t="s">
        <v>8</v>
      </c>
      <c r="I5" s="141"/>
      <c r="J5" s="143"/>
      <c r="K5" s="143"/>
    </row>
    <row r="6" spans="1:14">
      <c r="A6" s="5">
        <v>1</v>
      </c>
      <c r="B6" s="5">
        <v>2</v>
      </c>
      <c r="C6" s="76">
        <v>3</v>
      </c>
      <c r="D6" s="5">
        <v>4</v>
      </c>
      <c r="E6" s="5">
        <v>5</v>
      </c>
      <c r="F6" s="6">
        <v>6</v>
      </c>
      <c r="G6" s="5">
        <v>7</v>
      </c>
      <c r="H6" s="5">
        <v>8</v>
      </c>
      <c r="I6" s="6">
        <v>9</v>
      </c>
      <c r="J6" s="5">
        <v>10</v>
      </c>
      <c r="K6" s="5">
        <v>10</v>
      </c>
      <c r="L6" s="134"/>
    </row>
    <row r="7" spans="1:14">
      <c r="A7" s="5"/>
      <c r="B7" s="5"/>
      <c r="C7" s="76" t="s">
        <v>11</v>
      </c>
      <c r="D7" s="5"/>
      <c r="E7" s="5"/>
      <c r="F7" s="5"/>
      <c r="G7" s="5"/>
      <c r="H7" s="5"/>
      <c r="I7" s="5" t="s">
        <v>13</v>
      </c>
      <c r="J7" s="5"/>
      <c r="K7" s="5"/>
      <c r="L7" s="135" t="s">
        <v>11</v>
      </c>
    </row>
    <row r="8" spans="1:14" s="19" customFormat="1" ht="20.25" customHeight="1">
      <c r="A8" s="139" t="s">
        <v>60</v>
      </c>
      <c r="B8" s="139"/>
      <c r="C8" s="77">
        <f>C9+C14+C17+C20+C27+C30+C32+C35+C39+C42</f>
        <v>18766</v>
      </c>
      <c r="D8" s="77">
        <f>D9+D14+D17+D20+D27+D30+D32+D35+D39+D42</f>
        <v>8579.9</v>
      </c>
      <c r="E8" s="77">
        <f>E9+E14+E17+E20+E27+E30+E32+E35+E39+E42</f>
        <v>7077.8</v>
      </c>
      <c r="F8" s="77">
        <f>F9+F14+F17+F20+F27+F30+F32+F35+F39+F42</f>
        <v>10186.1</v>
      </c>
      <c r="G8" s="16"/>
      <c r="H8" s="16"/>
      <c r="I8" s="16">
        <f>SUM(I9:I43)</f>
        <v>0</v>
      </c>
      <c r="J8" s="17"/>
      <c r="K8" s="18"/>
      <c r="L8" s="137">
        <f t="shared" ref="L8:L45" si="0">+D8+F8+I8</f>
        <v>18766</v>
      </c>
      <c r="N8" s="136">
        <f>+C8-L8</f>
        <v>0</v>
      </c>
    </row>
    <row r="9" spans="1:14" s="34" customFormat="1" ht="21" customHeight="1">
      <c r="A9" s="29" t="s">
        <v>61</v>
      </c>
      <c r="B9" s="79" t="s">
        <v>62</v>
      </c>
      <c r="C9" s="29">
        <f>SUM(C10:C13)</f>
        <v>312</v>
      </c>
      <c r="D9" s="29">
        <f t="shared" ref="D9:F9" si="1">SUM(D10:D13)</f>
        <v>0</v>
      </c>
      <c r="E9" s="29">
        <f t="shared" si="1"/>
        <v>0</v>
      </c>
      <c r="F9" s="29">
        <f t="shared" si="1"/>
        <v>312</v>
      </c>
      <c r="G9" s="80"/>
      <c r="H9" s="80"/>
      <c r="I9" s="29"/>
      <c r="J9" s="29"/>
      <c r="K9" s="82"/>
      <c r="L9" s="138">
        <f t="shared" si="0"/>
        <v>312</v>
      </c>
    </row>
    <row r="10" spans="1:14" s="34" customFormat="1" ht="81" customHeight="1">
      <c r="A10" s="80" t="s">
        <v>63</v>
      </c>
      <c r="B10" s="30" t="s">
        <v>64</v>
      </c>
      <c r="C10" s="29">
        <v>90</v>
      </c>
      <c r="D10" s="29">
        <v>0</v>
      </c>
      <c r="E10" s="29">
        <v>0</v>
      </c>
      <c r="F10" s="29">
        <v>90</v>
      </c>
      <c r="G10" s="80"/>
      <c r="H10" s="126" t="s">
        <v>140</v>
      </c>
      <c r="I10" s="29"/>
      <c r="J10" s="81"/>
      <c r="K10" s="89" t="s">
        <v>167</v>
      </c>
      <c r="L10" s="138">
        <f t="shared" si="0"/>
        <v>90</v>
      </c>
    </row>
    <row r="11" spans="1:14" s="34" customFormat="1" ht="41.25" customHeight="1">
      <c r="A11" s="80" t="s">
        <v>65</v>
      </c>
      <c r="B11" s="30" t="s">
        <v>66</v>
      </c>
      <c r="C11" s="29">
        <v>163</v>
      </c>
      <c r="D11" s="29">
        <v>0</v>
      </c>
      <c r="E11" s="29">
        <v>0</v>
      </c>
      <c r="F11" s="29">
        <v>163</v>
      </c>
      <c r="G11" s="80"/>
      <c r="H11" s="80" t="s">
        <v>139</v>
      </c>
      <c r="I11" s="29"/>
      <c r="J11" s="78"/>
      <c r="K11" s="89" t="s">
        <v>168</v>
      </c>
      <c r="L11" s="138">
        <f t="shared" si="0"/>
        <v>163</v>
      </c>
    </row>
    <row r="12" spans="1:14" s="34" customFormat="1" ht="42.75" customHeight="1">
      <c r="A12" s="80" t="s">
        <v>67</v>
      </c>
      <c r="B12" s="30" t="s">
        <v>68</v>
      </c>
      <c r="C12" s="29">
        <v>9</v>
      </c>
      <c r="D12" s="29">
        <v>0</v>
      </c>
      <c r="E12" s="29">
        <v>0</v>
      </c>
      <c r="F12" s="29">
        <v>9</v>
      </c>
      <c r="G12" s="80"/>
      <c r="H12" s="80" t="s">
        <v>141</v>
      </c>
      <c r="I12" s="29"/>
      <c r="J12" s="29"/>
      <c r="K12" s="89" t="s">
        <v>169</v>
      </c>
      <c r="L12" s="138">
        <f t="shared" si="0"/>
        <v>9</v>
      </c>
    </row>
    <row r="13" spans="1:14" s="34" customFormat="1" ht="60" customHeight="1">
      <c r="A13" s="80" t="s">
        <v>137</v>
      </c>
      <c r="B13" s="30" t="s">
        <v>138</v>
      </c>
      <c r="C13" s="29">
        <v>50</v>
      </c>
      <c r="D13" s="29">
        <v>0</v>
      </c>
      <c r="E13" s="29">
        <v>0</v>
      </c>
      <c r="F13" s="29">
        <v>50</v>
      </c>
      <c r="G13" s="80"/>
      <c r="H13" s="80" t="s">
        <v>139</v>
      </c>
      <c r="I13" s="29"/>
      <c r="J13" s="29"/>
      <c r="K13" s="89" t="s">
        <v>170</v>
      </c>
      <c r="L13" s="138">
        <f t="shared" si="0"/>
        <v>50</v>
      </c>
    </row>
    <row r="14" spans="1:14" s="84" customFormat="1" ht="20.25" customHeight="1">
      <c r="A14" s="29" t="s">
        <v>69</v>
      </c>
      <c r="B14" s="83" t="s">
        <v>70</v>
      </c>
      <c r="C14" s="29">
        <f>C15+C16</f>
        <v>68</v>
      </c>
      <c r="D14" s="29">
        <f t="shared" ref="D14:F14" si="2">D15+D16</f>
        <v>39</v>
      </c>
      <c r="E14" s="29">
        <f t="shared" si="2"/>
        <v>39</v>
      </c>
      <c r="F14" s="29">
        <f t="shared" si="2"/>
        <v>29</v>
      </c>
      <c r="G14" s="80"/>
      <c r="H14" s="80"/>
      <c r="I14" s="29"/>
      <c r="J14" s="29"/>
      <c r="K14" s="35"/>
      <c r="L14" s="138">
        <f t="shared" si="0"/>
        <v>68</v>
      </c>
    </row>
    <row r="15" spans="1:14" s="34" customFormat="1" ht="27.75" customHeight="1">
      <c r="A15" s="29" t="s">
        <v>71</v>
      </c>
      <c r="B15" s="30" t="s">
        <v>72</v>
      </c>
      <c r="C15" s="29">
        <v>39</v>
      </c>
      <c r="D15" s="29">
        <v>39</v>
      </c>
      <c r="E15" s="29">
        <v>39</v>
      </c>
      <c r="F15" s="29">
        <v>0</v>
      </c>
      <c r="G15" s="80"/>
      <c r="H15" s="80"/>
      <c r="I15" s="29"/>
      <c r="J15" s="29"/>
      <c r="K15" s="29"/>
      <c r="L15" s="138">
        <f t="shared" si="0"/>
        <v>39</v>
      </c>
    </row>
    <row r="16" spans="1:14" s="34" customFormat="1" ht="28.5" customHeight="1">
      <c r="A16" s="127" t="s">
        <v>142</v>
      </c>
      <c r="B16" s="39" t="s">
        <v>143</v>
      </c>
      <c r="C16" s="127">
        <v>29</v>
      </c>
      <c r="D16" s="29">
        <v>0</v>
      </c>
      <c r="E16" s="29">
        <v>0</v>
      </c>
      <c r="F16" s="29">
        <v>29</v>
      </c>
      <c r="G16" s="80" t="s">
        <v>144</v>
      </c>
      <c r="H16" s="80" t="s">
        <v>139</v>
      </c>
      <c r="I16" s="29"/>
      <c r="J16" s="29"/>
      <c r="K16" s="30" t="s">
        <v>157</v>
      </c>
      <c r="L16" s="138">
        <f t="shared" si="0"/>
        <v>29</v>
      </c>
    </row>
    <row r="17" spans="1:12" s="34" customFormat="1" ht="18" customHeight="1">
      <c r="A17" s="29" t="s">
        <v>73</v>
      </c>
      <c r="B17" s="83" t="s">
        <v>74</v>
      </c>
      <c r="C17" s="128">
        <f>C18+C19</f>
        <v>2194</v>
      </c>
      <c r="D17" s="128">
        <f t="shared" ref="D17:F17" si="3">D18+D19</f>
        <v>2056.9</v>
      </c>
      <c r="E17" s="128">
        <f t="shared" si="3"/>
        <v>554.79999999999995</v>
      </c>
      <c r="F17" s="128">
        <f t="shared" si="3"/>
        <v>137.1</v>
      </c>
      <c r="G17" s="80"/>
      <c r="H17" s="80"/>
      <c r="I17" s="29"/>
      <c r="J17" s="85"/>
      <c r="K17" s="30"/>
      <c r="L17" s="138">
        <f t="shared" si="0"/>
        <v>2194</v>
      </c>
    </row>
    <row r="18" spans="1:12" s="34" customFormat="1" ht="35.25" customHeight="1">
      <c r="A18" s="35" t="s">
        <v>75</v>
      </c>
      <c r="B18" s="30" t="s">
        <v>76</v>
      </c>
      <c r="C18" s="129">
        <v>1795</v>
      </c>
      <c r="D18" s="129">
        <v>1696</v>
      </c>
      <c r="E18" s="129">
        <v>550.4</v>
      </c>
      <c r="F18" s="129">
        <v>99</v>
      </c>
      <c r="G18" s="23">
        <v>44123</v>
      </c>
      <c r="H18" s="23">
        <v>44196</v>
      </c>
      <c r="I18" s="37"/>
      <c r="J18" s="67"/>
      <c r="K18" s="67"/>
      <c r="L18" s="138">
        <f t="shared" si="0"/>
        <v>1795</v>
      </c>
    </row>
    <row r="19" spans="1:12" s="34" customFormat="1" ht="58.5" customHeight="1">
      <c r="A19" s="35" t="s">
        <v>77</v>
      </c>
      <c r="B19" s="30" t="s">
        <v>78</v>
      </c>
      <c r="C19" s="129">
        <v>399</v>
      </c>
      <c r="D19" s="129">
        <v>360.9</v>
      </c>
      <c r="E19" s="129">
        <v>4.4000000000000004</v>
      </c>
      <c r="F19" s="129">
        <v>38.1</v>
      </c>
      <c r="G19" s="23">
        <v>44138</v>
      </c>
      <c r="H19" s="23">
        <v>44196</v>
      </c>
      <c r="I19" s="37"/>
      <c r="J19" s="67"/>
      <c r="K19" s="22" t="s">
        <v>145</v>
      </c>
      <c r="L19" s="138">
        <f t="shared" si="0"/>
        <v>399</v>
      </c>
    </row>
    <row r="20" spans="1:12" s="34" customFormat="1" ht="22.5" customHeight="1">
      <c r="A20" s="29" t="s">
        <v>79</v>
      </c>
      <c r="B20" s="79" t="s">
        <v>80</v>
      </c>
      <c r="C20" s="29">
        <f>SUM(C21:C26)</f>
        <v>442</v>
      </c>
      <c r="D20" s="29">
        <f t="shared" ref="D20:F20" si="4">SUM(D21:D26)</f>
        <v>91.5</v>
      </c>
      <c r="E20" s="29">
        <f t="shared" si="4"/>
        <v>91.5</v>
      </c>
      <c r="F20" s="29">
        <f t="shared" si="4"/>
        <v>350.5</v>
      </c>
      <c r="G20" s="80"/>
      <c r="H20" s="80"/>
      <c r="I20" s="29"/>
      <c r="J20" s="29"/>
      <c r="K20" s="29"/>
      <c r="L20" s="138">
        <f t="shared" si="0"/>
        <v>442</v>
      </c>
    </row>
    <row r="21" spans="1:12" s="91" customFormat="1" ht="42" customHeight="1">
      <c r="A21" s="29" t="s">
        <v>81</v>
      </c>
      <c r="B21" s="30" t="s">
        <v>82</v>
      </c>
      <c r="C21" s="29">
        <v>350</v>
      </c>
      <c r="D21" s="35">
        <v>35.5</v>
      </c>
      <c r="E21" s="35">
        <v>35.5</v>
      </c>
      <c r="F21" s="35">
        <v>314.5</v>
      </c>
      <c r="G21" s="80"/>
      <c r="H21" s="80" t="s">
        <v>139</v>
      </c>
      <c r="I21" s="35"/>
      <c r="J21" s="78"/>
      <c r="K21" s="35"/>
      <c r="L21" s="138">
        <f t="shared" si="0"/>
        <v>350</v>
      </c>
    </row>
    <row r="22" spans="1:12" s="91" customFormat="1" ht="40.5" customHeight="1">
      <c r="A22" s="29" t="s">
        <v>83</v>
      </c>
      <c r="B22" s="30" t="s">
        <v>84</v>
      </c>
      <c r="C22" s="29">
        <v>30</v>
      </c>
      <c r="D22" s="29">
        <v>30</v>
      </c>
      <c r="E22" s="29">
        <v>30</v>
      </c>
      <c r="F22" s="29">
        <v>0</v>
      </c>
      <c r="G22" s="80"/>
      <c r="H22" s="80" t="s">
        <v>139</v>
      </c>
      <c r="I22" s="29"/>
      <c r="J22" s="29"/>
      <c r="K22" s="29"/>
      <c r="L22" s="138">
        <f t="shared" si="0"/>
        <v>30</v>
      </c>
    </row>
    <row r="23" spans="1:12" s="84" customFormat="1" ht="29.25" customHeight="1">
      <c r="A23" s="29" t="s">
        <v>85</v>
      </c>
      <c r="B23" s="30" t="s">
        <v>86</v>
      </c>
      <c r="C23" s="35">
        <v>18</v>
      </c>
      <c r="D23" s="36">
        <v>7.5</v>
      </c>
      <c r="E23" s="36">
        <v>7.5</v>
      </c>
      <c r="F23" s="36">
        <v>10.5</v>
      </c>
      <c r="G23" s="124"/>
      <c r="H23" s="80" t="s">
        <v>139</v>
      </c>
      <c r="I23" s="36"/>
      <c r="J23" s="86"/>
      <c r="K23" s="89"/>
      <c r="L23" s="138">
        <f t="shared" si="0"/>
        <v>18</v>
      </c>
    </row>
    <row r="24" spans="1:12" s="91" customFormat="1" ht="44.25" customHeight="1">
      <c r="A24" s="29" t="s">
        <v>87</v>
      </c>
      <c r="B24" s="30" t="s">
        <v>88</v>
      </c>
      <c r="C24" s="29">
        <v>11</v>
      </c>
      <c r="D24" s="36">
        <v>6.4</v>
      </c>
      <c r="E24" s="36">
        <v>6.4</v>
      </c>
      <c r="F24" s="29">
        <v>4.5999999999999996</v>
      </c>
      <c r="G24" s="80"/>
      <c r="H24" s="80" t="s">
        <v>139</v>
      </c>
      <c r="I24" s="29"/>
      <c r="J24" s="29"/>
      <c r="K24" s="132"/>
      <c r="L24" s="138">
        <f t="shared" si="0"/>
        <v>11</v>
      </c>
    </row>
    <row r="25" spans="1:12" s="91" customFormat="1" ht="43.5" customHeight="1">
      <c r="A25" s="29" t="s">
        <v>89</v>
      </c>
      <c r="B25" s="30" t="s">
        <v>90</v>
      </c>
      <c r="C25" s="29">
        <v>13</v>
      </c>
      <c r="D25" s="29">
        <v>12.1</v>
      </c>
      <c r="E25" s="29">
        <v>12.1</v>
      </c>
      <c r="F25" s="29">
        <v>0.9</v>
      </c>
      <c r="G25" s="80"/>
      <c r="H25" s="80" t="s">
        <v>139</v>
      </c>
      <c r="I25" s="29"/>
      <c r="J25" s="29"/>
      <c r="K25" s="29"/>
      <c r="L25" s="138">
        <f t="shared" si="0"/>
        <v>13</v>
      </c>
    </row>
    <row r="26" spans="1:12" s="91" customFormat="1" ht="18.75" customHeight="1">
      <c r="A26" s="127" t="s">
        <v>146</v>
      </c>
      <c r="B26" s="72" t="s">
        <v>147</v>
      </c>
      <c r="C26" s="127">
        <v>20</v>
      </c>
      <c r="D26" s="29">
        <v>0</v>
      </c>
      <c r="E26" s="29">
        <v>0</v>
      </c>
      <c r="F26" s="29">
        <v>20</v>
      </c>
      <c r="G26" s="80" t="s">
        <v>148</v>
      </c>
      <c r="H26" s="80" t="s">
        <v>139</v>
      </c>
      <c r="I26" s="29"/>
      <c r="J26" s="29"/>
      <c r="K26" s="30" t="s">
        <v>157</v>
      </c>
      <c r="L26" s="138">
        <f t="shared" si="0"/>
        <v>20</v>
      </c>
    </row>
    <row r="27" spans="1:12" s="34" customFormat="1" ht="18" customHeight="1">
      <c r="A27" s="29" t="s">
        <v>91</v>
      </c>
      <c r="B27" s="79" t="s">
        <v>92</v>
      </c>
      <c r="C27" s="29">
        <f>C28+C29</f>
        <v>637</v>
      </c>
      <c r="D27" s="29">
        <f t="shared" ref="D27:F27" si="5">D28+D29</f>
        <v>245</v>
      </c>
      <c r="E27" s="29">
        <f t="shared" si="5"/>
        <v>245</v>
      </c>
      <c r="F27" s="29">
        <f t="shared" si="5"/>
        <v>392</v>
      </c>
      <c r="G27" s="80"/>
      <c r="H27" s="80"/>
      <c r="I27" s="29"/>
      <c r="J27" s="29"/>
      <c r="K27" s="29"/>
      <c r="L27" s="138">
        <f t="shared" si="0"/>
        <v>637</v>
      </c>
    </row>
    <row r="28" spans="1:12" s="34" customFormat="1" ht="33" customHeight="1">
      <c r="A28" s="29" t="s">
        <v>93</v>
      </c>
      <c r="B28" s="30" t="s">
        <v>94</v>
      </c>
      <c r="C28" s="29">
        <v>290</v>
      </c>
      <c r="D28" s="29">
        <v>89.9</v>
      </c>
      <c r="E28" s="29">
        <v>89.9</v>
      </c>
      <c r="F28" s="29">
        <v>200.1</v>
      </c>
      <c r="G28" s="126" t="s">
        <v>59</v>
      </c>
      <c r="H28" s="80" t="s">
        <v>139</v>
      </c>
      <c r="I28" s="32"/>
      <c r="J28" s="33"/>
      <c r="K28" s="32"/>
      <c r="L28" s="138">
        <f t="shared" si="0"/>
        <v>290</v>
      </c>
    </row>
    <row r="29" spans="1:12" s="34" customFormat="1" ht="33" customHeight="1">
      <c r="A29" s="35" t="s">
        <v>149</v>
      </c>
      <c r="B29" s="89" t="s">
        <v>150</v>
      </c>
      <c r="C29" s="29">
        <v>347</v>
      </c>
      <c r="D29" s="29">
        <v>155.1</v>
      </c>
      <c r="E29" s="29">
        <v>155.1</v>
      </c>
      <c r="F29" s="29">
        <v>191.9</v>
      </c>
      <c r="G29" s="35" t="s">
        <v>59</v>
      </c>
      <c r="H29" s="38">
        <v>44180</v>
      </c>
      <c r="I29" s="29"/>
      <c r="J29" s="38"/>
      <c r="K29" s="30" t="s">
        <v>158</v>
      </c>
      <c r="L29" s="138">
        <f t="shared" si="0"/>
        <v>347</v>
      </c>
    </row>
    <row r="30" spans="1:12" s="34" customFormat="1" ht="19.5" customHeight="1">
      <c r="A30" s="29" t="s">
        <v>95</v>
      </c>
      <c r="B30" s="83" t="s">
        <v>96</v>
      </c>
      <c r="C30" s="82">
        <f>+C31</f>
        <v>13000</v>
      </c>
      <c r="D30" s="82">
        <f t="shared" ref="D30:F30" si="6">+D31</f>
        <v>6000</v>
      </c>
      <c r="E30" s="82">
        <f t="shared" si="6"/>
        <v>6000</v>
      </c>
      <c r="F30" s="82">
        <f t="shared" si="6"/>
        <v>7000</v>
      </c>
      <c r="G30" s="80"/>
      <c r="H30" s="80"/>
      <c r="I30" s="29"/>
      <c r="J30" s="29"/>
      <c r="K30" s="29"/>
      <c r="L30" s="138">
        <f t="shared" si="0"/>
        <v>13000</v>
      </c>
    </row>
    <row r="31" spans="1:12" s="34" customFormat="1" ht="33.75" customHeight="1">
      <c r="A31" s="29" t="s">
        <v>97</v>
      </c>
      <c r="B31" s="87" t="s">
        <v>98</v>
      </c>
      <c r="C31" s="82">
        <v>13000</v>
      </c>
      <c r="D31" s="20">
        <v>6000</v>
      </c>
      <c r="E31" s="20">
        <v>6000</v>
      </c>
      <c r="F31" s="20">
        <v>7000</v>
      </c>
      <c r="G31" s="35" t="s">
        <v>59</v>
      </c>
      <c r="H31" s="23">
        <v>44196</v>
      </c>
      <c r="I31" s="29"/>
      <c r="J31" s="29"/>
      <c r="K31" s="29"/>
      <c r="L31" s="138">
        <f t="shared" si="0"/>
        <v>13000</v>
      </c>
    </row>
    <row r="32" spans="1:12" s="34" customFormat="1" ht="21" customHeight="1">
      <c r="A32" s="29" t="s">
        <v>99</v>
      </c>
      <c r="B32" s="88" t="s">
        <v>100</v>
      </c>
      <c r="C32" s="82">
        <f>SUM(C33:C34)</f>
        <v>467</v>
      </c>
      <c r="D32" s="82">
        <f t="shared" ref="D32:F32" si="7">SUM(D33:D34)</f>
        <v>21.5</v>
      </c>
      <c r="E32" s="82">
        <f t="shared" si="7"/>
        <v>21.5</v>
      </c>
      <c r="F32" s="82">
        <f t="shared" si="7"/>
        <v>445.5</v>
      </c>
      <c r="G32" s="80"/>
      <c r="H32" s="80"/>
      <c r="I32" s="29"/>
      <c r="J32" s="29"/>
      <c r="K32" s="29"/>
      <c r="L32" s="138">
        <f t="shared" si="0"/>
        <v>467</v>
      </c>
    </row>
    <row r="33" spans="1:12" s="34" customFormat="1" ht="28.5" customHeight="1">
      <c r="A33" s="67" t="s">
        <v>101</v>
      </c>
      <c r="B33" s="22" t="s">
        <v>151</v>
      </c>
      <c r="C33" s="82">
        <v>421</v>
      </c>
      <c r="D33" s="82">
        <v>0</v>
      </c>
      <c r="E33" s="82">
        <v>0</v>
      </c>
      <c r="F33" s="82">
        <v>421</v>
      </c>
      <c r="G33" s="23">
        <v>44151</v>
      </c>
      <c r="H33" s="23">
        <v>44185</v>
      </c>
      <c r="I33" s="37"/>
      <c r="J33" s="67"/>
      <c r="K33" s="25" t="s">
        <v>159</v>
      </c>
      <c r="L33" s="138">
        <f t="shared" si="0"/>
        <v>421</v>
      </c>
    </row>
    <row r="34" spans="1:12" s="34" customFormat="1" ht="51.75" customHeight="1">
      <c r="A34" s="67" t="s">
        <v>103</v>
      </c>
      <c r="B34" s="22" t="s">
        <v>152</v>
      </c>
      <c r="C34" s="37">
        <v>46</v>
      </c>
      <c r="D34" s="67">
        <v>21.5</v>
      </c>
      <c r="E34" s="67">
        <v>21.5</v>
      </c>
      <c r="F34" s="67">
        <v>24.5</v>
      </c>
      <c r="G34" s="23">
        <v>44151</v>
      </c>
      <c r="H34" s="23">
        <v>44185</v>
      </c>
      <c r="I34" s="37"/>
      <c r="J34" s="67"/>
      <c r="K34" s="30" t="s">
        <v>158</v>
      </c>
      <c r="L34" s="138">
        <f t="shared" si="0"/>
        <v>46</v>
      </c>
    </row>
    <row r="35" spans="1:12" s="34" customFormat="1" ht="21" customHeight="1">
      <c r="A35" s="29" t="s">
        <v>105</v>
      </c>
      <c r="B35" s="90" t="s">
        <v>106</v>
      </c>
      <c r="C35" s="82">
        <f>SUM(C36:C38)</f>
        <v>611</v>
      </c>
      <c r="D35" s="82">
        <f t="shared" ref="D35:F35" si="8">SUM(D36:D38)</f>
        <v>91</v>
      </c>
      <c r="E35" s="82">
        <f t="shared" si="8"/>
        <v>91</v>
      </c>
      <c r="F35" s="82">
        <f t="shared" si="8"/>
        <v>520</v>
      </c>
      <c r="G35" s="80"/>
      <c r="H35" s="80"/>
      <c r="I35" s="29"/>
      <c r="J35" s="29"/>
      <c r="K35" s="29"/>
      <c r="L35" s="138">
        <f t="shared" si="0"/>
        <v>611</v>
      </c>
    </row>
    <row r="36" spans="1:12" s="34" customFormat="1" ht="33" customHeight="1">
      <c r="A36" s="29" t="s">
        <v>107</v>
      </c>
      <c r="B36" s="89" t="s">
        <v>108</v>
      </c>
      <c r="C36" s="35">
        <v>104</v>
      </c>
      <c r="D36" s="29">
        <v>58</v>
      </c>
      <c r="E36" s="29">
        <v>58</v>
      </c>
      <c r="F36" s="35">
        <f>SUM(C36-D36)</f>
        <v>46</v>
      </c>
      <c r="G36" s="29"/>
      <c r="H36" s="38">
        <v>44180</v>
      </c>
      <c r="I36" s="29"/>
      <c r="J36" s="29"/>
      <c r="K36" s="29"/>
      <c r="L36" s="138">
        <f t="shared" si="0"/>
        <v>104</v>
      </c>
    </row>
    <row r="37" spans="1:12" s="34" customFormat="1" ht="30.75" customHeight="1">
      <c r="A37" s="130" t="s">
        <v>153</v>
      </c>
      <c r="B37" s="87" t="s">
        <v>154</v>
      </c>
      <c r="C37" s="130">
        <v>101</v>
      </c>
      <c r="D37" s="29">
        <v>33</v>
      </c>
      <c r="E37" s="29">
        <v>33</v>
      </c>
      <c r="F37" s="35">
        <f>SUM(C37-D37)</f>
        <v>68</v>
      </c>
      <c r="G37" s="38">
        <v>44116</v>
      </c>
      <c r="H37" s="38">
        <v>44135</v>
      </c>
      <c r="I37" s="29"/>
      <c r="J37" s="29"/>
      <c r="K37" s="30" t="s">
        <v>158</v>
      </c>
      <c r="L37" s="138">
        <f t="shared" si="0"/>
        <v>101</v>
      </c>
    </row>
    <row r="38" spans="1:12" s="34" customFormat="1" ht="30" customHeight="1">
      <c r="A38" s="127" t="s">
        <v>155</v>
      </c>
      <c r="B38" s="72" t="s">
        <v>156</v>
      </c>
      <c r="C38" s="127">
        <v>406</v>
      </c>
      <c r="D38" s="82">
        <v>0</v>
      </c>
      <c r="E38" s="82">
        <v>0</v>
      </c>
      <c r="F38" s="82">
        <v>406</v>
      </c>
      <c r="G38" s="80"/>
      <c r="H38" s="80" t="s">
        <v>139</v>
      </c>
      <c r="I38" s="29"/>
      <c r="J38" s="29"/>
      <c r="K38" s="30" t="s">
        <v>157</v>
      </c>
      <c r="L38" s="138">
        <f t="shared" si="0"/>
        <v>406</v>
      </c>
    </row>
    <row r="39" spans="1:12" s="34" customFormat="1" ht="21" customHeight="1">
      <c r="A39" s="29" t="s">
        <v>109</v>
      </c>
      <c r="B39" s="88" t="s">
        <v>110</v>
      </c>
      <c r="C39" s="82">
        <f>SUM(C40:C41)</f>
        <v>1025</v>
      </c>
      <c r="D39" s="82">
        <f t="shared" ref="D39:F39" si="9">SUM(D40:D41)</f>
        <v>25</v>
      </c>
      <c r="E39" s="82">
        <f t="shared" si="9"/>
        <v>25</v>
      </c>
      <c r="F39" s="82">
        <f t="shared" si="9"/>
        <v>1000</v>
      </c>
      <c r="G39" s="80"/>
      <c r="H39" s="80"/>
      <c r="I39" s="29"/>
      <c r="J39" s="29"/>
      <c r="K39" s="131"/>
      <c r="L39" s="138">
        <f t="shared" si="0"/>
        <v>1025</v>
      </c>
    </row>
    <row r="40" spans="1:12" s="34" customFormat="1" ht="32.25" customHeight="1">
      <c r="A40" s="29" t="s">
        <v>111</v>
      </c>
      <c r="B40" s="89" t="s">
        <v>112</v>
      </c>
      <c r="C40" s="82">
        <v>1000</v>
      </c>
      <c r="D40" s="67">
        <v>0</v>
      </c>
      <c r="E40" s="67">
        <v>0</v>
      </c>
      <c r="F40" s="82">
        <v>1000</v>
      </c>
      <c r="G40" s="3"/>
      <c r="H40" s="23">
        <v>44196</v>
      </c>
      <c r="I40" s="3"/>
      <c r="J40" s="3"/>
      <c r="K40" s="43" t="s">
        <v>160</v>
      </c>
      <c r="L40" s="138">
        <f t="shared" si="0"/>
        <v>1000</v>
      </c>
    </row>
    <row r="41" spans="1:12" s="91" customFormat="1" ht="67.5" customHeight="1">
      <c r="A41" s="29" t="s">
        <v>113</v>
      </c>
      <c r="B41" s="89" t="s">
        <v>114</v>
      </c>
      <c r="C41" s="82">
        <v>25</v>
      </c>
      <c r="D41" s="82">
        <v>25</v>
      </c>
      <c r="E41" s="82">
        <v>25</v>
      </c>
      <c r="F41" s="67">
        <v>0</v>
      </c>
      <c r="G41" s="3"/>
      <c r="H41" s="3"/>
      <c r="I41" s="3"/>
      <c r="J41" s="3"/>
      <c r="K41" s="43" t="s">
        <v>161</v>
      </c>
      <c r="L41" s="138">
        <f t="shared" si="0"/>
        <v>25</v>
      </c>
    </row>
    <row r="42" spans="1:12" s="34" customFormat="1" ht="29.25" customHeight="1">
      <c r="A42" s="29" t="s">
        <v>115</v>
      </c>
      <c r="B42" s="90" t="s">
        <v>116</v>
      </c>
      <c r="C42" s="82">
        <f>+C43</f>
        <v>10</v>
      </c>
      <c r="D42" s="82">
        <f t="shared" ref="D42:F42" si="10">+D43</f>
        <v>10</v>
      </c>
      <c r="E42" s="82">
        <f t="shared" si="10"/>
        <v>10</v>
      </c>
      <c r="F42" s="82">
        <f t="shared" si="10"/>
        <v>0</v>
      </c>
      <c r="G42" s="125"/>
      <c r="H42" s="125"/>
      <c r="I42" s="29"/>
      <c r="J42" s="29"/>
      <c r="K42" s="29"/>
      <c r="L42" s="138">
        <f t="shared" si="0"/>
        <v>10</v>
      </c>
    </row>
    <row r="43" spans="1:12" s="34" customFormat="1" ht="31.5" customHeight="1">
      <c r="A43" s="29" t="s">
        <v>117</v>
      </c>
      <c r="B43" s="89" t="s">
        <v>118</v>
      </c>
      <c r="C43" s="82">
        <v>10</v>
      </c>
      <c r="D43" s="82">
        <v>10</v>
      </c>
      <c r="E43" s="82">
        <v>10</v>
      </c>
      <c r="F43" s="82">
        <v>0</v>
      </c>
      <c r="G43" s="80"/>
      <c r="H43" s="80"/>
      <c r="I43" s="29"/>
      <c r="J43" s="29"/>
      <c r="K43" s="29"/>
      <c r="L43" s="138">
        <f t="shared" si="0"/>
        <v>10</v>
      </c>
    </row>
    <row r="44" spans="1:12" s="34" customFormat="1" ht="28.5" customHeight="1">
      <c r="A44" s="2" t="s">
        <v>164</v>
      </c>
      <c r="B44" s="15" t="s">
        <v>162</v>
      </c>
      <c r="C44" s="13">
        <f>C45</f>
        <v>945</v>
      </c>
      <c r="D44" s="13">
        <f t="shared" ref="D44:F44" si="11">D45</f>
        <v>0</v>
      </c>
      <c r="E44" s="13">
        <f t="shared" si="11"/>
        <v>0</v>
      </c>
      <c r="F44" s="13">
        <f t="shared" si="11"/>
        <v>945</v>
      </c>
      <c r="G44" s="29"/>
      <c r="H44" s="29"/>
      <c r="I44" s="29"/>
      <c r="J44" s="29"/>
      <c r="K44" s="29"/>
      <c r="L44" s="138">
        <f t="shared" si="0"/>
        <v>945</v>
      </c>
    </row>
    <row r="45" spans="1:12" s="34" customFormat="1" ht="42" customHeight="1">
      <c r="A45" s="2" t="s">
        <v>165</v>
      </c>
      <c r="B45" s="22" t="s">
        <v>163</v>
      </c>
      <c r="C45" s="13">
        <v>945</v>
      </c>
      <c r="D45" s="29">
        <v>0</v>
      </c>
      <c r="E45" s="29">
        <v>0</v>
      </c>
      <c r="F45" s="29">
        <v>945</v>
      </c>
      <c r="G45" s="29"/>
      <c r="H45" s="23">
        <v>44196</v>
      </c>
      <c r="I45" s="29"/>
      <c r="J45" s="29"/>
      <c r="K45" s="30" t="s">
        <v>157</v>
      </c>
      <c r="L45" s="138">
        <f t="shared" si="0"/>
        <v>945</v>
      </c>
    </row>
    <row r="46" spans="1:12" s="34" customFormat="1">
      <c r="A46" s="84"/>
      <c r="L46" s="133"/>
    </row>
    <row r="47" spans="1:12" s="34" customFormat="1">
      <c r="A47" s="84"/>
      <c r="L47" s="133"/>
    </row>
    <row r="48" spans="1:12" s="34" customFormat="1">
      <c r="A48" s="84"/>
      <c r="L48" s="133"/>
    </row>
    <row r="49" spans="1:12" s="34" customFormat="1">
      <c r="A49" s="84"/>
      <c r="L49" s="133"/>
    </row>
  </sheetData>
  <mergeCells count="10">
    <mergeCell ref="A8:B8"/>
    <mergeCell ref="B1:K1"/>
    <mergeCell ref="A3:A5"/>
    <mergeCell ref="B3:B5"/>
    <mergeCell ref="C3:C5"/>
    <mergeCell ref="K3:K5"/>
    <mergeCell ref="D4:E4"/>
    <mergeCell ref="F4:H4"/>
    <mergeCell ref="I4:I5"/>
    <mergeCell ref="J4:J5"/>
  </mergeCells>
  <printOptions horizontalCentered="1"/>
  <pageMargins left="0.43307086614173229" right="0.23622047244094491" top="0.43307086614173229" bottom="0.35433070866141736" header="0.11811023622047245" footer="0.11811023622047245"/>
  <pageSetup paperSize="9" scale="75" fitToHeight="2"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73"/>
  <sheetViews>
    <sheetView topLeftCell="A7" zoomScale="106" zoomScaleNormal="106" workbookViewId="0">
      <selection activeCell="I16" sqref="I16"/>
    </sheetView>
  </sheetViews>
  <sheetFormatPr defaultColWidth="9.140625" defaultRowHeight="12.75"/>
  <cols>
    <col min="1" max="1" width="6.5703125" style="8" customWidth="1"/>
    <col min="2" max="2" width="31.7109375" style="24" customWidth="1"/>
    <col min="3" max="3" width="9.5703125" style="1" customWidth="1"/>
    <col min="4" max="4" width="10.85546875" style="1" customWidth="1"/>
    <col min="5" max="5" width="9.42578125" style="1" customWidth="1"/>
    <col min="6" max="6" width="11" style="1" customWidth="1"/>
    <col min="7" max="7" width="11.85546875" style="1" customWidth="1"/>
    <col min="8" max="8" width="9.5703125" style="8" customWidth="1"/>
    <col min="9" max="9" width="11.85546875" style="1" customWidth="1"/>
    <col min="10" max="10" width="10.85546875" style="1" customWidth="1"/>
    <col min="11" max="11" width="10.140625" style="8" customWidth="1"/>
    <col min="12" max="12" width="10.85546875" style="8" customWidth="1"/>
    <col min="13" max="13" width="40" style="49" customWidth="1"/>
    <col min="14" max="16384" width="9.140625" style="1"/>
  </cols>
  <sheetData>
    <row r="1" spans="1:13" ht="25.5" customHeight="1">
      <c r="B1" s="144" t="s">
        <v>14</v>
      </c>
      <c r="C1" s="144"/>
      <c r="D1" s="144"/>
      <c r="E1" s="144"/>
      <c r="F1" s="144"/>
      <c r="G1" s="144"/>
      <c r="H1" s="144"/>
      <c r="I1" s="144"/>
      <c r="J1" s="144"/>
      <c r="K1" s="144"/>
      <c r="L1" s="144"/>
      <c r="M1" s="144"/>
    </row>
    <row r="2" spans="1:13" ht="22.5" customHeight="1">
      <c r="D2" s="145" t="s">
        <v>15</v>
      </c>
      <c r="E2" s="145"/>
      <c r="F2" s="145"/>
      <c r="G2" s="145"/>
      <c r="H2" s="145"/>
      <c r="I2" s="145"/>
      <c r="J2" s="145"/>
      <c r="K2" s="4"/>
    </row>
    <row r="3" spans="1:13">
      <c r="D3" s="146" t="s">
        <v>16</v>
      </c>
      <c r="E3" s="146"/>
      <c r="F3" s="146"/>
      <c r="G3" s="146"/>
      <c r="H3" s="146"/>
      <c r="I3" s="146"/>
      <c r="J3" s="146"/>
      <c r="K3" s="12"/>
    </row>
    <row r="5" spans="1:13" ht="39.6" customHeight="1">
      <c r="A5" s="147" t="s">
        <v>0</v>
      </c>
      <c r="B5" s="147" t="s">
        <v>1</v>
      </c>
      <c r="C5" s="147" t="s">
        <v>17</v>
      </c>
      <c r="D5" s="149" t="s">
        <v>18</v>
      </c>
      <c r="E5" s="151" t="s">
        <v>19</v>
      </c>
      <c r="F5" s="152"/>
      <c r="G5" s="152"/>
      <c r="H5" s="151" t="s">
        <v>20</v>
      </c>
      <c r="I5" s="152"/>
      <c r="J5" s="152"/>
      <c r="K5" s="147" t="s">
        <v>5</v>
      </c>
      <c r="L5" s="154" t="s">
        <v>4</v>
      </c>
      <c r="M5" s="156" t="s">
        <v>2</v>
      </c>
    </row>
    <row r="6" spans="1:13" ht="141.75" customHeight="1">
      <c r="A6" s="148"/>
      <c r="B6" s="148"/>
      <c r="C6" s="148"/>
      <c r="D6" s="150"/>
      <c r="E6" s="2" t="s">
        <v>3</v>
      </c>
      <c r="F6" s="2" t="s">
        <v>21</v>
      </c>
      <c r="G6" s="2" t="s">
        <v>22</v>
      </c>
      <c r="H6" s="92" t="s">
        <v>3</v>
      </c>
      <c r="I6" s="92" t="s">
        <v>23</v>
      </c>
      <c r="J6" s="92" t="s">
        <v>6</v>
      </c>
      <c r="K6" s="148"/>
      <c r="L6" s="155"/>
      <c r="M6" s="157"/>
    </row>
    <row r="7" spans="1:13">
      <c r="A7" s="67">
        <v>1</v>
      </c>
      <c r="B7" s="67">
        <v>2</v>
      </c>
      <c r="C7" s="67">
        <v>3</v>
      </c>
      <c r="D7" s="67">
        <v>4</v>
      </c>
      <c r="E7" s="67">
        <v>5</v>
      </c>
      <c r="F7" s="67">
        <v>6</v>
      </c>
      <c r="G7" s="67">
        <v>7</v>
      </c>
      <c r="H7" s="67">
        <v>8</v>
      </c>
      <c r="I7" s="67">
        <v>9</v>
      </c>
      <c r="J7" s="67">
        <v>10</v>
      </c>
      <c r="K7" s="67">
        <v>11</v>
      </c>
      <c r="L7" s="67">
        <v>12</v>
      </c>
      <c r="M7" s="14">
        <v>13</v>
      </c>
    </row>
    <row r="8" spans="1:13" s="95" customFormat="1" ht="19.5" customHeight="1">
      <c r="A8" s="158" t="s">
        <v>60</v>
      </c>
      <c r="B8" s="159"/>
      <c r="C8" s="68">
        <f>C9+C13+C15+C18+C24+C26+C28+C31+C33+C36</f>
        <v>15569</v>
      </c>
      <c r="D8" s="68">
        <f t="shared" ref="D8:L8" si="0">D9+D13+D15+D18+D24+D26+D28+D31+D33+D36</f>
        <v>5316</v>
      </c>
      <c r="E8" s="68">
        <f t="shared" si="0"/>
        <v>11953.605000000001</v>
      </c>
      <c r="F8" s="68">
        <f t="shared" si="0"/>
        <v>4262.8050000000003</v>
      </c>
      <c r="G8" s="68">
        <f t="shared" si="0"/>
        <v>9754.1949999999997</v>
      </c>
      <c r="H8" s="68">
        <f t="shared" si="0"/>
        <v>3615.3950000000004</v>
      </c>
      <c r="I8" s="93"/>
      <c r="J8" s="93"/>
      <c r="K8" s="93">
        <f t="shared" si="0"/>
        <v>0</v>
      </c>
      <c r="L8" s="93">
        <f t="shared" si="0"/>
        <v>0</v>
      </c>
      <c r="M8" s="94"/>
    </row>
    <row r="9" spans="1:13" ht="30.75" customHeight="1">
      <c r="A9" s="67" t="s">
        <v>61</v>
      </c>
      <c r="B9" s="15" t="s">
        <v>62</v>
      </c>
      <c r="C9" s="67">
        <f>SUM(C10:C12)</f>
        <v>262</v>
      </c>
      <c r="D9" s="67">
        <f t="shared" ref="D9:L9" si="1">SUM(D10:D12)</f>
        <v>0</v>
      </c>
      <c r="E9" s="67">
        <f t="shared" si="1"/>
        <v>0</v>
      </c>
      <c r="F9" s="67">
        <f t="shared" si="1"/>
        <v>0</v>
      </c>
      <c r="G9" s="67">
        <f t="shared" si="1"/>
        <v>0</v>
      </c>
      <c r="H9" s="67">
        <f t="shared" si="1"/>
        <v>262</v>
      </c>
      <c r="I9" s="67"/>
      <c r="J9" s="67"/>
      <c r="K9" s="67">
        <f t="shared" si="1"/>
        <v>0</v>
      </c>
      <c r="L9" s="67">
        <f t="shared" si="1"/>
        <v>0</v>
      </c>
      <c r="M9" s="43"/>
    </row>
    <row r="10" spans="1:13" ht="135" customHeight="1">
      <c r="A10" s="45" t="s">
        <v>63</v>
      </c>
      <c r="B10" s="22" t="s">
        <v>64</v>
      </c>
      <c r="C10" s="67">
        <v>90</v>
      </c>
      <c r="D10" s="67">
        <v>0</v>
      </c>
      <c r="E10" s="67"/>
      <c r="F10" s="67">
        <v>0</v>
      </c>
      <c r="G10" s="67">
        <v>0</v>
      </c>
      <c r="H10" s="67">
        <v>90</v>
      </c>
      <c r="I10" s="29" t="s">
        <v>25</v>
      </c>
      <c r="J10" s="80" t="s">
        <v>119</v>
      </c>
      <c r="K10" s="67">
        <v>0</v>
      </c>
      <c r="L10" s="67">
        <v>0</v>
      </c>
      <c r="M10" s="43" t="s">
        <v>120</v>
      </c>
    </row>
    <row r="11" spans="1:13" ht="69.75" customHeight="1">
      <c r="A11" s="45" t="s">
        <v>65</v>
      </c>
      <c r="B11" s="22" t="s">
        <v>66</v>
      </c>
      <c r="C11" s="67">
        <v>163</v>
      </c>
      <c r="D11" s="67">
        <v>0</v>
      </c>
      <c r="E11" s="67"/>
      <c r="F11" s="67">
        <v>0</v>
      </c>
      <c r="G11" s="67">
        <v>0</v>
      </c>
      <c r="H11" s="67">
        <v>163</v>
      </c>
      <c r="I11" s="29" t="s">
        <v>26</v>
      </c>
      <c r="J11" s="80" t="s">
        <v>121</v>
      </c>
      <c r="K11" s="67">
        <v>0</v>
      </c>
      <c r="L11" s="67">
        <v>0</v>
      </c>
      <c r="M11" s="43" t="s">
        <v>122</v>
      </c>
    </row>
    <row r="12" spans="1:13" ht="69.75" customHeight="1">
      <c r="A12" s="45" t="s">
        <v>67</v>
      </c>
      <c r="B12" s="22" t="s">
        <v>68</v>
      </c>
      <c r="C12" s="67">
        <v>9</v>
      </c>
      <c r="D12" s="67">
        <v>0</v>
      </c>
      <c r="E12" s="67"/>
      <c r="F12" s="67">
        <v>0</v>
      </c>
      <c r="G12" s="67">
        <v>0</v>
      </c>
      <c r="H12" s="67">
        <v>9</v>
      </c>
      <c r="I12" s="29" t="s">
        <v>26</v>
      </c>
      <c r="J12" s="80" t="s">
        <v>119</v>
      </c>
      <c r="K12" s="67">
        <v>0</v>
      </c>
      <c r="L12" s="67">
        <v>0</v>
      </c>
      <c r="M12" s="43" t="s">
        <v>123</v>
      </c>
    </row>
    <row r="13" spans="1:13" ht="20.25" customHeight="1">
      <c r="A13" s="67" t="s">
        <v>69</v>
      </c>
      <c r="B13" s="42" t="s">
        <v>70</v>
      </c>
      <c r="C13" s="67">
        <f>C14</f>
        <v>39</v>
      </c>
      <c r="D13" s="67">
        <f t="shared" ref="D13:L13" si="2">D14</f>
        <v>39</v>
      </c>
      <c r="E13" s="67">
        <f t="shared" si="2"/>
        <v>39</v>
      </c>
      <c r="F13" s="67">
        <f t="shared" si="2"/>
        <v>39</v>
      </c>
      <c r="G13" s="67">
        <f t="shared" si="2"/>
        <v>0</v>
      </c>
      <c r="H13" s="67"/>
      <c r="I13" s="67"/>
      <c r="J13" s="67"/>
      <c r="K13" s="67">
        <f t="shared" si="2"/>
        <v>0</v>
      </c>
      <c r="L13" s="67">
        <f t="shared" si="2"/>
        <v>0</v>
      </c>
      <c r="M13" s="67"/>
    </row>
    <row r="14" spans="1:13" ht="42" customHeight="1">
      <c r="A14" s="66" t="s">
        <v>71</v>
      </c>
      <c r="B14" s="10" t="s">
        <v>72</v>
      </c>
      <c r="C14" s="66">
        <v>39</v>
      </c>
      <c r="D14" s="66">
        <v>39</v>
      </c>
      <c r="E14" s="66">
        <v>39</v>
      </c>
      <c r="F14" s="66">
        <v>39</v>
      </c>
      <c r="G14" s="66"/>
      <c r="H14" s="66"/>
      <c r="I14" s="66"/>
      <c r="J14" s="62"/>
      <c r="K14" s="66">
        <v>0</v>
      </c>
      <c r="L14" s="66">
        <v>0</v>
      </c>
      <c r="M14" s="96"/>
    </row>
    <row r="15" spans="1:13" s="8" customFormat="1" ht="21" customHeight="1">
      <c r="A15" s="65" t="s">
        <v>73</v>
      </c>
      <c r="B15" s="69" t="s">
        <v>74</v>
      </c>
      <c r="C15" s="65">
        <f>C16+C17</f>
        <v>2194</v>
      </c>
      <c r="D15" s="65">
        <f t="shared" ref="D15:L15" si="3">D16+D17</f>
        <v>750</v>
      </c>
      <c r="E15" s="65">
        <f t="shared" si="3"/>
        <v>584</v>
      </c>
      <c r="F15" s="65">
        <f t="shared" si="3"/>
        <v>183</v>
      </c>
      <c r="G15" s="65">
        <f t="shared" si="3"/>
        <v>2011</v>
      </c>
      <c r="H15" s="65">
        <f t="shared" si="3"/>
        <v>1610</v>
      </c>
      <c r="I15" s="65"/>
      <c r="J15" s="65"/>
      <c r="K15" s="65">
        <f t="shared" si="3"/>
        <v>0</v>
      </c>
      <c r="L15" s="65">
        <f t="shared" si="3"/>
        <v>0</v>
      </c>
      <c r="M15" s="67"/>
    </row>
    <row r="16" spans="1:13" s="8" customFormat="1" ht="60">
      <c r="A16" s="13" t="s">
        <v>75</v>
      </c>
      <c r="B16" s="22" t="s">
        <v>76</v>
      </c>
      <c r="C16" s="13">
        <v>1795</v>
      </c>
      <c r="D16" s="27">
        <v>440</v>
      </c>
      <c r="E16" s="67">
        <v>382</v>
      </c>
      <c r="F16" s="67">
        <v>150</v>
      </c>
      <c r="G16" s="67">
        <v>1645</v>
      </c>
      <c r="H16" s="67">
        <v>1413</v>
      </c>
      <c r="I16" s="67" t="s">
        <v>25</v>
      </c>
      <c r="J16" s="13" t="s">
        <v>124</v>
      </c>
      <c r="K16" s="67">
        <v>0</v>
      </c>
      <c r="L16" s="67">
        <v>0</v>
      </c>
      <c r="M16" s="21" t="s">
        <v>125</v>
      </c>
    </row>
    <row r="17" spans="1:13" s="8" customFormat="1" ht="41.25" customHeight="1">
      <c r="A17" s="13" t="s">
        <v>77</v>
      </c>
      <c r="B17" s="22" t="s">
        <v>78</v>
      </c>
      <c r="C17" s="13">
        <v>399</v>
      </c>
      <c r="D17" s="27">
        <v>310</v>
      </c>
      <c r="E17" s="67">
        <v>202</v>
      </c>
      <c r="F17" s="67">
        <v>33</v>
      </c>
      <c r="G17" s="67">
        <v>366</v>
      </c>
      <c r="H17" s="67">
        <v>197</v>
      </c>
      <c r="I17" s="67" t="s">
        <v>25</v>
      </c>
      <c r="J17" s="23">
        <v>44075</v>
      </c>
      <c r="K17" s="67">
        <v>0</v>
      </c>
      <c r="L17" s="67">
        <v>0</v>
      </c>
      <c r="M17" s="21" t="s">
        <v>126</v>
      </c>
    </row>
    <row r="18" spans="1:13" ht="32.25" customHeight="1">
      <c r="A18" s="67" t="s">
        <v>79</v>
      </c>
      <c r="B18" s="15" t="s">
        <v>80</v>
      </c>
      <c r="C18" s="67">
        <v>422</v>
      </c>
      <c r="D18" s="67"/>
      <c r="E18" s="67">
        <v>422</v>
      </c>
      <c r="F18" s="44">
        <v>2.2999999999999998</v>
      </c>
      <c r="G18" s="97">
        <v>419.7</v>
      </c>
      <c r="H18" s="98"/>
      <c r="I18" s="29"/>
      <c r="J18" s="29"/>
      <c r="K18" s="29">
        <v>0</v>
      </c>
      <c r="L18" s="67">
        <v>0</v>
      </c>
      <c r="M18" s="40"/>
    </row>
    <row r="19" spans="1:13" ht="237" customHeight="1">
      <c r="A19" s="7" t="s">
        <v>81</v>
      </c>
      <c r="B19" s="26" t="s">
        <v>82</v>
      </c>
      <c r="C19" s="7">
        <v>350</v>
      </c>
      <c r="D19" s="3"/>
      <c r="E19" s="7">
        <v>350</v>
      </c>
      <c r="F19" s="3"/>
      <c r="G19" s="7">
        <v>350</v>
      </c>
      <c r="H19" s="99"/>
      <c r="I19" s="81"/>
      <c r="J19" s="81"/>
      <c r="K19" s="32">
        <v>0</v>
      </c>
      <c r="L19" s="32">
        <v>0</v>
      </c>
      <c r="M19" s="46" t="s">
        <v>127</v>
      </c>
    </row>
    <row r="20" spans="1:13" ht="85.5" customHeight="1">
      <c r="A20" s="67" t="s">
        <v>83</v>
      </c>
      <c r="B20" s="22" t="s">
        <v>84</v>
      </c>
      <c r="C20" s="67">
        <v>30</v>
      </c>
      <c r="D20" s="41"/>
      <c r="E20" s="67">
        <v>30</v>
      </c>
      <c r="F20" s="41"/>
      <c r="G20" s="67">
        <v>30</v>
      </c>
      <c r="H20" s="67"/>
      <c r="I20" s="41"/>
      <c r="J20" s="41"/>
      <c r="K20" s="67">
        <v>0</v>
      </c>
      <c r="L20" s="67">
        <v>0</v>
      </c>
      <c r="M20" s="28" t="s">
        <v>128</v>
      </c>
    </row>
    <row r="21" spans="1:13" ht="119.25" customHeight="1">
      <c r="A21" s="67" t="s">
        <v>85</v>
      </c>
      <c r="B21" s="22" t="s">
        <v>86</v>
      </c>
      <c r="C21" s="13">
        <v>13</v>
      </c>
      <c r="D21" s="67"/>
      <c r="E21" s="100">
        <v>19.5</v>
      </c>
      <c r="F21" s="67">
        <v>2.2999999999999998</v>
      </c>
      <c r="G21" s="67">
        <v>17.2</v>
      </c>
      <c r="H21" s="101"/>
      <c r="I21" s="29"/>
      <c r="J21" s="38"/>
      <c r="K21" s="67">
        <v>0</v>
      </c>
      <c r="L21" s="67">
        <v>6.5</v>
      </c>
      <c r="M21" s="102" t="s">
        <v>129</v>
      </c>
    </row>
    <row r="22" spans="1:13" ht="108" customHeight="1">
      <c r="A22" s="7" t="s">
        <v>87</v>
      </c>
      <c r="B22" s="26" t="s">
        <v>88</v>
      </c>
      <c r="C22" s="7">
        <v>10</v>
      </c>
      <c r="D22" s="7"/>
      <c r="E22" s="103">
        <v>10.4</v>
      </c>
      <c r="F22" s="104"/>
      <c r="G22" s="7">
        <v>10.4</v>
      </c>
      <c r="H22" s="7"/>
      <c r="I22" s="7"/>
      <c r="J22" s="33"/>
      <c r="K22" s="7">
        <v>0</v>
      </c>
      <c r="L22" s="7">
        <v>0.4</v>
      </c>
      <c r="M22" s="105" t="s">
        <v>130</v>
      </c>
    </row>
    <row r="23" spans="1:13" s="107" customFormat="1" ht="117" customHeight="1">
      <c r="A23" s="7" t="s">
        <v>89</v>
      </c>
      <c r="B23" s="26" t="s">
        <v>90</v>
      </c>
      <c r="C23" s="7">
        <v>19</v>
      </c>
      <c r="D23" s="7"/>
      <c r="E23" s="7">
        <v>12.1</v>
      </c>
      <c r="F23" s="7"/>
      <c r="G23" s="7">
        <v>12.1</v>
      </c>
      <c r="H23" s="103"/>
      <c r="I23" s="32"/>
      <c r="J23" s="33"/>
      <c r="K23" s="32">
        <v>0</v>
      </c>
      <c r="L23" s="103">
        <v>-6.9</v>
      </c>
      <c r="M23" s="106" t="s">
        <v>131</v>
      </c>
    </row>
    <row r="24" spans="1:13" s="61" customFormat="1" ht="25.5">
      <c r="A24" s="67" t="s">
        <v>91</v>
      </c>
      <c r="B24" s="70" t="s">
        <v>92</v>
      </c>
      <c r="C24" s="27">
        <f>C25</f>
        <v>290</v>
      </c>
      <c r="D24" s="27">
        <f t="shared" ref="D24:L24" si="4">D25</f>
        <v>0</v>
      </c>
      <c r="E24" s="27">
        <f t="shared" si="4"/>
        <v>0</v>
      </c>
      <c r="F24" s="27">
        <f t="shared" si="4"/>
        <v>0</v>
      </c>
      <c r="G24" s="27">
        <f t="shared" si="4"/>
        <v>0</v>
      </c>
      <c r="H24" s="27">
        <f t="shared" si="4"/>
        <v>290</v>
      </c>
      <c r="I24" s="27"/>
      <c r="J24" s="27"/>
      <c r="K24" s="27">
        <f t="shared" si="4"/>
        <v>0</v>
      </c>
      <c r="L24" s="27">
        <f t="shared" si="4"/>
        <v>0</v>
      </c>
      <c r="M24" s="7"/>
    </row>
    <row r="25" spans="1:13" s="61" customFormat="1" ht="50.25" customHeight="1">
      <c r="A25" s="47" t="s">
        <v>93</v>
      </c>
      <c r="B25" s="22" t="s">
        <v>94</v>
      </c>
      <c r="C25" s="27">
        <v>290</v>
      </c>
      <c r="D25" s="67">
        <v>0</v>
      </c>
      <c r="E25" s="67">
        <v>0</v>
      </c>
      <c r="F25" s="67">
        <v>0</v>
      </c>
      <c r="G25" s="67">
        <v>0</v>
      </c>
      <c r="H25" s="67">
        <v>290</v>
      </c>
      <c r="I25" s="67" t="s">
        <v>27</v>
      </c>
      <c r="J25" s="23">
        <v>44075</v>
      </c>
      <c r="K25" s="67"/>
      <c r="L25" s="67"/>
      <c r="M25" s="108" t="s">
        <v>132</v>
      </c>
    </row>
    <row r="26" spans="1:13" ht="21" customHeight="1">
      <c r="A26" s="67" t="s">
        <v>95</v>
      </c>
      <c r="B26" s="42" t="s">
        <v>96</v>
      </c>
      <c r="C26" s="71">
        <f>+C27</f>
        <v>10800</v>
      </c>
      <c r="D26" s="71">
        <f t="shared" ref="D26:L26" si="5">+D27</f>
        <v>4000</v>
      </c>
      <c r="E26" s="71">
        <f t="shared" si="5"/>
        <v>10800</v>
      </c>
      <c r="F26" s="71">
        <f t="shared" si="5"/>
        <v>4000</v>
      </c>
      <c r="G26" s="71">
        <f t="shared" si="5"/>
        <v>6800</v>
      </c>
      <c r="H26" s="71"/>
      <c r="I26" s="71"/>
      <c r="J26" s="71"/>
      <c r="K26" s="71">
        <f t="shared" si="5"/>
        <v>0</v>
      </c>
      <c r="L26" s="71">
        <f t="shared" si="5"/>
        <v>0</v>
      </c>
      <c r="M26" s="40"/>
    </row>
    <row r="27" spans="1:13" ht="43.5" customHeight="1">
      <c r="A27" s="67" t="s">
        <v>97</v>
      </c>
      <c r="B27" s="72" t="s">
        <v>98</v>
      </c>
      <c r="C27" s="71">
        <v>10800</v>
      </c>
      <c r="D27" s="71">
        <v>4000</v>
      </c>
      <c r="E27" s="71">
        <v>10800</v>
      </c>
      <c r="F27" s="71">
        <v>4000</v>
      </c>
      <c r="G27" s="71">
        <v>6800</v>
      </c>
      <c r="H27" s="67"/>
      <c r="I27" s="67"/>
      <c r="J27" s="67"/>
      <c r="K27" s="67">
        <v>0</v>
      </c>
      <c r="L27" s="67">
        <v>0</v>
      </c>
      <c r="M27" s="3"/>
    </row>
    <row r="28" spans="1:13" ht="22.5" customHeight="1">
      <c r="A28" s="67" t="s">
        <v>99</v>
      </c>
      <c r="B28" s="73" t="s">
        <v>100</v>
      </c>
      <c r="C28" s="31">
        <f>SUM(C29:C30)</f>
        <v>467</v>
      </c>
      <c r="D28" s="31">
        <f>SUM(D29:D30)</f>
        <v>467</v>
      </c>
      <c r="E28" s="37">
        <f>SUM(E29:E30)</f>
        <v>17.2</v>
      </c>
      <c r="F28" s="37">
        <f>SUM(F29:F30)</f>
        <v>17.2</v>
      </c>
      <c r="G28" s="37">
        <v>449.8</v>
      </c>
      <c r="H28" s="37">
        <f t="shared" ref="H28" si="6">SUM(H29:H30)</f>
        <v>449.8</v>
      </c>
      <c r="I28" s="37"/>
      <c r="J28" s="37"/>
      <c r="K28" s="67">
        <f>SUM(K29:K30)</f>
        <v>0</v>
      </c>
      <c r="L28" s="31">
        <v>0</v>
      </c>
      <c r="M28" s="3"/>
    </row>
    <row r="29" spans="1:13" ht="39" customHeight="1">
      <c r="A29" s="67" t="s">
        <v>101</v>
      </c>
      <c r="B29" s="43" t="s">
        <v>102</v>
      </c>
      <c r="C29" s="31">
        <v>437</v>
      </c>
      <c r="D29" s="31">
        <v>437</v>
      </c>
      <c r="E29" s="31">
        <v>0</v>
      </c>
      <c r="F29" s="31">
        <v>0</v>
      </c>
      <c r="G29" s="31">
        <v>437</v>
      </c>
      <c r="H29" s="31">
        <v>437</v>
      </c>
      <c r="I29" s="67" t="s">
        <v>25</v>
      </c>
      <c r="J29" s="67" t="s">
        <v>133</v>
      </c>
      <c r="K29" s="67">
        <v>0</v>
      </c>
      <c r="L29" s="31">
        <v>0</v>
      </c>
      <c r="M29" s="3"/>
    </row>
    <row r="30" spans="1:13" ht="86.25" customHeight="1">
      <c r="A30" s="67" t="s">
        <v>103</v>
      </c>
      <c r="B30" s="43" t="s">
        <v>104</v>
      </c>
      <c r="C30" s="74">
        <v>30</v>
      </c>
      <c r="D30" s="74">
        <v>30</v>
      </c>
      <c r="E30" s="67">
        <v>17.2</v>
      </c>
      <c r="F30" s="67">
        <v>17.2</v>
      </c>
      <c r="G30" s="37">
        <v>12.8</v>
      </c>
      <c r="H30" s="67">
        <v>12.8</v>
      </c>
      <c r="I30" s="67" t="s">
        <v>25</v>
      </c>
      <c r="J30" s="67" t="s">
        <v>134</v>
      </c>
      <c r="K30" s="67">
        <v>0</v>
      </c>
      <c r="L30" s="31">
        <v>0</v>
      </c>
      <c r="M30" s="3"/>
    </row>
    <row r="31" spans="1:13" ht="36" customHeight="1">
      <c r="A31" s="67" t="s">
        <v>105</v>
      </c>
      <c r="B31" s="75" t="s">
        <v>106</v>
      </c>
      <c r="C31" s="67">
        <f>C32</f>
        <v>60</v>
      </c>
      <c r="D31" s="67">
        <f t="shared" ref="D31:L31" si="7">D32</f>
        <v>60</v>
      </c>
      <c r="E31" s="67">
        <f t="shared" si="7"/>
        <v>60</v>
      </c>
      <c r="F31" s="67">
        <f t="shared" si="7"/>
        <v>2</v>
      </c>
      <c r="G31" s="67">
        <f t="shared" si="7"/>
        <v>58</v>
      </c>
      <c r="H31" s="67"/>
      <c r="I31" s="67"/>
      <c r="J31" s="67"/>
      <c r="K31" s="67">
        <f t="shared" si="7"/>
        <v>0</v>
      </c>
      <c r="L31" s="67">
        <f t="shared" si="7"/>
        <v>0</v>
      </c>
      <c r="M31" s="3"/>
    </row>
    <row r="32" spans="1:13" ht="42.75" customHeight="1">
      <c r="A32" s="67" t="s">
        <v>107</v>
      </c>
      <c r="B32" s="43" t="s">
        <v>108</v>
      </c>
      <c r="C32" s="67">
        <v>60</v>
      </c>
      <c r="D32" s="67">
        <v>60</v>
      </c>
      <c r="E32" s="67">
        <v>60</v>
      </c>
      <c r="F32" s="67">
        <v>2</v>
      </c>
      <c r="G32" s="67">
        <v>58</v>
      </c>
      <c r="H32" s="67"/>
      <c r="I32" s="67"/>
      <c r="J32" s="67"/>
      <c r="K32" s="67"/>
      <c r="L32" s="67"/>
      <c r="M32" s="3"/>
    </row>
    <row r="33" spans="1:18" ht="20.25" customHeight="1">
      <c r="A33" s="67" t="s">
        <v>109</v>
      </c>
      <c r="B33" s="73" t="s">
        <v>110</v>
      </c>
      <c r="C33" s="31">
        <v>1025</v>
      </c>
      <c r="D33" s="109"/>
      <c r="E33" s="67">
        <v>21.405000000000001</v>
      </c>
      <c r="F33" s="67">
        <v>19.305</v>
      </c>
      <c r="G33" s="67">
        <v>5.6950000000000003</v>
      </c>
      <c r="H33" s="67">
        <v>1003.595</v>
      </c>
      <c r="I33" s="109"/>
      <c r="J33" s="109"/>
      <c r="K33" s="109">
        <v>0</v>
      </c>
      <c r="L33" s="67">
        <v>0</v>
      </c>
      <c r="M33" s="3"/>
    </row>
    <row r="34" spans="1:18" ht="32.25" customHeight="1">
      <c r="A34" s="67" t="s">
        <v>111</v>
      </c>
      <c r="B34" s="43" t="s">
        <v>112</v>
      </c>
      <c r="C34" s="31">
        <v>1000</v>
      </c>
      <c r="D34" s="67"/>
      <c r="E34" s="67">
        <v>0</v>
      </c>
      <c r="F34" s="67">
        <v>0</v>
      </c>
      <c r="G34" s="67">
        <v>0</v>
      </c>
      <c r="H34" s="37">
        <v>1000</v>
      </c>
      <c r="I34" s="67" t="s">
        <v>25</v>
      </c>
      <c r="J34" s="23">
        <v>44043</v>
      </c>
      <c r="K34" s="67">
        <v>0</v>
      </c>
      <c r="L34" s="67">
        <v>0</v>
      </c>
      <c r="M34" s="41" t="s">
        <v>135</v>
      </c>
    </row>
    <row r="35" spans="1:18" ht="82.5" customHeight="1">
      <c r="A35" s="67" t="s">
        <v>113</v>
      </c>
      <c r="B35" s="43" t="s">
        <v>114</v>
      </c>
      <c r="C35" s="31">
        <v>25</v>
      </c>
      <c r="D35" s="67"/>
      <c r="E35" s="67">
        <v>21.405000000000001</v>
      </c>
      <c r="F35" s="67">
        <v>19.305</v>
      </c>
      <c r="G35" s="67">
        <v>5.6950000000000003</v>
      </c>
      <c r="H35" s="67">
        <v>3.5950000000000002</v>
      </c>
      <c r="I35" s="67" t="s">
        <v>25</v>
      </c>
      <c r="J35" s="23">
        <v>44043</v>
      </c>
      <c r="K35" s="67">
        <v>0</v>
      </c>
      <c r="L35" s="67">
        <v>0</v>
      </c>
      <c r="M35" s="43" t="s">
        <v>136</v>
      </c>
    </row>
    <row r="36" spans="1:18" ht="40.5" customHeight="1">
      <c r="A36" s="67" t="s">
        <v>115</v>
      </c>
      <c r="B36" s="75" t="s">
        <v>116</v>
      </c>
      <c r="C36" s="27">
        <f>+C37</f>
        <v>10</v>
      </c>
      <c r="D36" s="27">
        <f t="shared" ref="D36:L36" si="8">+D37</f>
        <v>0</v>
      </c>
      <c r="E36" s="27">
        <f t="shared" si="8"/>
        <v>10</v>
      </c>
      <c r="F36" s="27">
        <f t="shared" si="8"/>
        <v>0</v>
      </c>
      <c r="G36" s="27">
        <f t="shared" si="8"/>
        <v>10</v>
      </c>
      <c r="H36" s="27"/>
      <c r="I36" s="27"/>
      <c r="J36" s="27"/>
      <c r="K36" s="27">
        <f t="shared" si="8"/>
        <v>0</v>
      </c>
      <c r="L36" s="27">
        <f t="shared" si="8"/>
        <v>0</v>
      </c>
      <c r="M36" s="3"/>
    </row>
    <row r="37" spans="1:18" ht="48" customHeight="1">
      <c r="A37" s="67" t="s">
        <v>117</v>
      </c>
      <c r="B37" s="43" t="s">
        <v>118</v>
      </c>
      <c r="C37" s="27">
        <v>10</v>
      </c>
      <c r="D37" s="67"/>
      <c r="E37" s="67">
        <v>10</v>
      </c>
      <c r="F37" s="67">
        <v>0</v>
      </c>
      <c r="G37" s="67">
        <v>10</v>
      </c>
      <c r="H37" s="67"/>
      <c r="I37" s="67"/>
      <c r="J37" s="67"/>
      <c r="K37" s="67">
        <v>0</v>
      </c>
      <c r="L37" s="67">
        <v>0</v>
      </c>
      <c r="M37" s="3"/>
    </row>
    <row r="38" spans="1:18" s="110" customFormat="1" ht="21" customHeight="1">
      <c r="A38" s="58"/>
      <c r="B38" s="160"/>
      <c r="C38" s="160"/>
      <c r="D38" s="160"/>
      <c r="H38" s="58"/>
      <c r="K38" s="58"/>
      <c r="L38" s="58"/>
      <c r="M38" s="111"/>
    </row>
    <row r="39" spans="1:18" s="11" customFormat="1" ht="32.25" customHeight="1">
      <c r="A39" s="9"/>
      <c r="B39" s="161" t="s">
        <v>28</v>
      </c>
      <c r="C39" s="161"/>
      <c r="D39" s="161"/>
      <c r="E39" s="9"/>
      <c r="F39" s="9"/>
      <c r="G39" s="9"/>
      <c r="H39" s="9"/>
      <c r="I39" s="9"/>
      <c r="J39" s="50"/>
      <c r="K39" s="112"/>
      <c r="L39" s="9" t="s">
        <v>29</v>
      </c>
      <c r="M39" s="50"/>
      <c r="N39" s="50"/>
      <c r="O39" s="50"/>
      <c r="P39" s="50"/>
      <c r="Q39" s="50"/>
      <c r="R39" s="50"/>
    </row>
    <row r="40" spans="1:18" ht="25.5" customHeight="1">
      <c r="B40" s="162" t="s">
        <v>30</v>
      </c>
      <c r="C40" s="162"/>
      <c r="D40" s="162"/>
      <c r="E40" s="55"/>
      <c r="F40" s="55"/>
      <c r="G40" s="113" t="s">
        <v>31</v>
      </c>
      <c r="I40" s="8"/>
      <c r="J40" s="8"/>
      <c r="L40" s="114" t="s">
        <v>32</v>
      </c>
      <c r="M40" s="1"/>
    </row>
    <row r="41" spans="1:18" s="49" customFormat="1" ht="25.5" customHeight="1">
      <c r="A41" s="51"/>
      <c r="B41" s="63"/>
      <c r="C41" s="63"/>
      <c r="D41" s="63"/>
      <c r="E41" s="52"/>
      <c r="F41" s="52"/>
      <c r="G41" s="53"/>
      <c r="H41" s="51"/>
      <c r="I41" s="51"/>
      <c r="J41" s="51"/>
      <c r="K41" s="51"/>
      <c r="L41" s="54"/>
    </row>
    <row r="42" spans="1:18" s="119" customFormat="1" ht="12.75" customHeight="1">
      <c r="A42" s="115"/>
      <c r="B42" s="163" t="s">
        <v>33</v>
      </c>
      <c r="C42" s="163"/>
      <c r="D42" s="163"/>
      <c r="E42" s="163"/>
      <c r="F42" s="116"/>
      <c r="G42" s="117"/>
      <c r="H42" s="115"/>
      <c r="I42" s="115"/>
      <c r="J42" s="115"/>
      <c r="K42" s="115"/>
      <c r="L42" s="118"/>
    </row>
    <row r="43" spans="1:18" ht="1.5" customHeight="1">
      <c r="B43" s="164"/>
      <c r="C43" s="164"/>
      <c r="D43" s="164"/>
      <c r="E43" s="55"/>
      <c r="F43" s="55"/>
      <c r="G43" s="8"/>
      <c r="I43" s="8"/>
      <c r="J43" s="8"/>
      <c r="L43" s="56"/>
    </row>
    <row r="44" spans="1:18" ht="18" customHeight="1">
      <c r="B44" s="165" t="s">
        <v>34</v>
      </c>
      <c r="C44" s="165"/>
      <c r="D44" s="165"/>
      <c r="E44" s="165"/>
      <c r="F44" s="48"/>
      <c r="G44" s="113" t="s">
        <v>31</v>
      </c>
      <c r="I44" s="8"/>
      <c r="J44" s="8"/>
      <c r="L44" s="114" t="s">
        <v>32</v>
      </c>
      <c r="M44" s="1"/>
    </row>
    <row r="45" spans="1:18">
      <c r="B45" s="64"/>
      <c r="C45" s="57"/>
      <c r="D45" s="57"/>
      <c r="E45" s="8"/>
      <c r="F45" s="48"/>
      <c r="G45" s="8"/>
      <c r="I45" s="8"/>
      <c r="J45" s="8"/>
      <c r="L45" s="58"/>
      <c r="M45" s="59"/>
    </row>
    <row r="46" spans="1:18" s="49" customFormat="1" ht="26.1" customHeight="1">
      <c r="A46" s="60" t="s">
        <v>35</v>
      </c>
      <c r="B46" s="153" t="s">
        <v>36</v>
      </c>
      <c r="C46" s="153"/>
      <c r="D46" s="153"/>
      <c r="E46" s="153"/>
      <c r="F46" s="153"/>
      <c r="G46" s="153"/>
      <c r="H46" s="153"/>
      <c r="I46" s="153"/>
      <c r="J46" s="153"/>
      <c r="K46" s="153"/>
      <c r="L46" s="153"/>
      <c r="M46" s="153"/>
    </row>
    <row r="47" spans="1:18" s="49" customFormat="1" ht="12">
      <c r="A47" s="60" t="s">
        <v>37</v>
      </c>
      <c r="B47" s="153" t="s">
        <v>38</v>
      </c>
      <c r="C47" s="153"/>
      <c r="D47" s="153"/>
      <c r="E47" s="153"/>
      <c r="F47" s="153"/>
      <c r="G47" s="153"/>
      <c r="H47" s="153"/>
      <c r="I47" s="153"/>
      <c r="J47" s="153"/>
      <c r="K47" s="153"/>
      <c r="L47" s="153"/>
      <c r="M47" s="153"/>
    </row>
    <row r="48" spans="1:18" s="49" customFormat="1" ht="26.45" customHeight="1">
      <c r="A48" s="60" t="s">
        <v>39</v>
      </c>
      <c r="B48" s="153" t="s">
        <v>40</v>
      </c>
      <c r="C48" s="153"/>
      <c r="D48" s="153"/>
      <c r="E48" s="153"/>
      <c r="F48" s="153"/>
      <c r="G48" s="153"/>
      <c r="H48" s="153"/>
      <c r="I48" s="153"/>
      <c r="J48" s="153"/>
      <c r="K48" s="153"/>
      <c r="L48" s="153"/>
      <c r="M48" s="153"/>
    </row>
    <row r="49" spans="1:13" s="49" customFormat="1" ht="12">
      <c r="A49" s="60" t="s">
        <v>41</v>
      </c>
      <c r="B49" s="153" t="s">
        <v>42</v>
      </c>
      <c r="C49" s="153"/>
      <c r="D49" s="153"/>
      <c r="E49" s="153"/>
      <c r="F49" s="153"/>
      <c r="G49" s="153"/>
      <c r="H49" s="153"/>
      <c r="I49" s="153"/>
      <c r="J49" s="153"/>
      <c r="K49" s="153"/>
      <c r="L49" s="153"/>
      <c r="M49" s="153"/>
    </row>
    <row r="50" spans="1:13" s="49" customFormat="1" ht="12">
      <c r="A50" s="60" t="s">
        <v>24</v>
      </c>
      <c r="B50" s="153" t="s">
        <v>43</v>
      </c>
      <c r="C50" s="153"/>
      <c r="D50" s="153"/>
      <c r="E50" s="153"/>
      <c r="F50" s="153"/>
      <c r="G50" s="153"/>
      <c r="H50" s="153"/>
      <c r="I50" s="153"/>
      <c r="J50" s="153"/>
      <c r="K50" s="153"/>
      <c r="L50" s="153"/>
      <c r="M50" s="153"/>
    </row>
    <row r="51" spans="1:13" s="49" customFormat="1" ht="27" customHeight="1">
      <c r="A51" s="60" t="s">
        <v>44</v>
      </c>
      <c r="B51" s="153" t="s">
        <v>45</v>
      </c>
      <c r="C51" s="153"/>
      <c r="D51" s="153"/>
      <c r="E51" s="153"/>
      <c r="F51" s="153"/>
      <c r="G51" s="153"/>
      <c r="H51" s="153"/>
      <c r="I51" s="153"/>
      <c r="J51" s="153"/>
      <c r="K51" s="153"/>
      <c r="L51" s="153"/>
      <c r="M51" s="153"/>
    </row>
    <row r="52" spans="1:13" s="49" customFormat="1" ht="12">
      <c r="A52" s="60" t="s">
        <v>46</v>
      </c>
      <c r="B52" s="153" t="s">
        <v>47</v>
      </c>
      <c r="C52" s="153"/>
      <c r="D52" s="153"/>
      <c r="E52" s="153"/>
      <c r="F52" s="153"/>
      <c r="G52" s="153"/>
      <c r="H52" s="153"/>
      <c r="I52" s="153"/>
      <c r="J52" s="153"/>
      <c r="K52" s="153"/>
      <c r="L52" s="153"/>
      <c r="M52" s="153"/>
    </row>
    <row r="53" spans="1:13" s="49" customFormat="1" ht="12">
      <c r="A53" s="60" t="s">
        <v>48</v>
      </c>
      <c r="B53" s="153" t="s">
        <v>49</v>
      </c>
      <c r="C53" s="153"/>
      <c r="D53" s="153"/>
      <c r="E53" s="153"/>
      <c r="F53" s="153"/>
      <c r="G53" s="153"/>
      <c r="H53" s="153"/>
      <c r="I53" s="153"/>
      <c r="J53" s="153"/>
      <c r="K53" s="153"/>
      <c r="L53" s="153"/>
      <c r="M53" s="153"/>
    </row>
    <row r="54" spans="1:13" s="49" customFormat="1" ht="12">
      <c r="A54" s="60" t="s">
        <v>50</v>
      </c>
      <c r="B54" s="153" t="s">
        <v>51</v>
      </c>
      <c r="C54" s="153"/>
      <c r="D54" s="153"/>
      <c r="E54" s="153"/>
      <c r="F54" s="153"/>
      <c r="G54" s="153"/>
      <c r="H54" s="153"/>
      <c r="I54" s="153"/>
      <c r="J54" s="153"/>
      <c r="K54" s="153"/>
      <c r="L54" s="153"/>
      <c r="M54" s="153"/>
    </row>
    <row r="55" spans="1:13" s="49" customFormat="1" ht="12">
      <c r="A55" s="60" t="s">
        <v>52</v>
      </c>
      <c r="B55" s="153" t="s">
        <v>53</v>
      </c>
      <c r="C55" s="153"/>
      <c r="D55" s="153"/>
      <c r="E55" s="153"/>
      <c r="F55" s="153"/>
      <c r="G55" s="153"/>
      <c r="H55" s="153"/>
      <c r="I55" s="153"/>
      <c r="J55" s="153"/>
      <c r="K55" s="153"/>
      <c r="L55" s="153"/>
      <c r="M55" s="153"/>
    </row>
    <row r="56" spans="1:13" s="49" customFormat="1" ht="12">
      <c r="A56" s="60" t="s">
        <v>54</v>
      </c>
      <c r="B56" s="153" t="s">
        <v>55</v>
      </c>
      <c r="C56" s="153"/>
      <c r="D56" s="153"/>
      <c r="E56" s="153"/>
      <c r="F56" s="153"/>
      <c r="G56" s="153"/>
      <c r="H56" s="153"/>
      <c r="I56" s="153"/>
      <c r="J56" s="153"/>
      <c r="K56" s="153"/>
      <c r="L56" s="153"/>
      <c r="M56" s="153"/>
    </row>
    <row r="57" spans="1:13" s="49" customFormat="1" ht="15" customHeight="1">
      <c r="A57" s="60" t="s">
        <v>56</v>
      </c>
      <c r="B57" s="153" t="s">
        <v>57</v>
      </c>
      <c r="C57" s="153"/>
      <c r="D57" s="153"/>
      <c r="E57" s="153"/>
      <c r="F57" s="153"/>
      <c r="G57" s="153"/>
      <c r="H57" s="153"/>
      <c r="I57" s="153"/>
      <c r="J57" s="153"/>
      <c r="K57" s="153"/>
      <c r="L57" s="153"/>
      <c r="M57" s="153"/>
    </row>
    <row r="58" spans="1:13" s="110" customFormat="1" ht="25.5" customHeight="1">
      <c r="A58" s="58"/>
      <c r="B58" s="162"/>
      <c r="C58" s="162"/>
      <c r="D58" s="162"/>
      <c r="E58" s="120"/>
      <c r="F58" s="120"/>
      <c r="G58" s="121"/>
      <c r="H58" s="58"/>
      <c r="K58" s="58"/>
      <c r="L58" s="122"/>
      <c r="M58" s="111"/>
    </row>
    <row r="59" spans="1:13" s="110" customFormat="1" ht="27" customHeight="1">
      <c r="A59" s="58"/>
      <c r="B59" s="160"/>
      <c r="C59" s="160"/>
      <c r="D59" s="160"/>
      <c r="E59" s="120"/>
      <c r="F59" s="120"/>
      <c r="H59" s="58"/>
      <c r="K59" s="58"/>
      <c r="L59" s="58"/>
      <c r="M59" s="111"/>
    </row>
    <row r="60" spans="1:13" s="110" customFormat="1" ht="25.5" customHeight="1">
      <c r="A60" s="58"/>
      <c r="B60" s="162"/>
      <c r="C60" s="162"/>
      <c r="D60" s="162"/>
      <c r="G60" s="121"/>
      <c r="H60" s="58"/>
      <c r="K60" s="58"/>
      <c r="L60" s="122"/>
      <c r="M60" s="111"/>
    </row>
    <row r="61" spans="1:13">
      <c r="B61" s="64"/>
      <c r="C61" s="57"/>
      <c r="D61" s="57"/>
      <c r="L61" s="58"/>
      <c r="M61" s="59"/>
    </row>
    <row r="62" spans="1:13" ht="26.1" customHeight="1">
      <c r="A62" s="123"/>
      <c r="B62" s="166"/>
      <c r="C62" s="166"/>
      <c r="D62" s="166"/>
      <c r="E62" s="166"/>
      <c r="F62" s="166"/>
      <c r="G62" s="166"/>
      <c r="H62" s="166"/>
      <c r="I62" s="166"/>
      <c r="J62" s="166"/>
      <c r="K62" s="166"/>
      <c r="L62" s="166"/>
      <c r="M62" s="166"/>
    </row>
    <row r="63" spans="1:13">
      <c r="A63" s="123"/>
      <c r="B63" s="166"/>
      <c r="C63" s="166"/>
      <c r="D63" s="166"/>
      <c r="E63" s="166"/>
      <c r="F63" s="166"/>
      <c r="G63" s="166"/>
      <c r="H63" s="166"/>
      <c r="I63" s="166"/>
      <c r="J63" s="166"/>
      <c r="K63" s="166"/>
      <c r="L63" s="166"/>
      <c r="M63" s="166"/>
    </row>
    <row r="64" spans="1:13" ht="26.45" customHeight="1">
      <c r="A64" s="123"/>
      <c r="B64" s="166"/>
      <c r="C64" s="166"/>
      <c r="D64" s="166"/>
      <c r="E64" s="166"/>
      <c r="F64" s="166"/>
      <c r="G64" s="166"/>
      <c r="H64" s="166"/>
      <c r="I64" s="166"/>
      <c r="J64" s="166"/>
      <c r="K64" s="166"/>
      <c r="L64" s="166"/>
      <c r="M64" s="166"/>
    </row>
    <row r="65" spans="1:13">
      <c r="A65" s="123"/>
      <c r="B65" s="166"/>
      <c r="C65" s="166"/>
      <c r="D65" s="166"/>
      <c r="E65" s="166"/>
      <c r="F65" s="166"/>
      <c r="G65" s="166"/>
      <c r="H65" s="166"/>
      <c r="I65" s="166"/>
      <c r="J65" s="166"/>
      <c r="K65" s="166"/>
      <c r="L65" s="166"/>
      <c r="M65" s="166"/>
    </row>
    <row r="66" spans="1:13">
      <c r="A66" s="123"/>
      <c r="B66" s="166"/>
      <c r="C66" s="166"/>
      <c r="D66" s="166"/>
      <c r="E66" s="166"/>
      <c r="F66" s="166"/>
      <c r="G66" s="166"/>
      <c r="H66" s="166"/>
      <c r="I66" s="166"/>
      <c r="J66" s="166"/>
      <c r="K66" s="166"/>
      <c r="L66" s="166"/>
      <c r="M66" s="166"/>
    </row>
    <row r="67" spans="1:13" ht="27" customHeight="1">
      <c r="A67" s="123"/>
      <c r="B67" s="166"/>
      <c r="C67" s="166"/>
      <c r="D67" s="166"/>
      <c r="E67" s="166"/>
      <c r="F67" s="166"/>
      <c r="G67" s="166"/>
      <c r="H67" s="166"/>
      <c r="I67" s="166"/>
      <c r="J67" s="166"/>
      <c r="K67" s="166"/>
      <c r="L67" s="166"/>
      <c r="M67" s="166"/>
    </row>
    <row r="68" spans="1:13">
      <c r="A68" s="123"/>
      <c r="B68" s="166"/>
      <c r="C68" s="166"/>
      <c r="D68" s="166"/>
      <c r="E68" s="166"/>
      <c r="F68" s="166"/>
      <c r="G68" s="166"/>
      <c r="H68" s="166"/>
      <c r="I68" s="166"/>
      <c r="J68" s="166"/>
      <c r="K68" s="166"/>
      <c r="L68" s="166"/>
      <c r="M68" s="166"/>
    </row>
    <row r="69" spans="1:13">
      <c r="A69" s="123"/>
      <c r="B69" s="166"/>
      <c r="C69" s="166"/>
      <c r="D69" s="166"/>
      <c r="E69" s="166"/>
      <c r="F69" s="166"/>
      <c r="G69" s="166"/>
      <c r="H69" s="166"/>
      <c r="I69" s="166"/>
      <c r="J69" s="166"/>
      <c r="K69" s="166"/>
      <c r="L69" s="166"/>
      <c r="M69" s="166"/>
    </row>
    <row r="70" spans="1:13">
      <c r="A70" s="123"/>
      <c r="B70" s="166"/>
      <c r="C70" s="166"/>
      <c r="D70" s="166"/>
      <c r="E70" s="166"/>
      <c r="F70" s="166"/>
      <c r="G70" s="166"/>
      <c r="H70" s="166"/>
      <c r="I70" s="166"/>
      <c r="J70" s="166"/>
      <c r="K70" s="166"/>
      <c r="L70" s="166"/>
      <c r="M70" s="166"/>
    </row>
    <row r="71" spans="1:13">
      <c r="A71" s="123"/>
      <c r="B71" s="166"/>
      <c r="C71" s="166"/>
      <c r="D71" s="166"/>
      <c r="E71" s="166"/>
      <c r="F71" s="166"/>
      <c r="G71" s="166"/>
      <c r="H71" s="166"/>
      <c r="I71" s="166"/>
      <c r="J71" s="166"/>
      <c r="K71" s="166"/>
      <c r="L71" s="166"/>
      <c r="M71" s="166"/>
    </row>
    <row r="72" spans="1:13">
      <c r="A72" s="123"/>
      <c r="B72" s="166"/>
      <c r="C72" s="166"/>
      <c r="D72" s="166"/>
      <c r="E72" s="166"/>
      <c r="F72" s="166"/>
      <c r="G72" s="166"/>
      <c r="H72" s="166"/>
      <c r="I72" s="166"/>
      <c r="J72" s="166"/>
      <c r="K72" s="166"/>
      <c r="L72" s="166"/>
      <c r="M72" s="166"/>
    </row>
    <row r="73" spans="1:13" ht="15" customHeight="1">
      <c r="A73" s="123"/>
      <c r="B73" s="166"/>
      <c r="C73" s="166"/>
      <c r="D73" s="166"/>
      <c r="E73" s="166"/>
      <c r="F73" s="166"/>
      <c r="G73" s="166"/>
      <c r="H73" s="166"/>
      <c r="I73" s="166"/>
      <c r="J73" s="166"/>
      <c r="K73" s="166"/>
      <c r="L73" s="166"/>
      <c r="M73" s="166"/>
    </row>
  </sheetData>
  <mergeCells count="46">
    <mergeCell ref="B73:M73"/>
    <mergeCell ref="B62:M62"/>
    <mergeCell ref="B63:M63"/>
    <mergeCell ref="B64:M64"/>
    <mergeCell ref="B65:M65"/>
    <mergeCell ref="B66:M66"/>
    <mergeCell ref="B67:M67"/>
    <mergeCell ref="B68:M68"/>
    <mergeCell ref="B69:M69"/>
    <mergeCell ref="B70:M70"/>
    <mergeCell ref="B71:M71"/>
    <mergeCell ref="B72:M72"/>
    <mergeCell ref="B60:D60"/>
    <mergeCell ref="B49:M49"/>
    <mergeCell ref="B50:M50"/>
    <mergeCell ref="B51:M51"/>
    <mergeCell ref="B52:M52"/>
    <mergeCell ref="B53:M53"/>
    <mergeCell ref="B54:M54"/>
    <mergeCell ref="B55:M55"/>
    <mergeCell ref="B56:M56"/>
    <mergeCell ref="B57:M57"/>
    <mergeCell ref="B58:D58"/>
    <mergeCell ref="B59:D59"/>
    <mergeCell ref="B48:M48"/>
    <mergeCell ref="L5:L6"/>
    <mergeCell ref="M5:M6"/>
    <mergeCell ref="A8:B8"/>
    <mergeCell ref="B38:D38"/>
    <mergeCell ref="B39:D39"/>
    <mergeCell ref="B40:D40"/>
    <mergeCell ref="B42:E42"/>
    <mergeCell ref="B43:D43"/>
    <mergeCell ref="B44:E44"/>
    <mergeCell ref="B46:M46"/>
    <mergeCell ref="B47:M47"/>
    <mergeCell ref="B1:M1"/>
    <mergeCell ref="D2:J2"/>
    <mergeCell ref="D3:J3"/>
    <mergeCell ref="A5:A6"/>
    <mergeCell ref="B5:B6"/>
    <mergeCell ref="C5:C6"/>
    <mergeCell ref="D5:D6"/>
    <mergeCell ref="E5:G5"/>
    <mergeCell ref="H5:J5"/>
    <mergeCell ref="K5:K6"/>
  </mergeCells>
  <printOptions horizontalCentered="1"/>
  <pageMargins left="0.23622047244094491" right="0.23622047244094491" top="0.55118110236220474" bottom="0.31496062992125984" header="0.11811023622047245" footer="0.19685039370078741"/>
  <pageSetup paperSize="9" scale="75" fitToHeight="2"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2020-11-15</vt:lpstr>
      <vt:lpstr>2020-07-15</vt:lpstr>
      <vt:lpstr>Lapas2</vt:lpstr>
      <vt:lpstr>Lapas3</vt:lpstr>
      <vt:lpstr>'2020-07-15'!Print_Area</vt:lpstr>
      <vt:lpstr>'2020-11-15'!Print_Area</vt:lpstr>
      <vt:lpstr>'2020-07-15'!Print_Titles</vt:lpstr>
      <vt:lpstr>'2020-11-15'!Print_Titles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Robertas Miškinis</dc:creator>
  <cp:lastModifiedBy>Svetlana Villand</cp:lastModifiedBy>
  <cp:lastPrinted>2020-11-16T11:45:30Z</cp:lastPrinted>
  <dcterms:created xsi:type="dcterms:W3CDTF">2020-06-04T08:19:10Z</dcterms:created>
  <dcterms:modified xsi:type="dcterms:W3CDTF">2020-11-18T16:44:02Z</dcterms:modified>
</cp:coreProperties>
</file>