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L:\ISLEIDIMAS\Sabaliauskienė\"/>
    </mc:Choice>
  </mc:AlternateContent>
  <xr:revisionPtr revIDLastSave="0" documentId="8_{1861264A-CEB6-4264-9CE7-B3D524113A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A35" i="11"/>
  <c r="A34" i="11"/>
  <c r="C37" i="11"/>
  <c r="C38" i="11" s="1"/>
  <c r="F19" i="10"/>
  <c r="I13" i="10"/>
  <c r="I12" i="10"/>
  <c r="A18" i="14"/>
  <c r="A17" i="14"/>
  <c r="A30" i="11"/>
  <c r="A29" i="11"/>
  <c r="C32" i="11"/>
  <c r="C33" i="11" s="1"/>
  <c r="F16" i="10"/>
  <c r="F22" i="10"/>
  <c r="G6" i="15"/>
  <c r="A35" i="15"/>
  <c r="A34" i="15"/>
  <c r="A30" i="15"/>
  <c r="A29" i="15"/>
  <c r="G36" i="15"/>
  <c r="G31" i="15"/>
  <c r="I22" i="10"/>
  <c r="H22" i="10"/>
  <c r="G22" i="10"/>
  <c r="H19" i="10"/>
  <c r="C27" i="11"/>
  <c r="C28" i="11" s="1"/>
  <c r="C12" i="11"/>
  <c r="C8" i="11"/>
  <c r="D19" i="14"/>
  <c r="G19" i="10" s="1"/>
  <c r="D7" i="14"/>
  <c r="D6" i="14"/>
  <c r="D8" i="14" l="1"/>
  <c r="G16" i="10" s="1"/>
  <c r="D20" i="14"/>
  <c r="D21" i="14" s="1"/>
  <c r="C14" i="11"/>
  <c r="G37" i="15"/>
  <c r="G38" i="15" s="1"/>
  <c r="G32" i="15"/>
  <c r="G33" i="15" s="1"/>
  <c r="J19" i="10"/>
  <c r="K19" i="10" s="1"/>
  <c r="J22" i="10"/>
  <c r="K22" i="10" s="1"/>
  <c r="A25" i="11"/>
  <c r="A24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25" i="15"/>
  <c r="A22" i="15"/>
  <c r="A21" i="15"/>
  <c r="A10" i="15"/>
  <c r="A9" i="15"/>
  <c r="A4" i="15"/>
  <c r="A5" i="15"/>
  <c r="E54" i="12"/>
  <c r="E53" i="12"/>
  <c r="E50" i="12"/>
  <c r="E49" i="12"/>
  <c r="E51" i="12" s="1"/>
  <c r="E43" i="12"/>
  <c r="E42" i="12"/>
  <c r="E39" i="12"/>
  <c r="E38" i="12"/>
  <c r="G26" i="15"/>
  <c r="G23" i="15"/>
  <c r="E40" i="12" l="1"/>
  <c r="E46" i="12" s="1"/>
  <c r="H13" i="10"/>
  <c r="E44" i="12"/>
  <c r="E55" i="12"/>
  <c r="E57" i="12" s="1"/>
  <c r="D9" i="14"/>
  <c r="G13" i="10"/>
  <c r="G27" i="15"/>
  <c r="G24" i="15"/>
  <c r="L23" i="10"/>
  <c r="L20" i="10"/>
  <c r="G12" i="10"/>
  <c r="I16" i="10"/>
  <c r="G11" i="15"/>
  <c r="E22" i="12"/>
  <c r="E21" i="12"/>
  <c r="E18" i="12"/>
  <c r="E17" i="12"/>
  <c r="E19" i="12" s="1"/>
  <c r="E11" i="12"/>
  <c r="E10" i="12"/>
  <c r="E7" i="12"/>
  <c r="E6" i="12"/>
  <c r="E8" i="12" s="1"/>
  <c r="H12" i="10" l="1"/>
  <c r="E25" i="12"/>
  <c r="E12" i="12"/>
  <c r="E14" i="12" s="1"/>
  <c r="E23" i="12"/>
  <c r="G12" i="15"/>
  <c r="G13" i="15" s="1"/>
  <c r="G28" i="15"/>
  <c r="G7" i="15"/>
  <c r="G8" i="15" s="1"/>
  <c r="F12" i="10"/>
  <c r="J12" i="10" s="1"/>
  <c r="K12" i="10" s="1"/>
  <c r="H16" i="10"/>
  <c r="F13" i="10"/>
  <c r="I7" i="10"/>
  <c r="F7" i="10" l="1"/>
  <c r="J16" i="10"/>
  <c r="K16" i="10" s="1"/>
  <c r="J13" i="10"/>
  <c r="K13" i="10" s="1"/>
  <c r="H7" i="10"/>
  <c r="G7" i="10"/>
  <c r="J7" i="10" l="1"/>
  <c r="K7" i="10" s="1"/>
  <c r="L14" i="10"/>
  <c r="L17" i="10"/>
  <c r="L24" i="10" l="1"/>
  <c r="L8" i="10"/>
  <c r="L9" i="10" s="1"/>
  <c r="L25" i="10" l="1"/>
</calcChain>
</file>

<file path=xl/sharedStrings.xml><?xml version="1.0" encoding="utf-8"?>
<sst xmlns="http://schemas.openxmlformats.org/spreadsheetml/2006/main" count="176" uniqueCount="114">
  <si>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</si>
  <si>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</si>
  <si>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</si>
  <si>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</si>
  <si>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</si>
  <si>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1.1. </t>
  </si>
  <si>
    <t>1.1.1.</t>
  </si>
  <si>
    <t>...</t>
  </si>
  <si>
    <t>....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</si>
  <si>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</si>
  <si>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</si>
  <si>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</si>
  <si>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</si>
  <si>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</si>
  <si>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</si>
  <si>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</si>
  <si>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</si>
  <si>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</si>
  <si>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</si>
  <si>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</si>
  <si>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</si>
  <si>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</si>
  <si>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įpareigojimą A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</si>
  <si>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</si>
  <si>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</si>
  <si>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</si>
  <si>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</si>
  <si>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</si>
  <si>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</si>
  <si>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</si>
  <si>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</si>
  <si>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</si>
  <si>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</si>
  <si>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</si>
  <si>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</si>
  <si>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įpareigojimą B</t>
  </si>
  <si>
    <t>2.</t>
  </si>
  <si>
    <t>2.1. </t>
  </si>
  <si>
    <t>2.1.1.</t>
  </si>
  <si>
    <t>2.1.2.</t>
  </si>
  <si>
    <t> 2.2.</t>
  </si>
  <si>
    <t>2.2.1.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</si>
  <si>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</si>
  <si>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</si>
  <si>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</si>
  <si>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</si>
  <si>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</si>
  <si>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</si>
  <si>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</si>
  <si>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</si>
  <si>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</si>
  <si>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</si>
  <si>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</si>
  <si>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</si>
  <si>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</si>
  <si>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</si>
  <si>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</si>
  <si>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</si>
  <si>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</si>
  <si>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</si>
  <si>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</si>
  <si>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</si>
  <si>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</si>
  <si>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</si>
  <si>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</si>
  <si>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</si>
  <si>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</si>
  <si>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</si>
  <si>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</si>
  <si>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</si>
  <si>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</si>
  <si>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</si>
  <si>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</si>
  <si>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</si>
  <si>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</si>
  <si>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</si>
  <si>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</si>
  <si>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</si>
  <si>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</si>
  <si>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2.3.1.</t>
  </si>
  <si>
    <t>2.4.1.</t>
  </si>
  <si>
    <t>11 straipsnio 6 dalis. „Autobusų stoties savininkai (valdytojai) privalo patvirtinti autobusų stoties darbo reglamentą pagal SM tvirtinamuose Autobusų stočių nuostatuose nustatytus reikalavimus ir paskelbti jį viešai (autobusų stoties interneto svetainėje).“</t>
  </si>
  <si>
    <t>patvirtinti autobusų stoties darbo reglamentą</t>
  </si>
  <si>
    <t>paskelbti jį viešai (autobusų stoties interneto svetainėje)</t>
  </si>
  <si>
    <t>Nacionalinė</t>
  </si>
  <si>
    <t>Iš viso prisitaikymo išlaidų pagal įpareigojimą D</t>
  </si>
  <si>
    <t>Iš viso prisitaikymo išlaidų pagal įpareigojimą E</t>
  </si>
  <si>
    <t>11 straipsnio 7 dalis. „Autobusų stotys turi turėti interneto svetainę, kurioje skelbiama keleiviams ir vežėjams aktuali informacija apie stoties veiklą, eismo tvarkaraščius, pakeitimus.“</t>
  </si>
  <si>
    <t>Autobusų stotys turi turėti interneto svetainę</t>
  </si>
  <si>
    <t>24 punktas. "Vadovaujantis šiais nuostatais, autobusų stoties savininkai (valdytojai) privalo patvirtinti autobusų stoties darbo reglamentą."</t>
  </si>
  <si>
    <t>LR susisiekimo ministro 2003 m. gruodžio 31 d. įsakymu Nr. 3-734 "Dėl Autobusų stočių veiklos nuostatų patvirtinimo" patvirtinti Autobusų stočių veiklos nuostatai</t>
  </si>
  <si>
    <t>Iš viso D išlaidų pagal įpareigojimą C, Eur</t>
  </si>
  <si>
    <t>Iš viso D išlaidų pagal įpareigojimą E, Eur</t>
  </si>
  <si>
    <t>Iš viso D išlaidų veiksmui E1, Eur</t>
  </si>
  <si>
    <t>Iš viso D išlaidų veiksmui C1, Eur</t>
  </si>
  <si>
    <t>Teisės specialistas</t>
  </si>
  <si>
    <t>Transporto tarnautojas</t>
  </si>
  <si>
    <t>Administravimo specialistas</t>
  </si>
  <si>
    <t>Lietuvos Respublikos kelių transporto kodekso 11, 17(1), 18, 18(2) straipsnių pakeitimo ir Kodekso papildymo 18(2) straipsniu įstatymas</t>
  </si>
  <si>
    <t>Interneto svetainės sukūrimas</t>
  </si>
  <si>
    <t>bilietų pardavimo paslaugos pirkimas</t>
  </si>
  <si>
    <t>Iš viso išlaidų iš išorės įsigyjamoms paslaugoms (darbams) pagal veiksmą C1</t>
  </si>
  <si>
    <t>Iš viso išlaidų iš išorės įsigyjamoms paslaugoms (darbams) pagal įpareigojimą C</t>
  </si>
  <si>
    <t>užtikrinimo garantijos arba laidavimo rašto išdavimas</t>
  </si>
  <si>
    <t>https://www.swedbank.lt/business/finance/trade/guarantees?language=LIT</t>
  </si>
  <si>
    <t>https://insite.lt/paslaugos/svetainiu-kurimas/imoniu-svetaines</t>
  </si>
  <si>
    <t>Komentaras, kad svetainių kūrimo kaina nuo 350 Eur</t>
  </si>
  <si>
    <t>1.</t>
  </si>
  <si>
    <t> 2.3.</t>
  </si>
  <si>
    <t>2.4. </t>
  </si>
  <si>
    <t>18_2 straipsnio 9 dalies 1 punktas. „gavęs leidimą, ne vėliau kaip prieš 2 darbo dienas iki veiklos pradžios atitinkamame tolimojo susisiekimo maršrute informuoti autobusų stotis ir bilietų platinimo sistemų valdytojus arba kitus bilietų platintojus apie pradedamą vykdyti veiklą“</t>
  </si>
  <si>
    <t>informuoti autobusų stotis ir bilietų platinimo sistemų valdytojus arba kitus bilietų platintojus apie pradedamą vykdyti veiklą</t>
  </si>
  <si>
    <t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t>
  </si>
  <si>
    <t>turėti Lietuvos Respublikoje ar užsienio valstybėje registruoto banko ar draudimo bendrovės išduotą keleivių vežimo tolimojo reguliaraus susisiekimo maršrutais užtikrinimo garantiją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</si>
</sst>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6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0" fillId="9" borderId="0" xfId="0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="70" zoomScaleNormal="70" workbookViewId="0">
      <pane ySplit="4" topLeftCell="A5" activePane="bottomLeft" state="frozen"/>
      <selection activeCell="B1" sqref="B1"/>
      <selection pane="bottomLeft" activeCell="B11" sqref="B11"/>
    </sheetView>
  </sheetViews>
  <sheetFormatPr defaultColWidth="8.77734375" defaultRowHeight="10.199999999999999" x14ac:dyDescent="0.3"/>
  <cols>
    <col min="1" max="1" width="5.21875" style="2" bestFit="1" customWidth="1"/>
    <col min="2" max="2" width="26.33203125" style="2" customWidth="1"/>
    <col min="3" max="3" width="17.88671875" style="2" customWidth="1"/>
    <col min="4" max="4" width="8.6640625" style="2" customWidth="1"/>
    <col min="5" max="5" width="10" style="2" customWidth="1"/>
    <col min="6" max="6" width="9.77734375" style="2" customWidth="1"/>
    <col min="7" max="7" width="8.77734375" style="2" customWidth="1"/>
    <col min="8" max="8" width="9.5546875" style="2" customWidth="1"/>
    <col min="9" max="9" width="12" style="2" customWidth="1"/>
    <col min="10" max="10" width="14.77734375" style="2" customWidth="1"/>
    <col min="11" max="11" width="24.21875" style="2" customWidth="1"/>
    <col min="12" max="12" width="18.77734375" style="2" customWidth="1"/>
    <col min="13" max="16384" width="8.77734375" style="2"/>
  </cols>
  <sheetData>
    <row r="1" spans="1:12" ht="12" customHeight="1" x14ac:dyDescent="0.3">
      <c r="A1" s="39" t="s">
        <v>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7.5" customHeight="1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98.55" customHeight="1" thickBot="1" x14ac:dyDescent="0.35">
      <c r="A3" s="36" t="s">
        <v>0</v>
      </c>
      <c r="B3" s="26" t="s">
        <v>49</v>
      </c>
      <c r="C3" s="26" t="s">
        <v>50</v>
      </c>
      <c r="D3" s="26" t="s">
        <v>52</v>
      </c>
      <c r="E3" s="26" t="s">
        <v>1</v>
      </c>
      <c r="F3" s="27" t="s">
        <v>2</v>
      </c>
      <c r="G3" s="27" t="s">
        <v>3</v>
      </c>
      <c r="H3" s="27" t="s">
        <v>4</v>
      </c>
      <c r="I3" s="27" t="s">
        <v>42</v>
      </c>
      <c r="J3" s="28" t="s">
        <v>78</v>
      </c>
      <c r="K3" s="26" t="s">
        <v>51</v>
      </c>
      <c r="L3" s="28" t="s">
        <v>43</v>
      </c>
    </row>
    <row r="4" spans="1:12" ht="10.8" thickBot="1" x14ac:dyDescent="0.35">
      <c r="A4" s="24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5">
        <v>12</v>
      </c>
    </row>
    <row r="5" spans="1:12" ht="15" customHeight="1" thickBot="1" x14ac:dyDescent="0.35">
      <c r="A5" s="37" t="s">
        <v>107</v>
      </c>
      <c r="B5" s="41" t="s">
        <v>90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41.4" thickBot="1" x14ac:dyDescent="0.35">
      <c r="A6" s="21" t="s">
        <v>5</v>
      </c>
      <c r="B6" s="19" t="s">
        <v>89</v>
      </c>
      <c r="C6" s="9"/>
      <c r="D6" s="12" t="s">
        <v>84</v>
      </c>
      <c r="E6" s="22">
        <v>51</v>
      </c>
      <c r="F6" s="9"/>
      <c r="G6" s="9"/>
      <c r="H6" s="9"/>
      <c r="I6" s="9"/>
      <c r="J6" s="9"/>
      <c r="K6" s="9"/>
      <c r="L6" s="9"/>
    </row>
    <row r="7" spans="1:12" ht="22.5" customHeight="1" thickBot="1" x14ac:dyDescent="0.35">
      <c r="A7" s="21" t="s">
        <v>6</v>
      </c>
      <c r="B7" s="17"/>
      <c r="C7" s="22" t="s">
        <v>82</v>
      </c>
      <c r="D7" s="9"/>
      <c r="E7" s="9"/>
      <c r="F7" s="12">
        <f>'Išlaidos darbuotojams'!G7</f>
        <v>77.680000000000007</v>
      </c>
      <c r="G7" s="12">
        <f>'Išlaidos investicijoms'!D8</f>
        <v>0</v>
      </c>
      <c r="H7" s="12">
        <f>'Išlaidos medžiagoms'!E8</f>
        <v>0</v>
      </c>
      <c r="I7" s="12">
        <f>'Išlaidos paslaugoms'!C8</f>
        <v>0</v>
      </c>
      <c r="J7" s="12">
        <f>0.05*(F7+G7+H7+I7)</f>
        <v>3.8840000000000003</v>
      </c>
      <c r="K7" s="12">
        <f>SUM(F7:J7)</f>
        <v>81.564000000000007</v>
      </c>
      <c r="L7" s="34"/>
    </row>
    <row r="8" spans="1:12" ht="12.6" customHeight="1" thickBot="1" x14ac:dyDescent="0.35">
      <c r="A8" s="21"/>
      <c r="B8" s="44" t="s">
        <v>53</v>
      </c>
      <c r="C8" s="45"/>
      <c r="D8" s="45"/>
      <c r="E8" s="45"/>
      <c r="F8" s="45"/>
      <c r="G8" s="45"/>
      <c r="H8" s="45"/>
      <c r="I8" s="45"/>
      <c r="J8" s="45"/>
      <c r="K8" s="46"/>
      <c r="L8" s="12">
        <f>SUM(K7:K7)*E6</f>
        <v>4159.7640000000001</v>
      </c>
    </row>
    <row r="9" spans="1:12" ht="10.8" thickBot="1" x14ac:dyDescent="0.35">
      <c r="A9" s="21"/>
      <c r="B9" s="47" t="s">
        <v>55</v>
      </c>
      <c r="C9" s="48"/>
      <c r="D9" s="48"/>
      <c r="E9" s="48"/>
      <c r="F9" s="48"/>
      <c r="G9" s="48"/>
      <c r="H9" s="48"/>
      <c r="I9" s="48"/>
      <c r="J9" s="48"/>
      <c r="K9" s="49"/>
      <c r="L9" s="16">
        <f>SUM(L8)</f>
        <v>4159.7640000000001</v>
      </c>
    </row>
    <row r="10" spans="1:12" ht="19.05" customHeight="1" thickBot="1" x14ac:dyDescent="0.35">
      <c r="A10" s="13" t="s">
        <v>36</v>
      </c>
      <c r="B10" s="41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3"/>
    </row>
    <row r="11" spans="1:12" ht="72" thickBot="1" x14ac:dyDescent="0.35">
      <c r="A11" s="21" t="s">
        <v>37</v>
      </c>
      <c r="B11" s="19" t="s">
        <v>81</v>
      </c>
      <c r="C11" s="14"/>
      <c r="D11" s="12" t="s">
        <v>84</v>
      </c>
      <c r="E11" s="22">
        <v>51</v>
      </c>
      <c r="F11" s="9"/>
      <c r="G11" s="9"/>
      <c r="H11" s="9"/>
      <c r="I11" s="9"/>
      <c r="J11" s="9"/>
      <c r="K11" s="9"/>
      <c r="L11" s="9"/>
    </row>
    <row r="12" spans="1:12" ht="21" thickBot="1" x14ac:dyDescent="0.35">
      <c r="A12" s="21" t="s">
        <v>38</v>
      </c>
      <c r="B12" s="17"/>
      <c r="C12" s="22" t="s">
        <v>82</v>
      </c>
      <c r="D12" s="9"/>
      <c r="E12" s="9"/>
      <c r="F12" s="12">
        <f>'Išlaidos darbuotojams'!G24</f>
        <v>77.680000000000007</v>
      </c>
      <c r="G12" s="12">
        <f>'Išlaidos investicijoms'!D20</f>
        <v>0</v>
      </c>
      <c r="H12" s="12">
        <f>'Išlaidos medžiagoms'!E40</f>
        <v>0</v>
      </c>
      <c r="I12" s="12">
        <f>'Išlaidos paslaugoms'!E19</f>
        <v>0</v>
      </c>
      <c r="J12" s="12">
        <f>0.05*(F12+G12+H12+I12)</f>
        <v>3.8840000000000003</v>
      </c>
      <c r="K12" s="12">
        <f>SUM(F12:J12)</f>
        <v>81.564000000000007</v>
      </c>
      <c r="L12" s="9"/>
    </row>
    <row r="13" spans="1:12" ht="31.2" thickBot="1" x14ac:dyDescent="0.35">
      <c r="A13" s="21" t="s">
        <v>39</v>
      </c>
      <c r="B13" s="17"/>
      <c r="C13" s="22" t="s">
        <v>83</v>
      </c>
      <c r="D13" s="9"/>
      <c r="E13" s="9"/>
      <c r="F13" s="12">
        <f>'Išlaidos darbuotojams'!G27</f>
        <v>4.41</v>
      </c>
      <c r="G13" s="12">
        <f>'Išlaidos investicijoms'!D8</f>
        <v>0</v>
      </c>
      <c r="H13" s="12">
        <f>'Išlaidos medžiagoms'!E44</f>
        <v>0</v>
      </c>
      <c r="I13" s="12">
        <f>'Išlaidos paslaugoms'!E19</f>
        <v>0</v>
      </c>
      <c r="J13" s="12">
        <f>0.05*(F13+G13+H13+I13)</f>
        <v>0.22050000000000003</v>
      </c>
      <c r="K13" s="12">
        <f>SUM(F13:J13)</f>
        <v>4.6305000000000005</v>
      </c>
      <c r="L13" s="9"/>
    </row>
    <row r="14" spans="1:12" ht="10.8" thickBot="1" x14ac:dyDescent="0.35">
      <c r="A14" s="21"/>
      <c r="B14" s="44" t="s">
        <v>53</v>
      </c>
      <c r="C14" s="45"/>
      <c r="D14" s="45"/>
      <c r="E14" s="45"/>
      <c r="F14" s="45"/>
      <c r="G14" s="45"/>
      <c r="H14" s="45"/>
      <c r="I14" s="45"/>
      <c r="J14" s="45"/>
      <c r="K14" s="46"/>
      <c r="L14" s="35">
        <f>SUM(K12:K13)*E11</f>
        <v>4395.9195</v>
      </c>
    </row>
    <row r="15" spans="1:12" ht="51.6" thickBot="1" x14ac:dyDescent="0.35">
      <c r="A15" s="21" t="s">
        <v>40</v>
      </c>
      <c r="B15" s="19" t="s">
        <v>87</v>
      </c>
      <c r="C15" s="14"/>
      <c r="D15" s="12" t="s">
        <v>84</v>
      </c>
      <c r="E15" s="22">
        <v>51</v>
      </c>
      <c r="F15" s="9"/>
      <c r="G15" s="9"/>
      <c r="H15" s="9"/>
      <c r="I15" s="9"/>
      <c r="J15" s="9"/>
      <c r="K15" s="9"/>
      <c r="L15" s="9"/>
    </row>
    <row r="16" spans="1:12" ht="21" thickBot="1" x14ac:dyDescent="0.35">
      <c r="A16" s="21" t="s">
        <v>41</v>
      </c>
      <c r="B16" s="23"/>
      <c r="C16" s="22" t="s">
        <v>88</v>
      </c>
      <c r="D16" s="9"/>
      <c r="E16" s="9"/>
      <c r="F16" s="12">
        <f>'Išlaidos darbuotojams'!G39</f>
        <v>0</v>
      </c>
      <c r="G16" s="12">
        <f>'Išlaidos investicijoms'!D8</f>
        <v>0</v>
      </c>
      <c r="H16" s="12">
        <f>'Išlaidos medžiagoms'!E51</f>
        <v>0</v>
      </c>
      <c r="I16" s="12">
        <f>'Išlaidos paslaugoms'!C27</f>
        <v>400</v>
      </c>
      <c r="J16" s="12">
        <f>0.05*(F16+G16+H16+I16)</f>
        <v>20</v>
      </c>
      <c r="K16" s="12">
        <f>SUM(F16:J16)</f>
        <v>420</v>
      </c>
      <c r="L16" s="9"/>
    </row>
    <row r="17" spans="1:12" ht="10.8" thickBot="1" x14ac:dyDescent="0.35">
      <c r="A17" s="21"/>
      <c r="B17" s="44" t="s">
        <v>54</v>
      </c>
      <c r="C17" s="45"/>
      <c r="D17" s="45"/>
      <c r="E17" s="45"/>
      <c r="F17" s="45"/>
      <c r="G17" s="45"/>
      <c r="H17" s="45"/>
      <c r="I17" s="45"/>
      <c r="J17" s="45"/>
      <c r="K17" s="46"/>
      <c r="L17" s="35">
        <f>SUM(K16:K16)*E15</f>
        <v>21420</v>
      </c>
    </row>
    <row r="18" spans="1:12" ht="112.8" thickBot="1" x14ac:dyDescent="0.35">
      <c r="A18" s="21" t="s">
        <v>108</v>
      </c>
      <c r="B18" s="19" t="s">
        <v>112</v>
      </c>
      <c r="C18" s="14"/>
      <c r="D18" s="12" t="s">
        <v>84</v>
      </c>
      <c r="E18" s="22">
        <v>500</v>
      </c>
      <c r="F18" s="9"/>
      <c r="G18" s="9"/>
      <c r="H18" s="9"/>
      <c r="I18" s="9"/>
      <c r="J18" s="9"/>
      <c r="K18" s="9"/>
      <c r="L18" s="9"/>
    </row>
    <row r="19" spans="1:12" ht="82.2" thickBot="1" x14ac:dyDescent="0.35">
      <c r="A19" s="21" t="s">
        <v>79</v>
      </c>
      <c r="B19" s="23"/>
      <c r="C19" s="22" t="s">
        <v>113</v>
      </c>
      <c r="D19" s="9"/>
      <c r="E19" s="9"/>
      <c r="F19" s="12">
        <f>'Išlaidos darbuotojams'!G39</f>
        <v>0</v>
      </c>
      <c r="G19" s="12">
        <f>'Išlaidos investicijoms'!D19</f>
        <v>0</v>
      </c>
      <c r="H19" s="12">
        <f>'Išlaidos medžiagoms'!E61</f>
        <v>0</v>
      </c>
      <c r="I19" s="12">
        <f>'Išlaidos paslaugoms'!C36</f>
        <v>100</v>
      </c>
      <c r="J19" s="12">
        <f>0.05*(F19+G19+H19+I19)</f>
        <v>5</v>
      </c>
      <c r="K19" s="12">
        <f>SUM(F19:J19)</f>
        <v>105</v>
      </c>
      <c r="L19" s="9"/>
    </row>
    <row r="20" spans="1:12" ht="10.8" thickBot="1" x14ac:dyDescent="0.35">
      <c r="A20" s="21"/>
      <c r="B20" s="44" t="s">
        <v>85</v>
      </c>
      <c r="C20" s="45"/>
      <c r="D20" s="45"/>
      <c r="E20" s="45"/>
      <c r="F20" s="45"/>
      <c r="G20" s="45"/>
      <c r="H20" s="45"/>
      <c r="I20" s="45"/>
      <c r="J20" s="45"/>
      <c r="K20" s="46"/>
      <c r="L20" s="35">
        <f>SUM(K19:K19)*E18</f>
        <v>52500</v>
      </c>
    </row>
    <row r="21" spans="1:12" ht="82.2" thickBot="1" x14ac:dyDescent="0.35">
      <c r="A21" s="21" t="s">
        <v>109</v>
      </c>
      <c r="B21" s="19" t="s">
        <v>110</v>
      </c>
      <c r="C21" s="14"/>
      <c r="D21" s="12" t="s">
        <v>84</v>
      </c>
      <c r="E21" s="22">
        <v>500</v>
      </c>
      <c r="F21" s="9"/>
      <c r="G21" s="9"/>
      <c r="H21" s="9"/>
      <c r="I21" s="9"/>
      <c r="J21" s="9"/>
      <c r="K21" s="9"/>
      <c r="L21" s="9"/>
    </row>
    <row r="22" spans="1:12" ht="51.6" thickBot="1" x14ac:dyDescent="0.35">
      <c r="A22" s="21" t="s">
        <v>80</v>
      </c>
      <c r="B22" s="17"/>
      <c r="C22" s="22" t="s">
        <v>111</v>
      </c>
      <c r="D22" s="9"/>
      <c r="E22" s="9"/>
      <c r="F22" s="12">
        <f>'Išlaidos darbuotojams'!G36</f>
        <v>8.82</v>
      </c>
      <c r="G22" s="12">
        <f>'Išlaidos investicijoms'!D24</f>
        <v>0</v>
      </c>
      <c r="H22" s="12">
        <f>'Išlaidos medžiagoms'!E60</f>
        <v>0</v>
      </c>
      <c r="I22" s="12">
        <f>'Išlaidos paslaugoms'!C31</f>
        <v>0</v>
      </c>
      <c r="J22" s="12">
        <f>0.05*(F22+G22+H22+I22)</f>
        <v>0.44100000000000006</v>
      </c>
      <c r="K22" s="12">
        <f>SUM(F22:J22)</f>
        <v>9.261000000000001</v>
      </c>
      <c r="L22" s="9"/>
    </row>
    <row r="23" spans="1:12" ht="10.8" thickBot="1" x14ac:dyDescent="0.35">
      <c r="A23" s="21"/>
      <c r="B23" s="44" t="s">
        <v>86</v>
      </c>
      <c r="C23" s="45"/>
      <c r="D23" s="45"/>
      <c r="E23" s="45"/>
      <c r="F23" s="45"/>
      <c r="G23" s="45"/>
      <c r="H23" s="45"/>
      <c r="I23" s="45"/>
      <c r="J23" s="45"/>
      <c r="K23" s="46"/>
      <c r="L23" s="35">
        <f>SUM(K22:K22)*E21</f>
        <v>4630.5000000000009</v>
      </c>
    </row>
    <row r="24" spans="1:12" ht="10.8" thickBot="1" x14ac:dyDescent="0.35">
      <c r="A24" s="21"/>
      <c r="B24" s="47" t="s">
        <v>56</v>
      </c>
      <c r="C24" s="48"/>
      <c r="D24" s="48"/>
      <c r="E24" s="48"/>
      <c r="F24" s="48"/>
      <c r="G24" s="48"/>
      <c r="H24" s="48"/>
      <c r="I24" s="48"/>
      <c r="J24" s="48"/>
      <c r="K24" s="49"/>
      <c r="L24" s="16">
        <f>SUM(L14,L17, L20,L23)</f>
        <v>82946.419500000004</v>
      </c>
    </row>
    <row r="25" spans="1:12" ht="10.8" thickBot="1" x14ac:dyDescent="0.35">
      <c r="A25" s="21"/>
      <c r="B25" s="47" t="s">
        <v>57</v>
      </c>
      <c r="C25" s="48"/>
      <c r="D25" s="48"/>
      <c r="E25" s="48"/>
      <c r="F25" s="48"/>
      <c r="G25" s="48"/>
      <c r="H25" s="48"/>
      <c r="I25" s="48"/>
      <c r="J25" s="48"/>
      <c r="K25" s="49"/>
      <c r="L25" s="16">
        <f>L24-L9</f>
        <v>78786.655500000008</v>
      </c>
    </row>
  </sheetData>
  <mergeCells count="11">
    <mergeCell ref="A1:L2"/>
    <mergeCell ref="B5:L5"/>
    <mergeCell ref="B8:K8"/>
    <mergeCell ref="B25:K25"/>
    <mergeCell ref="B9:K9"/>
    <mergeCell ref="B10:L10"/>
    <mergeCell ref="B14:K14"/>
    <mergeCell ref="B17:K17"/>
    <mergeCell ref="B24:K24"/>
    <mergeCell ref="B20:K20"/>
    <mergeCell ref="B23:K23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opLeftCell="A16" workbookViewId="0">
      <selection activeCell="G32" sqref="G32"/>
    </sheetView>
  </sheetViews>
  <sheetFormatPr defaultColWidth="8.77734375" defaultRowHeight="10.199999999999999" x14ac:dyDescent="0.3"/>
  <cols>
    <col min="1" max="1" width="68.88671875" style="2" customWidth="1"/>
    <col min="2" max="2" width="17.44140625" style="2" customWidth="1"/>
    <col min="3" max="3" width="11.21875" style="2" customWidth="1"/>
    <col min="4" max="4" width="14.21875" style="2" customWidth="1"/>
    <col min="5" max="5" width="14.44140625" style="2" customWidth="1"/>
    <col min="6" max="6" width="13.21875" style="2" customWidth="1"/>
    <col min="7" max="7" width="13.77734375" style="2" customWidth="1"/>
    <col min="8" max="16384" width="8.77734375" style="2"/>
  </cols>
  <sheetData>
    <row r="1" spans="1:7" ht="23.25" customHeight="1" thickBot="1" x14ac:dyDescent="0.35">
      <c r="A1" s="50" t="s">
        <v>58</v>
      </c>
      <c r="B1" s="51"/>
      <c r="C1" s="51"/>
      <c r="D1" s="51"/>
      <c r="E1" s="51"/>
      <c r="F1" s="51"/>
      <c r="G1" s="52"/>
    </row>
    <row r="2" spans="1:7" ht="68.25" customHeight="1" thickBot="1" x14ac:dyDescent="0.35">
      <c r="A2" s="4" t="s">
        <v>68</v>
      </c>
      <c r="B2" s="5" t="s">
        <v>9</v>
      </c>
      <c r="C2" s="5" t="s">
        <v>10</v>
      </c>
      <c r="D2" s="5" t="s">
        <v>60</v>
      </c>
      <c r="E2" s="5" t="s">
        <v>61</v>
      </c>
      <c r="F2" s="5" t="s">
        <v>11</v>
      </c>
      <c r="G2" s="5" t="s">
        <v>62</v>
      </c>
    </row>
    <row r="3" spans="1:7" ht="10.8" thickBot="1" x14ac:dyDescent="0.35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21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10"/>
      <c r="D4" s="10"/>
      <c r="E4" s="10"/>
      <c r="F4" s="10"/>
      <c r="G4" s="10"/>
    </row>
    <row r="5" spans="1:7" ht="10.8" thickBot="1" x14ac:dyDescent="0.35">
      <c r="A5" s="11" t="str">
        <f>'PI skaičiuoklė'!C7</f>
        <v>patvirtinti autobusų stoties darbo reglamentą</v>
      </c>
      <c r="B5" s="9"/>
      <c r="C5" s="10"/>
      <c r="D5" s="10"/>
      <c r="E5" s="10"/>
      <c r="F5" s="10"/>
      <c r="G5" s="10"/>
    </row>
    <row r="6" spans="1:7" ht="11.1" customHeight="1" thickBot="1" x14ac:dyDescent="0.35">
      <c r="A6" s="3"/>
      <c r="B6" s="12" t="s">
        <v>95</v>
      </c>
      <c r="C6" s="12">
        <v>1</v>
      </c>
      <c r="D6" s="12">
        <v>9.7100000000000009</v>
      </c>
      <c r="E6" s="12">
        <v>8</v>
      </c>
      <c r="F6" s="12">
        <v>1</v>
      </c>
      <c r="G6" s="12">
        <f>C6*D6*E6*F6</f>
        <v>77.680000000000007</v>
      </c>
    </row>
    <row r="7" spans="1:7" ht="14.1" customHeight="1" thickBot="1" x14ac:dyDescent="0.35">
      <c r="A7" s="44" t="s">
        <v>63</v>
      </c>
      <c r="B7" s="45"/>
      <c r="C7" s="45"/>
      <c r="D7" s="45"/>
      <c r="E7" s="45"/>
      <c r="F7" s="46"/>
      <c r="G7" s="12">
        <f>SUM(G6:G6)</f>
        <v>77.680000000000007</v>
      </c>
    </row>
    <row r="8" spans="1:7" ht="10.8" thickBot="1" x14ac:dyDescent="0.35">
      <c r="A8" s="47" t="s">
        <v>65</v>
      </c>
      <c r="B8" s="48"/>
      <c r="C8" s="48"/>
      <c r="D8" s="48"/>
      <c r="E8" s="48"/>
      <c r="F8" s="49"/>
      <c r="G8" s="15">
        <f>SUM(G7)</f>
        <v>77.680000000000007</v>
      </c>
    </row>
    <row r="9" spans="1:7" ht="10.8" thickBot="1" x14ac:dyDescent="0.35">
      <c r="A9" s="8" t="e">
        <f>'PI skaičiuoklė'!#REF!</f>
        <v>#REF!</v>
      </c>
      <c r="B9" s="9"/>
      <c r="C9" s="9"/>
      <c r="D9" s="9"/>
      <c r="E9" s="9"/>
      <c r="F9" s="9"/>
      <c r="G9" s="9"/>
    </row>
    <row r="10" spans="1:7" ht="10.8" thickBot="1" x14ac:dyDescent="0.35">
      <c r="A10" s="11" t="e">
        <f>'PI skaičiuoklė'!#REF!</f>
        <v>#REF!</v>
      </c>
      <c r="B10" s="9"/>
      <c r="C10" s="9"/>
      <c r="D10" s="9"/>
      <c r="E10" s="9"/>
      <c r="F10" s="9"/>
      <c r="G10" s="9"/>
    </row>
    <row r="11" spans="1:7" ht="10.8" thickBot="1" x14ac:dyDescent="0.35">
      <c r="A11" s="3"/>
      <c r="B11" s="12" t="s">
        <v>96</v>
      </c>
      <c r="C11" s="12">
        <v>1</v>
      </c>
      <c r="D11" s="12">
        <v>6.71</v>
      </c>
      <c r="E11" s="12">
        <v>0.5</v>
      </c>
      <c r="F11" s="12">
        <v>221</v>
      </c>
      <c r="G11" s="12">
        <f t="shared" ref="G11" si="0">+C11*D11*E11*F11</f>
        <v>741.45500000000004</v>
      </c>
    </row>
    <row r="12" spans="1:7" ht="10.8" thickBot="1" x14ac:dyDescent="0.35">
      <c r="A12" s="44" t="s">
        <v>66</v>
      </c>
      <c r="B12" s="45"/>
      <c r="C12" s="45"/>
      <c r="D12" s="45"/>
      <c r="E12" s="45"/>
      <c r="F12" s="46"/>
      <c r="G12" s="12">
        <f>SUM(G11:G11)</f>
        <v>741.45500000000004</v>
      </c>
    </row>
    <row r="13" spans="1:7" ht="10.8" thickBot="1" x14ac:dyDescent="0.35">
      <c r="A13" s="47" t="s">
        <v>67</v>
      </c>
      <c r="B13" s="48"/>
      <c r="C13" s="48"/>
      <c r="D13" s="48"/>
      <c r="E13" s="48"/>
      <c r="F13" s="49"/>
      <c r="G13" s="15">
        <f>SUM(G12)</f>
        <v>741.45500000000004</v>
      </c>
    </row>
    <row r="14" spans="1:7" x14ac:dyDescent="0.3">
      <c r="A14" s="29"/>
      <c r="B14" s="29"/>
      <c r="C14" s="29"/>
      <c r="D14" s="29"/>
      <c r="E14" s="29"/>
      <c r="F14" s="29"/>
      <c r="G14" s="30"/>
    </row>
    <row r="15" spans="1:7" x14ac:dyDescent="0.3">
      <c r="A15" s="29"/>
      <c r="B15" s="29"/>
      <c r="C15" s="29"/>
      <c r="D15" s="29"/>
      <c r="E15" s="29"/>
      <c r="F15" s="29"/>
      <c r="G15" s="30"/>
    </row>
    <row r="17" spans="1:7" ht="10.8" thickBot="1" x14ac:dyDescent="0.35"/>
    <row r="18" spans="1:7" ht="23.25" customHeight="1" thickBot="1" x14ac:dyDescent="0.35">
      <c r="A18" s="53" t="s">
        <v>59</v>
      </c>
      <c r="B18" s="54"/>
      <c r="C18" s="54"/>
      <c r="D18" s="54"/>
      <c r="E18" s="54"/>
      <c r="F18" s="54"/>
      <c r="G18" s="55"/>
    </row>
    <row r="19" spans="1:7" ht="67.5" customHeight="1" thickBot="1" x14ac:dyDescent="0.35">
      <c r="A19" s="4" t="s">
        <v>69</v>
      </c>
      <c r="B19" s="5" t="s">
        <v>9</v>
      </c>
      <c r="C19" s="5" t="s">
        <v>10</v>
      </c>
      <c r="D19" s="5" t="s">
        <v>60</v>
      </c>
      <c r="E19" s="5" t="s">
        <v>61</v>
      </c>
      <c r="F19" s="5" t="s">
        <v>11</v>
      </c>
      <c r="G19" s="5" t="s">
        <v>62</v>
      </c>
    </row>
    <row r="20" spans="1:7" ht="10.8" thickBot="1" x14ac:dyDescent="0.35">
      <c r="A20" s="6">
        <v>1</v>
      </c>
      <c r="B20" s="7">
        <v>2</v>
      </c>
      <c r="C20" s="6">
        <v>3</v>
      </c>
      <c r="D20" s="7">
        <v>4</v>
      </c>
      <c r="E20" s="6">
        <v>5</v>
      </c>
      <c r="F20" s="7">
        <v>6</v>
      </c>
      <c r="G20" s="6">
        <v>7</v>
      </c>
    </row>
    <row r="21" spans="1:7" ht="31.2" thickBot="1" x14ac:dyDescent="0.35">
      <c r="A21" s="8" t="str">
        <f>'PI skaičiuoklė'!B11</f>
        <v>11 straipsnio 6 dalis. „Autobusų stoties savininkai (valdytojai) privalo patvirtinti autobusų stoties darbo reglamentą pagal SM tvirtinamuose Autobusų stočių nuostatuose nustatytus reikalavimus ir paskelbti jį viešai (autobusų stoties interneto svetainėje).“</v>
      </c>
      <c r="B21" s="9"/>
      <c r="C21" s="10"/>
      <c r="D21" s="10"/>
      <c r="E21" s="10"/>
      <c r="F21" s="10"/>
      <c r="G21" s="10"/>
    </row>
    <row r="22" spans="1:7" ht="10.8" thickBot="1" x14ac:dyDescent="0.35">
      <c r="A22" s="11" t="str">
        <f>'PI skaičiuoklė'!C12</f>
        <v>patvirtinti autobusų stoties darbo reglamentą</v>
      </c>
      <c r="B22" s="9"/>
      <c r="C22" s="10"/>
      <c r="D22" s="10"/>
      <c r="E22" s="10"/>
      <c r="F22" s="10"/>
      <c r="G22" s="10"/>
    </row>
    <row r="23" spans="1:7" ht="10.8" thickBot="1" x14ac:dyDescent="0.35">
      <c r="A23" s="3"/>
      <c r="B23" s="12" t="s">
        <v>95</v>
      </c>
      <c r="C23" s="12">
        <v>1</v>
      </c>
      <c r="D23" s="12">
        <v>9.7100000000000009</v>
      </c>
      <c r="E23" s="12">
        <v>8</v>
      </c>
      <c r="F23" s="12">
        <v>1</v>
      </c>
      <c r="G23" s="12">
        <f>+C23*D23*E23*F23</f>
        <v>77.680000000000007</v>
      </c>
    </row>
    <row r="24" spans="1:7" ht="10.8" thickBot="1" x14ac:dyDescent="0.35">
      <c r="A24" s="44" t="s">
        <v>63</v>
      </c>
      <c r="B24" s="45"/>
      <c r="C24" s="45"/>
      <c r="D24" s="45"/>
      <c r="E24" s="45"/>
      <c r="F24" s="46"/>
      <c r="G24" s="12">
        <f>SUM(G23:G23)</f>
        <v>77.680000000000007</v>
      </c>
    </row>
    <row r="25" spans="1:7" ht="10.8" thickBot="1" x14ac:dyDescent="0.35">
      <c r="A25" s="11" t="str">
        <f>'PI skaičiuoklė'!C13</f>
        <v>paskelbti jį viešai (autobusų stoties interneto svetainėje)</v>
      </c>
      <c r="B25" s="14"/>
      <c r="C25" s="14"/>
      <c r="D25" s="14"/>
      <c r="E25" s="14"/>
      <c r="F25" s="14"/>
      <c r="G25" s="14"/>
    </row>
    <row r="26" spans="1:7" ht="21" thickBot="1" x14ac:dyDescent="0.35">
      <c r="A26" s="3"/>
      <c r="B26" s="12" t="s">
        <v>97</v>
      </c>
      <c r="C26" s="12">
        <v>1</v>
      </c>
      <c r="D26" s="12">
        <v>8.82</v>
      </c>
      <c r="E26" s="12">
        <v>0.5</v>
      </c>
      <c r="F26" s="12">
        <v>1</v>
      </c>
      <c r="G26" s="12">
        <f>+C26*D26*E26*F26</f>
        <v>4.41</v>
      </c>
    </row>
    <row r="27" spans="1:7" ht="10.8" thickBot="1" x14ac:dyDescent="0.35">
      <c r="A27" s="44" t="s">
        <v>64</v>
      </c>
      <c r="B27" s="45"/>
      <c r="C27" s="45"/>
      <c r="D27" s="45"/>
      <c r="E27" s="45"/>
      <c r="F27" s="46"/>
      <c r="G27" s="12">
        <f>SUM(G26:G26)</f>
        <v>4.41</v>
      </c>
    </row>
    <row r="28" spans="1:7" ht="10.8" thickBot="1" x14ac:dyDescent="0.35">
      <c r="A28" s="47" t="s">
        <v>65</v>
      </c>
      <c r="B28" s="48"/>
      <c r="C28" s="48"/>
      <c r="D28" s="48"/>
      <c r="E28" s="48"/>
      <c r="F28" s="49"/>
      <c r="G28" s="15">
        <f>SUM(G24,G27)</f>
        <v>82.09</v>
      </c>
    </row>
    <row r="29" spans="1:7" ht="10.8" thickBot="1" x14ac:dyDescent="0.35">
      <c r="A29" s="8" t="e">
        <f>'PI skaičiuoklė'!#REF!</f>
        <v>#REF!</v>
      </c>
      <c r="B29" s="9"/>
      <c r="C29" s="9"/>
      <c r="D29" s="9"/>
      <c r="E29" s="9"/>
      <c r="F29" s="9"/>
      <c r="G29" s="9"/>
    </row>
    <row r="30" spans="1:7" ht="21.45" customHeight="1" thickBot="1" x14ac:dyDescent="0.35">
      <c r="A30" s="11" t="e">
        <f>'PI skaičiuoklė'!#REF!</f>
        <v>#REF!</v>
      </c>
      <c r="B30" s="9"/>
      <c r="C30" s="9"/>
      <c r="D30" s="9"/>
      <c r="E30" s="9"/>
      <c r="F30" s="9"/>
      <c r="G30" s="9"/>
    </row>
    <row r="31" spans="1:7" ht="10.8" thickBot="1" x14ac:dyDescent="0.35">
      <c r="A31" s="3"/>
      <c r="B31" s="12" t="s">
        <v>96</v>
      </c>
      <c r="C31" s="12">
        <v>1</v>
      </c>
      <c r="D31" s="12">
        <v>6.71</v>
      </c>
      <c r="E31" s="12">
        <v>0.5</v>
      </c>
      <c r="F31" s="12">
        <v>221</v>
      </c>
      <c r="G31" s="12">
        <f t="shared" ref="G31" si="1">+C31*D31*E31*F31</f>
        <v>741.45500000000004</v>
      </c>
    </row>
    <row r="32" spans="1:7" ht="10.8" thickBot="1" x14ac:dyDescent="0.35">
      <c r="A32" s="44" t="s">
        <v>94</v>
      </c>
      <c r="B32" s="45"/>
      <c r="C32" s="45"/>
      <c r="D32" s="45"/>
      <c r="E32" s="45"/>
      <c r="F32" s="46"/>
      <c r="G32" s="12">
        <f>SUM(G31:G31)</f>
        <v>741.45500000000004</v>
      </c>
    </row>
    <row r="33" spans="1:7" ht="10.8" thickBot="1" x14ac:dyDescent="0.35">
      <c r="A33" s="47" t="s">
        <v>91</v>
      </c>
      <c r="B33" s="48"/>
      <c r="C33" s="48"/>
      <c r="D33" s="48"/>
      <c r="E33" s="48"/>
      <c r="F33" s="49"/>
      <c r="G33" s="15">
        <f>SUM(G32)</f>
        <v>741.45500000000004</v>
      </c>
    </row>
    <row r="34" spans="1:7" ht="31.2" thickBot="1" x14ac:dyDescent="0.35">
      <c r="A34" s="8" t="str">
        <f>'PI skaičiuoklė'!B21</f>
        <v>18_2 straipsnio 9 dalies 1 punktas. „gavęs leidimą, ne vėliau kaip prieš 2 darbo dienas iki veiklos pradžios atitinkamame tolimojo susisiekimo maršrute informuoti autobusų stotis ir bilietų platinimo sistemų valdytojus arba kitus bilietų platintojus apie pradedamą vykdyti veiklą“</v>
      </c>
      <c r="B34" s="9"/>
      <c r="C34" s="9"/>
      <c r="D34" s="9"/>
      <c r="E34" s="9"/>
      <c r="F34" s="9"/>
      <c r="G34" s="9"/>
    </row>
    <row r="35" spans="1:7" ht="21" customHeight="1" thickBot="1" x14ac:dyDescent="0.35">
      <c r="A35" s="11" t="str">
        <f>'PI skaičiuoklė'!C22</f>
        <v>informuoti autobusų stotis ir bilietų platinimo sistemų valdytojus arba kitus bilietų platintojus apie pradedamą vykdyti veiklą</v>
      </c>
      <c r="B35" s="9"/>
      <c r="C35" s="9"/>
      <c r="D35" s="9"/>
      <c r="E35" s="9"/>
      <c r="F35" s="9"/>
      <c r="G35" s="9"/>
    </row>
    <row r="36" spans="1:7" ht="21" thickBot="1" x14ac:dyDescent="0.35">
      <c r="A36" s="3"/>
      <c r="B36" s="12" t="s">
        <v>97</v>
      </c>
      <c r="C36" s="12">
        <v>1</v>
      </c>
      <c r="D36" s="12">
        <v>8.82</v>
      </c>
      <c r="E36" s="12">
        <v>1</v>
      </c>
      <c r="F36" s="12">
        <v>1</v>
      </c>
      <c r="G36" s="12">
        <f t="shared" ref="G36" si="2">+C36*D36*E36*F36</f>
        <v>8.82</v>
      </c>
    </row>
    <row r="37" spans="1:7" ht="10.8" thickBot="1" x14ac:dyDescent="0.35">
      <c r="A37" s="44" t="s">
        <v>93</v>
      </c>
      <c r="B37" s="45"/>
      <c r="C37" s="45"/>
      <c r="D37" s="45"/>
      <c r="E37" s="45"/>
      <c r="F37" s="46"/>
      <c r="G37" s="12">
        <f>SUM(G36:G36)</f>
        <v>8.82</v>
      </c>
    </row>
    <row r="38" spans="1:7" ht="10.8" thickBot="1" x14ac:dyDescent="0.35">
      <c r="A38" s="47" t="s">
        <v>92</v>
      </c>
      <c r="B38" s="48"/>
      <c r="C38" s="48"/>
      <c r="D38" s="48"/>
      <c r="E38" s="48"/>
      <c r="F38" s="49"/>
      <c r="G38" s="15">
        <f>SUM(G37)</f>
        <v>8.82</v>
      </c>
    </row>
  </sheetData>
  <mergeCells count="13">
    <mergeCell ref="A37:F37"/>
    <mergeCell ref="A38:F38"/>
    <mergeCell ref="A32:F32"/>
    <mergeCell ref="A33:F33"/>
    <mergeCell ref="A1:G1"/>
    <mergeCell ref="A18:G18"/>
    <mergeCell ref="A24:F24"/>
    <mergeCell ref="A27:F27"/>
    <mergeCell ref="A28:F28"/>
    <mergeCell ref="A13:F13"/>
    <mergeCell ref="A7:F7"/>
    <mergeCell ref="A8:F8"/>
    <mergeCell ref="A12:F12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topLeftCell="A10" workbookViewId="0">
      <selection activeCell="D19" sqref="D19"/>
    </sheetView>
  </sheetViews>
  <sheetFormatPr defaultColWidth="8.77734375" defaultRowHeight="14.4" x14ac:dyDescent="0.3"/>
  <cols>
    <col min="1" max="1" width="67.77734375" style="1" customWidth="1"/>
    <col min="2" max="2" width="8.77734375" style="1" customWidth="1"/>
    <col min="3" max="3" width="9.21875" style="1" customWidth="1"/>
    <col min="4" max="4" width="21" style="1" customWidth="1"/>
    <col min="5" max="16384" width="8.77734375" style="1"/>
  </cols>
  <sheetData>
    <row r="1" spans="1:4" ht="15" thickBot="1" x14ac:dyDescent="0.35">
      <c r="A1" s="56" t="s">
        <v>45</v>
      </c>
      <c r="B1" s="57"/>
      <c r="C1" s="57"/>
      <c r="D1" s="58"/>
    </row>
    <row r="2" spans="1:4" ht="24.6" customHeight="1" thickBot="1" x14ac:dyDescent="0.35">
      <c r="A2" s="4" t="s">
        <v>70</v>
      </c>
      <c r="B2" s="62" t="s">
        <v>20</v>
      </c>
      <c r="C2" s="63"/>
      <c r="D2" s="5" t="s">
        <v>3</v>
      </c>
    </row>
    <row r="3" spans="1:4" ht="15" thickBot="1" x14ac:dyDescent="0.35">
      <c r="A3" s="6">
        <v>1</v>
      </c>
      <c r="B3" s="64">
        <v>2</v>
      </c>
      <c r="C3" s="65"/>
      <c r="D3" s="6">
        <v>3</v>
      </c>
    </row>
    <row r="4" spans="1:4" ht="15" thickBot="1" x14ac:dyDescent="0.35">
      <c r="A4" s="8"/>
      <c r="B4" s="9"/>
      <c r="C4" s="9"/>
      <c r="D4" s="9"/>
    </row>
    <row r="5" spans="1:4" ht="15" thickBot="1" x14ac:dyDescent="0.35">
      <c r="A5" s="11"/>
      <c r="B5" s="9"/>
      <c r="C5" s="9"/>
      <c r="D5" s="9"/>
    </row>
    <row r="6" spans="1:4" ht="15" thickBot="1" x14ac:dyDescent="0.35">
      <c r="A6" s="13"/>
      <c r="B6" s="12" t="s">
        <v>12</v>
      </c>
      <c r="C6" s="12">
        <v>0</v>
      </c>
      <c r="D6" s="12">
        <f>+C6</f>
        <v>0</v>
      </c>
    </row>
    <row r="7" spans="1:4" ht="15" thickBot="1" x14ac:dyDescent="0.35">
      <c r="A7" s="13"/>
      <c r="B7" s="12" t="s">
        <v>13</v>
      </c>
      <c r="C7" s="12">
        <v>0</v>
      </c>
      <c r="D7" s="12">
        <f>+C7</f>
        <v>0</v>
      </c>
    </row>
    <row r="8" spans="1:4" ht="20.100000000000001" customHeight="1" thickBot="1" x14ac:dyDescent="0.35">
      <c r="A8" s="44" t="s">
        <v>21</v>
      </c>
      <c r="B8" s="45"/>
      <c r="C8" s="45"/>
      <c r="D8" s="9">
        <f>SUM(D6:D7)</f>
        <v>0</v>
      </c>
    </row>
    <row r="9" spans="1:4" ht="15" thickBot="1" x14ac:dyDescent="0.35">
      <c r="A9" s="47" t="s">
        <v>22</v>
      </c>
      <c r="B9" s="48"/>
      <c r="C9" s="48"/>
      <c r="D9" s="9">
        <f>SUM(D8)</f>
        <v>0</v>
      </c>
    </row>
    <row r="13" spans="1:4" ht="15" thickBot="1" x14ac:dyDescent="0.35"/>
    <row r="14" spans="1:4" x14ac:dyDescent="0.3">
      <c r="A14" s="59" t="s">
        <v>46</v>
      </c>
      <c r="B14" s="60"/>
      <c r="C14" s="60"/>
      <c r="D14" s="61"/>
    </row>
    <row r="15" spans="1:4" ht="15" thickBot="1" x14ac:dyDescent="0.35">
      <c r="A15" s="4" t="s">
        <v>71</v>
      </c>
      <c r="B15" s="62" t="s">
        <v>20</v>
      </c>
      <c r="C15" s="63"/>
      <c r="D15" s="5" t="s">
        <v>3</v>
      </c>
    </row>
    <row r="16" spans="1:4" ht="15" thickBot="1" x14ac:dyDescent="0.35">
      <c r="A16" s="6">
        <v>1</v>
      </c>
      <c r="B16" s="64">
        <v>2</v>
      </c>
      <c r="C16" s="65"/>
      <c r="D16" s="6">
        <v>3</v>
      </c>
    </row>
    <row r="17" spans="1:5" ht="51.6" thickBot="1" x14ac:dyDescent="0.35">
      <c r="A17" s="8" t="str">
        <f>'PI skaičiuoklė'!B18</f>
        <v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v>
      </c>
      <c r="B17" s="9"/>
      <c r="C17" s="9"/>
      <c r="D17" s="9"/>
      <c r="E17" s="38"/>
    </row>
    <row r="18" spans="1:5" ht="21" thickBot="1" x14ac:dyDescent="0.35">
      <c r="A18" s="11" t="str">
        <f>'PI skaičiuoklė'!C19</f>
        <v>turėti Lietuvos Respublikoje ar užsienio valstybėje registruoto banko ar draudimo bendrovės išduotą keleivių vežimo tolimojo reguliaraus susisiekimo maršrutais užtikrinimo garantiją</v>
      </c>
      <c r="B18" s="9"/>
      <c r="C18" s="9"/>
      <c r="D18" s="9"/>
      <c r="E18" s="38"/>
    </row>
    <row r="19" spans="1:5" ht="15" thickBot="1" x14ac:dyDescent="0.35">
      <c r="A19" s="13"/>
      <c r="B19" s="12" t="s">
        <v>12</v>
      </c>
      <c r="C19" s="12">
        <v>0</v>
      </c>
      <c r="D19" s="12">
        <f>+C19</f>
        <v>0</v>
      </c>
      <c r="E19" s="38"/>
    </row>
    <row r="20" spans="1:5" ht="15" thickBot="1" x14ac:dyDescent="0.35">
      <c r="A20" s="44" t="s">
        <v>21</v>
      </c>
      <c r="B20" s="45"/>
      <c r="C20" s="45"/>
      <c r="D20" s="9">
        <f>SUM(D19:D19)</f>
        <v>0</v>
      </c>
    </row>
    <row r="21" spans="1:5" ht="15" thickBot="1" x14ac:dyDescent="0.35">
      <c r="A21" s="47" t="s">
        <v>22</v>
      </c>
      <c r="B21" s="48"/>
      <c r="C21" s="48"/>
      <c r="D21" s="9" t="e">
        <f>SUM(D20,#REF!)</f>
        <v>#REF!</v>
      </c>
    </row>
  </sheetData>
  <mergeCells count="10">
    <mergeCell ref="A1:D1"/>
    <mergeCell ref="A14:D14"/>
    <mergeCell ref="A20:C20"/>
    <mergeCell ref="A21:C21"/>
    <mergeCell ref="A8:C8"/>
    <mergeCell ref="A9:C9"/>
    <mergeCell ref="B2:C2"/>
    <mergeCell ref="B3:C3"/>
    <mergeCell ref="B15:C15"/>
    <mergeCell ref="B16:C1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7"/>
  <sheetViews>
    <sheetView topLeftCell="A46" workbookViewId="0">
      <selection activeCell="B66" sqref="B66"/>
    </sheetView>
  </sheetViews>
  <sheetFormatPr defaultColWidth="8.77734375" defaultRowHeight="10.199999999999999" x14ac:dyDescent="0.3"/>
  <cols>
    <col min="1" max="1" width="28.5546875" style="2" customWidth="1"/>
    <col min="2" max="2" width="13" style="2" customWidth="1"/>
    <col min="3" max="3" width="22.5546875" style="2" customWidth="1"/>
    <col min="4" max="4" width="37.44140625" style="2" customWidth="1"/>
    <col min="5" max="5" width="14.5546875" style="2" customWidth="1"/>
    <col min="6" max="16384" width="8.77734375" style="2"/>
  </cols>
  <sheetData>
    <row r="1" spans="1:5" ht="14.4" thickBot="1" x14ac:dyDescent="0.35">
      <c r="A1" s="56" t="s">
        <v>47</v>
      </c>
      <c r="B1" s="57"/>
      <c r="C1" s="57"/>
      <c r="D1" s="57"/>
      <c r="E1" s="58"/>
    </row>
    <row r="2" spans="1:5" ht="36.75" customHeight="1" thickBot="1" x14ac:dyDescent="0.35">
      <c r="A2" s="4" t="s">
        <v>70</v>
      </c>
      <c r="B2" s="5" t="s">
        <v>72</v>
      </c>
      <c r="C2" s="5" t="s">
        <v>44</v>
      </c>
      <c r="D2" s="5" t="s">
        <v>73</v>
      </c>
      <c r="E2" s="5" t="s">
        <v>4</v>
      </c>
    </row>
    <row r="3" spans="1:5" ht="11.25" customHeight="1" thickBot="1" x14ac:dyDescent="0.35">
      <c r="A3" s="31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41.4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9"/>
      <c r="D4" s="9"/>
      <c r="E4" s="9"/>
    </row>
    <row r="5" spans="1:5" ht="21" thickBot="1" x14ac:dyDescent="0.35">
      <c r="A5" s="11" t="str">
        <f>'PI skaičiuoklė'!C7</f>
        <v>patvirtinti autobusų stoties darbo reglamentą</v>
      </c>
      <c r="B5" s="9"/>
      <c r="C5" s="9"/>
      <c r="D5" s="9"/>
      <c r="E5" s="9"/>
    </row>
    <row r="6" spans="1:5" ht="10.8" thickBot="1" x14ac:dyDescent="0.35">
      <c r="A6" s="13"/>
      <c r="B6" s="12" t="s">
        <v>12</v>
      </c>
      <c r="C6" s="12">
        <v>0</v>
      </c>
      <c r="D6" s="12">
        <v>0</v>
      </c>
      <c r="E6" s="12">
        <f>+C6*D6</f>
        <v>0</v>
      </c>
    </row>
    <row r="7" spans="1:5" ht="10.8" thickBot="1" x14ac:dyDescent="0.35">
      <c r="A7" s="13"/>
      <c r="B7" s="12" t="s">
        <v>13</v>
      </c>
      <c r="C7" s="12">
        <v>0</v>
      </c>
      <c r="D7" s="12">
        <v>0</v>
      </c>
      <c r="E7" s="12">
        <f>+C7*D7</f>
        <v>0</v>
      </c>
    </row>
    <row r="8" spans="1:5" ht="14.1" customHeight="1" thickBot="1" x14ac:dyDescent="0.35">
      <c r="A8" s="44" t="s">
        <v>23</v>
      </c>
      <c r="B8" s="45"/>
      <c r="C8" s="45"/>
      <c r="D8" s="46"/>
      <c r="E8" s="12">
        <f>SUM(E6:E7)</f>
        <v>0</v>
      </c>
    </row>
    <row r="9" spans="1:5" ht="10.8" thickBot="1" x14ac:dyDescent="0.35">
      <c r="A9" s="11" t="e">
        <f>'PI skaičiuoklė'!#REF!</f>
        <v>#REF!</v>
      </c>
      <c r="B9" s="9"/>
      <c r="C9" s="9"/>
      <c r="D9" s="9"/>
      <c r="E9" s="9"/>
    </row>
    <row r="10" spans="1:5" ht="10.8" thickBot="1" x14ac:dyDescent="0.35">
      <c r="A10" s="13"/>
      <c r="B10" s="12" t="s">
        <v>14</v>
      </c>
      <c r="C10" s="12">
        <v>0</v>
      </c>
      <c r="D10" s="12">
        <v>0</v>
      </c>
      <c r="E10" s="12">
        <f t="shared" ref="E10:E11" si="0">+C10*D10</f>
        <v>0</v>
      </c>
    </row>
    <row r="11" spans="1:5" ht="10.8" thickBot="1" x14ac:dyDescent="0.35">
      <c r="A11" s="13"/>
      <c r="B11" s="12" t="s">
        <v>15</v>
      </c>
      <c r="C11" s="12">
        <v>0</v>
      </c>
      <c r="D11" s="12">
        <v>0</v>
      </c>
      <c r="E11" s="12">
        <f t="shared" si="0"/>
        <v>0</v>
      </c>
    </row>
    <row r="12" spans="1:5" ht="10.8" thickBot="1" x14ac:dyDescent="0.35">
      <c r="A12" s="44" t="s">
        <v>24</v>
      </c>
      <c r="B12" s="45"/>
      <c r="C12" s="45"/>
      <c r="D12" s="46"/>
      <c r="E12" s="12">
        <f>SUM(E10:E11)</f>
        <v>0</v>
      </c>
    </row>
    <row r="13" spans="1:5" ht="10.8" thickBot="1" x14ac:dyDescent="0.35">
      <c r="A13" s="13"/>
      <c r="B13" s="12" t="s">
        <v>7</v>
      </c>
      <c r="C13" s="12">
        <v>0</v>
      </c>
      <c r="D13" s="12"/>
      <c r="E13" s="12" t="s">
        <v>74</v>
      </c>
    </row>
    <row r="14" spans="1:5" ht="10.8" thickBot="1" x14ac:dyDescent="0.35">
      <c r="A14" s="47" t="s">
        <v>25</v>
      </c>
      <c r="B14" s="48"/>
      <c r="C14" s="48"/>
      <c r="D14" s="49"/>
      <c r="E14" s="9">
        <f>SUM(E8,E12)</f>
        <v>0</v>
      </c>
    </row>
    <row r="15" spans="1:5" ht="10.8" thickBot="1" x14ac:dyDescent="0.35">
      <c r="A15" s="8" t="e">
        <f>'PI skaičiuoklė'!#REF!</f>
        <v>#REF!</v>
      </c>
      <c r="B15" s="9"/>
      <c r="C15" s="9"/>
      <c r="D15" s="9"/>
      <c r="E15" s="9"/>
    </row>
    <row r="16" spans="1:5" ht="10.8" thickBot="1" x14ac:dyDescent="0.35">
      <c r="A16" s="11" t="e">
        <f>'PI skaičiuoklė'!#REF!</f>
        <v>#REF!</v>
      </c>
      <c r="B16" s="9"/>
      <c r="C16" s="9"/>
      <c r="D16" s="9"/>
      <c r="E16" s="9"/>
    </row>
    <row r="17" spans="1:5" ht="10.8" thickBot="1" x14ac:dyDescent="0.35">
      <c r="A17" s="13"/>
      <c r="B17" s="12" t="s">
        <v>16</v>
      </c>
      <c r="C17" s="12">
        <v>0</v>
      </c>
      <c r="D17" s="12">
        <v>0</v>
      </c>
      <c r="E17" s="12">
        <f t="shared" ref="E17:E18" si="1">+C17*D17</f>
        <v>0</v>
      </c>
    </row>
    <row r="18" spans="1:5" ht="10.8" thickBot="1" x14ac:dyDescent="0.35">
      <c r="A18" s="13"/>
      <c r="B18" s="12" t="s">
        <v>17</v>
      </c>
      <c r="C18" s="12">
        <v>0</v>
      </c>
      <c r="D18" s="12">
        <v>0</v>
      </c>
      <c r="E18" s="12">
        <f t="shared" si="1"/>
        <v>0</v>
      </c>
    </row>
    <row r="19" spans="1:5" ht="10.8" thickBot="1" x14ac:dyDescent="0.35">
      <c r="A19" s="44" t="s">
        <v>26</v>
      </c>
      <c r="B19" s="45"/>
      <c r="C19" s="45"/>
      <c r="D19" s="46"/>
      <c r="E19" s="12">
        <f>SUM(E17:E18)</f>
        <v>0</v>
      </c>
    </row>
    <row r="20" spans="1:5" ht="10.8" thickBot="1" x14ac:dyDescent="0.35">
      <c r="A20" s="11" t="e">
        <f>'PI skaičiuoklė'!#REF!</f>
        <v>#REF!</v>
      </c>
      <c r="B20" s="9"/>
      <c r="C20" s="9"/>
      <c r="D20" s="9"/>
      <c r="E20" s="9"/>
    </row>
    <row r="21" spans="1:5" ht="10.8" thickBot="1" x14ac:dyDescent="0.35">
      <c r="A21" s="13"/>
      <c r="B21" s="12" t="s">
        <v>18</v>
      </c>
      <c r="C21" s="12">
        <v>0</v>
      </c>
      <c r="D21" s="12">
        <v>0</v>
      </c>
      <c r="E21" s="12">
        <f t="shared" ref="E21:E22" si="2">+C21*D21</f>
        <v>0</v>
      </c>
    </row>
    <row r="22" spans="1:5" ht="10.8" thickBot="1" x14ac:dyDescent="0.35">
      <c r="A22" s="13"/>
      <c r="B22" s="12" t="s">
        <v>19</v>
      </c>
      <c r="C22" s="12">
        <v>0</v>
      </c>
      <c r="D22" s="12">
        <v>0</v>
      </c>
      <c r="E22" s="12">
        <f t="shared" si="2"/>
        <v>0</v>
      </c>
    </row>
    <row r="23" spans="1:5" ht="10.8" thickBot="1" x14ac:dyDescent="0.35">
      <c r="A23" s="44" t="s">
        <v>28</v>
      </c>
      <c r="B23" s="45"/>
      <c r="C23" s="45"/>
      <c r="D23" s="46"/>
      <c r="E23" s="12">
        <f>SUM(E21:E22)</f>
        <v>0</v>
      </c>
    </row>
    <row r="24" spans="1:5" ht="10.8" thickBot="1" x14ac:dyDescent="0.35">
      <c r="A24" s="13"/>
      <c r="B24" s="12" t="s">
        <v>7</v>
      </c>
      <c r="C24" s="12"/>
      <c r="D24" s="12"/>
      <c r="E24" s="12" t="s">
        <v>8</v>
      </c>
    </row>
    <row r="25" spans="1:5" ht="10.8" thickBot="1" x14ac:dyDescent="0.35">
      <c r="A25" s="47" t="s">
        <v>27</v>
      </c>
      <c r="B25" s="48"/>
      <c r="C25" s="48"/>
      <c r="D25" s="49"/>
      <c r="E25" s="9">
        <f>SUM(E19,E23)</f>
        <v>0</v>
      </c>
    </row>
    <row r="26" spans="1:5" x14ac:dyDescent="0.3">
      <c r="A26" s="29"/>
      <c r="B26" s="29"/>
      <c r="C26" s="29"/>
      <c r="D26" s="29"/>
      <c r="E26" s="32"/>
    </row>
    <row r="27" spans="1:5" x14ac:dyDescent="0.3">
      <c r="A27" s="29"/>
      <c r="B27" s="29"/>
      <c r="C27" s="29"/>
      <c r="D27" s="29"/>
      <c r="E27" s="32"/>
    </row>
    <row r="28" spans="1:5" x14ac:dyDescent="0.3">
      <c r="A28" s="29"/>
      <c r="B28" s="29"/>
      <c r="C28" s="29"/>
      <c r="D28" s="29"/>
      <c r="E28" s="32"/>
    </row>
    <row r="29" spans="1:5" x14ac:dyDescent="0.3">
      <c r="A29" s="29"/>
      <c r="B29" s="29"/>
      <c r="C29" s="29"/>
      <c r="D29" s="29"/>
      <c r="E29" s="32"/>
    </row>
    <row r="30" spans="1:5" x14ac:dyDescent="0.3">
      <c r="A30" s="29"/>
      <c r="B30" s="29"/>
      <c r="C30" s="29"/>
      <c r="D30" s="29"/>
      <c r="E30" s="32"/>
    </row>
    <row r="32" spans="1:5" ht="10.8" thickBot="1" x14ac:dyDescent="0.35"/>
    <row r="33" spans="1:5" ht="14.4" thickBot="1" x14ac:dyDescent="0.35">
      <c r="A33" s="59" t="s">
        <v>48</v>
      </c>
      <c r="B33" s="60"/>
      <c r="C33" s="60"/>
      <c r="D33" s="60"/>
      <c r="E33" s="61"/>
    </row>
    <row r="34" spans="1:5" ht="21" thickBot="1" x14ac:dyDescent="0.35">
      <c r="A34" s="4" t="s">
        <v>71</v>
      </c>
      <c r="B34" s="5" t="s">
        <v>72</v>
      </c>
      <c r="C34" s="5" t="s">
        <v>44</v>
      </c>
      <c r="D34" s="5" t="s">
        <v>73</v>
      </c>
      <c r="E34" s="5" t="s">
        <v>4</v>
      </c>
    </row>
    <row r="35" spans="1:5" ht="10.8" thickBot="1" x14ac:dyDescent="0.35">
      <c r="A35" s="31">
        <v>1</v>
      </c>
      <c r="B35" s="16">
        <v>2</v>
      </c>
      <c r="C35" s="16">
        <v>3</v>
      </c>
      <c r="D35" s="16">
        <v>4</v>
      </c>
      <c r="E35" s="16">
        <v>5</v>
      </c>
    </row>
    <row r="36" spans="1:5" ht="61.8" thickBot="1" x14ac:dyDescent="0.35">
      <c r="A36" s="8" t="str">
        <f>'PI skaičiuoklė'!B11</f>
        <v>11 straipsnio 6 dalis. „Autobusų stoties savininkai (valdytojai) privalo patvirtinti autobusų stoties darbo reglamentą pagal SM tvirtinamuose Autobusų stočių nuostatuose nustatytus reikalavimus ir paskelbti jį viešai (autobusų stoties interneto svetainėje).“</v>
      </c>
      <c r="B36" s="9"/>
      <c r="C36" s="9"/>
      <c r="D36" s="9"/>
      <c r="E36" s="9"/>
    </row>
    <row r="37" spans="1:5" ht="21" thickBot="1" x14ac:dyDescent="0.35">
      <c r="A37" s="11" t="str">
        <f>'PI skaičiuoklė'!C12</f>
        <v>patvirtinti autobusų stoties darbo reglamentą</v>
      </c>
      <c r="B37" s="9"/>
      <c r="C37" s="9"/>
      <c r="D37" s="9"/>
      <c r="E37" s="9"/>
    </row>
    <row r="38" spans="1:5" ht="10.8" thickBot="1" x14ac:dyDescent="0.35">
      <c r="A38" s="13"/>
      <c r="B38" s="12" t="s">
        <v>12</v>
      </c>
      <c r="C38" s="12">
        <v>0</v>
      </c>
      <c r="D38" s="12">
        <v>0</v>
      </c>
      <c r="E38" s="12">
        <f>+C38*D38</f>
        <v>0</v>
      </c>
    </row>
    <row r="39" spans="1:5" ht="10.8" thickBot="1" x14ac:dyDescent="0.35">
      <c r="A39" s="13"/>
      <c r="B39" s="12" t="s">
        <v>13</v>
      </c>
      <c r="C39" s="12">
        <v>0</v>
      </c>
      <c r="D39" s="12">
        <v>0</v>
      </c>
      <c r="E39" s="12">
        <f>+C39*D39</f>
        <v>0</v>
      </c>
    </row>
    <row r="40" spans="1:5" ht="10.8" thickBot="1" x14ac:dyDescent="0.35">
      <c r="A40" s="44" t="s">
        <v>23</v>
      </c>
      <c r="B40" s="45"/>
      <c r="C40" s="45"/>
      <c r="D40" s="46"/>
      <c r="E40" s="12">
        <f>SUM(E38:E39)</f>
        <v>0</v>
      </c>
    </row>
    <row r="41" spans="1:5" ht="21" thickBot="1" x14ac:dyDescent="0.35">
      <c r="A41" s="11" t="str">
        <f>'PI skaičiuoklė'!C13</f>
        <v>paskelbti jį viešai (autobusų stoties interneto svetainėje)</v>
      </c>
      <c r="B41" s="9"/>
      <c r="C41" s="9"/>
      <c r="D41" s="9"/>
      <c r="E41" s="9"/>
    </row>
    <row r="42" spans="1:5" ht="10.8" thickBot="1" x14ac:dyDescent="0.35">
      <c r="A42" s="13"/>
      <c r="B42" s="12" t="s">
        <v>14</v>
      </c>
      <c r="C42" s="12">
        <v>0</v>
      </c>
      <c r="D42" s="12">
        <v>0</v>
      </c>
      <c r="E42" s="12">
        <f t="shared" ref="E42:E43" si="3">+C42*D42</f>
        <v>0</v>
      </c>
    </row>
    <row r="43" spans="1:5" ht="10.8" thickBot="1" x14ac:dyDescent="0.35">
      <c r="A43" s="13"/>
      <c r="B43" s="12" t="s">
        <v>15</v>
      </c>
      <c r="C43" s="12">
        <v>0</v>
      </c>
      <c r="D43" s="12">
        <v>0</v>
      </c>
      <c r="E43" s="12">
        <f t="shared" si="3"/>
        <v>0</v>
      </c>
    </row>
    <row r="44" spans="1:5" ht="10.8" thickBot="1" x14ac:dyDescent="0.35">
      <c r="A44" s="44" t="s">
        <v>24</v>
      </c>
      <c r="B44" s="45"/>
      <c r="C44" s="45"/>
      <c r="D44" s="46"/>
      <c r="E44" s="12">
        <f>SUM(E42:E43)</f>
        <v>0</v>
      </c>
    </row>
    <row r="45" spans="1:5" ht="10.8" thickBot="1" x14ac:dyDescent="0.35">
      <c r="A45" s="13"/>
      <c r="B45" s="12" t="s">
        <v>7</v>
      </c>
      <c r="C45" s="12"/>
      <c r="D45" s="12"/>
      <c r="E45" s="12" t="s">
        <v>74</v>
      </c>
    </row>
    <row r="46" spans="1:5" ht="10.8" thickBot="1" x14ac:dyDescent="0.35">
      <c r="A46" s="47" t="s">
        <v>25</v>
      </c>
      <c r="B46" s="48"/>
      <c r="C46" s="48"/>
      <c r="D46" s="49"/>
      <c r="E46" s="9">
        <f>SUM(E40,E44)</f>
        <v>0</v>
      </c>
    </row>
    <row r="47" spans="1:5" ht="51.6" thickBot="1" x14ac:dyDescent="0.35">
      <c r="A47" s="8" t="str">
        <f>'PI skaičiuoklė'!B15</f>
        <v>11 straipsnio 7 dalis. „Autobusų stotys turi turėti interneto svetainę, kurioje skelbiama keleiviams ir vežėjams aktuali informacija apie stoties veiklą, eismo tvarkaraščius, pakeitimus.“</v>
      </c>
      <c r="B47" s="9"/>
      <c r="C47" s="9"/>
      <c r="D47" s="9"/>
      <c r="E47" s="9"/>
    </row>
    <row r="48" spans="1:5" ht="10.8" thickBot="1" x14ac:dyDescent="0.35">
      <c r="A48" s="11" t="str">
        <f>'PI skaičiuoklė'!C16</f>
        <v>Autobusų stotys turi turėti interneto svetainę</v>
      </c>
      <c r="B48" s="9"/>
      <c r="C48" s="9"/>
      <c r="D48" s="9"/>
      <c r="E48" s="9"/>
    </row>
    <row r="49" spans="1:5" ht="10.8" thickBot="1" x14ac:dyDescent="0.35">
      <c r="A49" s="13"/>
      <c r="B49" s="12" t="s">
        <v>16</v>
      </c>
      <c r="C49" s="12">
        <v>0</v>
      </c>
      <c r="D49" s="12">
        <v>0</v>
      </c>
      <c r="E49" s="12">
        <f t="shared" ref="E49:E50" si="4">+C49*D49</f>
        <v>0</v>
      </c>
    </row>
    <row r="50" spans="1:5" ht="10.8" thickBot="1" x14ac:dyDescent="0.35">
      <c r="A50" s="13"/>
      <c r="B50" s="12" t="s">
        <v>17</v>
      </c>
      <c r="C50" s="12">
        <v>0</v>
      </c>
      <c r="D50" s="12">
        <v>0</v>
      </c>
      <c r="E50" s="12">
        <f t="shared" si="4"/>
        <v>0</v>
      </c>
    </row>
    <row r="51" spans="1:5" ht="10.8" thickBot="1" x14ac:dyDescent="0.35">
      <c r="A51" s="44" t="s">
        <v>26</v>
      </c>
      <c r="B51" s="45"/>
      <c r="C51" s="45"/>
      <c r="D51" s="46"/>
      <c r="E51" s="12">
        <f>SUM(E49:E50)</f>
        <v>0</v>
      </c>
    </row>
    <row r="52" spans="1:5" ht="10.8" thickBot="1" x14ac:dyDescent="0.35">
      <c r="A52" s="11" t="e">
        <f>'PI skaičiuoklė'!#REF!</f>
        <v>#REF!</v>
      </c>
      <c r="B52" s="9"/>
      <c r="C52" s="9"/>
      <c r="D52" s="9"/>
      <c r="E52" s="9"/>
    </row>
    <row r="53" spans="1:5" ht="10.8" thickBot="1" x14ac:dyDescent="0.35">
      <c r="A53" s="13"/>
      <c r="B53" s="12" t="s">
        <v>18</v>
      </c>
      <c r="C53" s="12">
        <v>0</v>
      </c>
      <c r="D53" s="12">
        <v>0</v>
      </c>
      <c r="E53" s="12">
        <f t="shared" ref="E53:E54" si="5">+C53*D53</f>
        <v>0</v>
      </c>
    </row>
    <row r="54" spans="1:5" ht="10.8" thickBot="1" x14ac:dyDescent="0.35">
      <c r="A54" s="13"/>
      <c r="B54" s="12" t="s">
        <v>19</v>
      </c>
      <c r="C54" s="12">
        <v>0</v>
      </c>
      <c r="D54" s="12">
        <v>0</v>
      </c>
      <c r="E54" s="12">
        <f t="shared" si="5"/>
        <v>0</v>
      </c>
    </row>
    <row r="55" spans="1:5" ht="10.8" thickBot="1" x14ac:dyDescent="0.35">
      <c r="A55" s="44" t="s">
        <v>28</v>
      </c>
      <c r="B55" s="45"/>
      <c r="C55" s="45"/>
      <c r="D55" s="46"/>
      <c r="E55" s="12">
        <f>SUM(E53:E54)</f>
        <v>0</v>
      </c>
    </row>
    <row r="56" spans="1:5" ht="10.8" thickBot="1" x14ac:dyDescent="0.35">
      <c r="A56" s="13"/>
      <c r="B56" s="12" t="s">
        <v>7</v>
      </c>
      <c r="C56" s="12"/>
      <c r="D56" s="12"/>
      <c r="E56" s="12" t="s">
        <v>8</v>
      </c>
    </row>
    <row r="57" spans="1:5" ht="10.8" thickBot="1" x14ac:dyDescent="0.35">
      <c r="A57" s="47" t="s">
        <v>27</v>
      </c>
      <c r="B57" s="48"/>
      <c r="C57" s="48"/>
      <c r="D57" s="49"/>
      <c r="E57" s="9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topLeftCell="A28" workbookViewId="0">
      <selection activeCell="C31" sqref="C31"/>
    </sheetView>
  </sheetViews>
  <sheetFormatPr defaultColWidth="8.77734375" defaultRowHeight="10.199999999999999" x14ac:dyDescent="0.3"/>
  <cols>
    <col min="1" max="1" width="55.44140625" style="2" customWidth="1"/>
    <col min="2" max="2" width="27" style="2" customWidth="1"/>
    <col min="3" max="3" width="13.44140625" style="2" customWidth="1"/>
    <col min="4" max="16384" width="8.77734375" style="2"/>
  </cols>
  <sheetData>
    <row r="1" spans="1:3" ht="30.75" customHeight="1" thickBot="1" x14ac:dyDescent="0.35">
      <c r="A1" s="50" t="s">
        <v>75</v>
      </c>
      <c r="B1" s="51"/>
      <c r="C1" s="52"/>
    </row>
    <row r="2" spans="1:3" ht="26.55" customHeight="1" thickBot="1" x14ac:dyDescent="0.35">
      <c r="A2" s="4" t="s">
        <v>70</v>
      </c>
      <c r="B2" s="5" t="s">
        <v>29</v>
      </c>
      <c r="C2" s="5" t="s">
        <v>30</v>
      </c>
    </row>
    <row r="3" spans="1:3" ht="11.25" customHeight="1" thickBot="1" x14ac:dyDescent="0.35">
      <c r="A3" s="31">
        <v>1</v>
      </c>
      <c r="B3" s="16">
        <v>2</v>
      </c>
      <c r="C3" s="16">
        <v>3</v>
      </c>
    </row>
    <row r="4" spans="1:3" ht="21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9"/>
    </row>
    <row r="5" spans="1:3" ht="10.8" thickBot="1" x14ac:dyDescent="0.35">
      <c r="A5" s="11" t="str">
        <f>'PI skaičiuoklė'!C7</f>
        <v>patvirtinti autobusų stoties darbo reglamentą</v>
      </c>
      <c r="B5" s="9"/>
      <c r="C5" s="9"/>
    </row>
    <row r="6" spans="1:3" ht="10.8" thickBot="1" x14ac:dyDescent="0.35">
      <c r="A6" s="13"/>
      <c r="B6" s="12" t="s">
        <v>12</v>
      </c>
      <c r="C6" s="12">
        <v>0</v>
      </c>
    </row>
    <row r="7" spans="1:3" ht="10.8" thickBot="1" x14ac:dyDescent="0.35">
      <c r="A7" s="13"/>
      <c r="B7" s="12" t="s">
        <v>13</v>
      </c>
      <c r="C7" s="12">
        <v>0</v>
      </c>
    </row>
    <row r="8" spans="1:3" ht="12" customHeight="1" thickBot="1" x14ac:dyDescent="0.35">
      <c r="A8" s="44" t="s">
        <v>31</v>
      </c>
      <c r="B8" s="46"/>
      <c r="C8" s="12">
        <f>SUM(C6:C7)</f>
        <v>0</v>
      </c>
    </row>
    <row r="9" spans="1:3" ht="10.8" thickBot="1" x14ac:dyDescent="0.35">
      <c r="A9" s="11" t="e">
        <f>'PI skaičiuoklė'!#REF!</f>
        <v>#REF!</v>
      </c>
      <c r="B9" s="9"/>
      <c r="C9" s="9"/>
    </row>
    <row r="10" spans="1:3" ht="10.8" thickBot="1" x14ac:dyDescent="0.35">
      <c r="A10" s="13"/>
      <c r="B10" s="12" t="s">
        <v>14</v>
      </c>
      <c r="C10" s="12">
        <v>0</v>
      </c>
    </row>
    <row r="11" spans="1:3" ht="10.8" thickBot="1" x14ac:dyDescent="0.35">
      <c r="A11" s="13"/>
      <c r="B11" s="12" t="s">
        <v>15</v>
      </c>
      <c r="C11" s="12">
        <v>0</v>
      </c>
    </row>
    <row r="12" spans="1:3" ht="19.05" customHeight="1" thickBot="1" x14ac:dyDescent="0.35">
      <c r="A12" s="44" t="s">
        <v>32</v>
      </c>
      <c r="B12" s="46"/>
      <c r="C12" s="12">
        <f>SUM(C10:C11)</f>
        <v>0</v>
      </c>
    </row>
    <row r="13" spans="1:3" ht="10.8" thickBot="1" x14ac:dyDescent="0.35">
      <c r="A13" s="13"/>
      <c r="B13" s="12" t="s">
        <v>7</v>
      </c>
      <c r="C13" s="12"/>
    </row>
    <row r="14" spans="1:3" ht="15" customHeight="1" thickBot="1" x14ac:dyDescent="0.35">
      <c r="A14" s="47" t="s">
        <v>33</v>
      </c>
      <c r="B14" s="49"/>
      <c r="C14" s="18">
        <f>SUM(C8,C12)</f>
        <v>0</v>
      </c>
    </row>
    <row r="15" spans="1:3" ht="15" customHeight="1" x14ac:dyDescent="0.3">
      <c r="A15" s="29"/>
      <c r="B15" s="29"/>
      <c r="C15" s="33"/>
    </row>
    <row r="16" spans="1:3" ht="15" customHeight="1" x14ac:dyDescent="0.3">
      <c r="A16" s="29"/>
      <c r="B16" s="29"/>
      <c r="C16" s="33"/>
    </row>
    <row r="17" spans="1:9" ht="15" customHeight="1" x14ac:dyDescent="0.3">
      <c r="A17" s="29"/>
      <c r="B17" s="29"/>
      <c r="C17" s="33"/>
    </row>
    <row r="18" spans="1:9" ht="15" customHeight="1" x14ac:dyDescent="0.3">
      <c r="A18" s="29"/>
      <c r="B18" s="29"/>
      <c r="C18" s="33"/>
    </row>
    <row r="20" spans="1:9" ht="10.8" thickBot="1" x14ac:dyDescent="0.35"/>
    <row r="21" spans="1:9" ht="28.5" customHeight="1" thickBot="1" x14ac:dyDescent="0.35">
      <c r="A21" s="53" t="s">
        <v>76</v>
      </c>
      <c r="B21" s="54"/>
      <c r="C21" s="55"/>
    </row>
    <row r="22" spans="1:9" ht="21" thickBot="1" x14ac:dyDescent="0.35">
      <c r="A22" s="4" t="s">
        <v>71</v>
      </c>
      <c r="B22" s="5" t="s">
        <v>29</v>
      </c>
      <c r="C22" s="5" t="s">
        <v>30</v>
      </c>
    </row>
    <row r="23" spans="1:9" ht="10.8" thickBot="1" x14ac:dyDescent="0.35">
      <c r="A23" s="31">
        <v>1</v>
      </c>
      <c r="B23" s="16">
        <v>2</v>
      </c>
      <c r="C23" s="16">
        <v>3</v>
      </c>
    </row>
    <row r="24" spans="1:9" ht="31.2" thickBot="1" x14ac:dyDescent="0.35">
      <c r="A24" s="8" t="str">
        <f>'PI skaičiuoklė'!B15</f>
        <v>11 straipsnio 7 dalis. „Autobusų stotys turi turėti interneto svetainę, kurioje skelbiama keleiviams ir vežėjams aktuali informacija apie stoties veiklą, eismo tvarkaraščius, pakeitimus.“</v>
      </c>
      <c r="B24" s="9"/>
      <c r="C24" s="9"/>
    </row>
    <row r="25" spans="1:9" ht="10.8" thickBot="1" x14ac:dyDescent="0.35">
      <c r="A25" s="11" t="str">
        <f>'PI skaičiuoklė'!C16</f>
        <v>Autobusų stotys turi turėti interneto svetainę</v>
      </c>
      <c r="B25" s="9"/>
      <c r="C25" s="9"/>
    </row>
    <row r="26" spans="1:9" ht="10.8" thickBot="1" x14ac:dyDescent="0.35">
      <c r="A26" s="20"/>
      <c r="B26" s="12" t="s">
        <v>99</v>
      </c>
      <c r="C26" s="12">
        <v>400</v>
      </c>
      <c r="D26" s="2" t="s">
        <v>105</v>
      </c>
      <c r="I26" s="2" t="s">
        <v>106</v>
      </c>
    </row>
    <row r="27" spans="1:9" ht="10.8" thickBot="1" x14ac:dyDescent="0.35">
      <c r="A27" s="44" t="s">
        <v>34</v>
      </c>
      <c r="B27" s="46"/>
      <c r="C27" s="12">
        <f>SUM(C26:C26)</f>
        <v>400</v>
      </c>
    </row>
    <row r="28" spans="1:9" ht="10.8" thickBot="1" x14ac:dyDescent="0.35">
      <c r="A28" s="47" t="s">
        <v>35</v>
      </c>
      <c r="B28" s="49"/>
      <c r="C28" s="18">
        <f>SUM(C27)</f>
        <v>400</v>
      </c>
    </row>
    <row r="29" spans="1:9" ht="10.8" thickBot="1" x14ac:dyDescent="0.35">
      <c r="A29" s="8" t="e">
        <f>'PI skaičiuoklė'!#REF!</f>
        <v>#REF!</v>
      </c>
      <c r="B29" s="9"/>
      <c r="C29" s="9"/>
    </row>
    <row r="30" spans="1:9" ht="10.8" thickBot="1" x14ac:dyDescent="0.35">
      <c r="A30" s="11" t="e">
        <f>'PI skaičiuoklė'!#REF!</f>
        <v>#REF!</v>
      </c>
      <c r="B30" s="9"/>
      <c r="C30" s="9"/>
    </row>
    <row r="31" spans="1:9" ht="10.8" thickBot="1" x14ac:dyDescent="0.35">
      <c r="A31" s="13"/>
      <c r="B31" s="12" t="s">
        <v>100</v>
      </c>
      <c r="C31" s="12">
        <v>0</v>
      </c>
    </row>
    <row r="32" spans="1:9" ht="10.8" thickBot="1" x14ac:dyDescent="0.35">
      <c r="A32" s="44" t="s">
        <v>101</v>
      </c>
      <c r="B32" s="46"/>
      <c r="C32" s="12">
        <f>SUM(C31:C31)</f>
        <v>0</v>
      </c>
    </row>
    <row r="33" spans="1:4" ht="10.8" thickBot="1" x14ac:dyDescent="0.35">
      <c r="A33" s="47" t="s">
        <v>102</v>
      </c>
      <c r="B33" s="49"/>
      <c r="C33" s="18">
        <f>SUM(C32)</f>
        <v>0</v>
      </c>
    </row>
    <row r="34" spans="1:4" ht="51.6" thickBot="1" x14ac:dyDescent="0.35">
      <c r="A34" s="8" t="str">
        <f>'PI skaičiuoklė'!B18</f>
        <v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v>
      </c>
      <c r="B34" s="9"/>
      <c r="C34" s="9"/>
    </row>
    <row r="35" spans="1:4" ht="31.2" thickBot="1" x14ac:dyDescent="0.35">
      <c r="A35" s="11" t="str">
        <f>'PI skaičiuoklė'!C19</f>
        <v>turėti Lietuvos Respublikoje ar užsienio valstybėje registruoto banko ar draudimo bendrovės išduotą keleivių vežimo tolimojo reguliaraus susisiekimo maršrutais užtikrinimo garantiją</v>
      </c>
      <c r="B35" s="9"/>
      <c r="C35" s="9"/>
    </row>
    <row r="36" spans="1:4" ht="21" thickBot="1" x14ac:dyDescent="0.35">
      <c r="A36" s="13"/>
      <c r="B36" s="12" t="s">
        <v>103</v>
      </c>
      <c r="C36" s="12">
        <v>100</v>
      </c>
      <c r="D36" s="2" t="s">
        <v>104</v>
      </c>
    </row>
    <row r="37" spans="1:4" ht="10.8" thickBot="1" x14ac:dyDescent="0.35">
      <c r="A37" s="44" t="s">
        <v>101</v>
      </c>
      <c r="B37" s="46"/>
      <c r="C37" s="12">
        <f>SUM(C36:C36)</f>
        <v>100</v>
      </c>
    </row>
    <row r="38" spans="1:4" ht="10.8" thickBot="1" x14ac:dyDescent="0.35">
      <c r="A38" s="47" t="s">
        <v>102</v>
      </c>
      <c r="B38" s="49"/>
      <c r="C38" s="18">
        <f>SUM(C37)</f>
        <v>100</v>
      </c>
    </row>
  </sheetData>
  <mergeCells count="11">
    <mergeCell ref="A1:C1"/>
    <mergeCell ref="A21:C21"/>
    <mergeCell ref="A8:B8"/>
    <mergeCell ref="A12:B12"/>
    <mergeCell ref="A14:B14"/>
    <mergeCell ref="A37:B37"/>
    <mergeCell ref="A38:B38"/>
    <mergeCell ref="A32:B32"/>
    <mergeCell ref="A33:B33"/>
    <mergeCell ref="A27:B27"/>
    <mergeCell ref="A28:B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Danguolė Sabaliauskienė</cp:lastModifiedBy>
  <cp:lastPrinted>2020-06-30T05:46:20Z</cp:lastPrinted>
  <dcterms:created xsi:type="dcterms:W3CDTF">2017-11-29T09:20:31Z</dcterms:created>
  <dcterms:modified xsi:type="dcterms:W3CDTF">2022-10-17T05:30:39Z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