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R:\VPOS\MEDŽIAGA\TAPAI\"/>
    </mc:Choice>
  </mc:AlternateContent>
  <xr:revisionPtr revIDLastSave="0" documentId="8_{7DD1393F-7E43-4A38-B59B-6124EA730AD2}" xr6:coauthVersionLast="46" xr6:coauthVersionMax="46" xr10:uidLastSave="{00000000-0000-0000-0000-000000000000}"/>
  <bookViews>
    <workbookView xWindow="30612" yWindow="2676" windowWidth="23256" windowHeight="12576" xr2:uid="{ED1D179C-C1C4-4663-9366-EBC3486E0B10}"/>
  </bookViews>
  <sheets>
    <sheet name="UNP"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 i="4" l="1"/>
  <c r="D3" i="4" s="1"/>
  <c r="E6" i="4"/>
  <c r="E14" i="4" s="1"/>
  <c r="B6" i="4"/>
  <c r="D14" i="4" s="1"/>
  <c r="C5" i="4"/>
  <c r="D5" i="4" s="1"/>
  <c r="C4" i="4"/>
  <c r="D4" i="4" s="1"/>
  <c r="D24" i="4" l="1"/>
  <c r="E24" i="4"/>
  <c r="D6" i="4"/>
  <c r="F14" i="4" s="1"/>
  <c r="I14" i="4" s="1"/>
  <c r="F3" i="4"/>
  <c r="G3" i="4" s="1"/>
  <c r="F4" i="4"/>
  <c r="G4" i="4" s="1"/>
  <c r="F5" i="4"/>
  <c r="G5" i="4" s="1"/>
  <c r="C6" i="4"/>
  <c r="I24" i="4" l="1"/>
  <c r="F6" i="4"/>
  <c r="G6" i="4"/>
  <c r="I26" i="4" s="1"/>
  <c r="I16" i="4" l="1"/>
</calcChain>
</file>

<file path=xl/sharedStrings.xml><?xml version="1.0" encoding="utf-8"?>
<sst xmlns="http://schemas.openxmlformats.org/spreadsheetml/2006/main" count="29" uniqueCount="23">
  <si>
    <t>Viso sumokėta</t>
  </si>
  <si>
    <r>
      <t>U</t>
    </r>
    <r>
      <rPr>
        <vertAlign val="subscript"/>
        <sz val="12"/>
        <color rgb="FF000000"/>
        <rFont val="Times New Roman"/>
        <family val="1"/>
        <charset val="186"/>
      </rPr>
      <t>NP </t>
    </r>
    <r>
      <rPr>
        <sz val="12"/>
        <color rgb="FF000000"/>
        <rFont val="Times New Roman"/>
        <family val="1"/>
        <charset val="186"/>
      </rPr>
      <t>= t</t>
    </r>
    <r>
      <rPr>
        <vertAlign val="subscript"/>
        <sz val="12"/>
        <color rgb="FF000000"/>
        <rFont val="Times New Roman"/>
        <family val="1"/>
        <charset val="186"/>
      </rPr>
      <t>NP</t>
    </r>
    <r>
      <rPr>
        <sz val="12"/>
        <color rgb="FF000000"/>
        <rFont val="Times New Roman"/>
        <family val="1"/>
        <charset val="186"/>
      </rPr>
      <t> × (0,9 A</t>
    </r>
    <r>
      <rPr>
        <vertAlign val="subscript"/>
        <sz val="12"/>
        <color rgb="FF000000"/>
        <rFont val="Times New Roman"/>
        <family val="1"/>
        <charset val="186"/>
      </rPr>
      <t>skirti</t>
    </r>
    <r>
      <rPr>
        <sz val="12"/>
        <color rgb="FF000000"/>
        <rFont val="Times New Roman"/>
        <family val="1"/>
        <charset val="186"/>
      </rPr>
      <t>-A) - T</t>
    </r>
    <r>
      <rPr>
        <vertAlign val="subscript"/>
        <sz val="12"/>
        <color rgb="FF000000"/>
        <rFont val="Times New Roman"/>
        <family val="1"/>
        <charset val="186"/>
      </rPr>
      <t>išankst</t>
    </r>
  </si>
  <si>
    <r>
      <t>U</t>
    </r>
    <r>
      <rPr>
        <vertAlign val="subscript"/>
        <sz val="12"/>
        <color rgb="FF000000"/>
        <rFont val="Times New Roman"/>
        <family val="1"/>
        <charset val="186"/>
      </rPr>
      <t>NP </t>
    </r>
    <r>
      <rPr>
        <sz val="12"/>
        <color rgb="FF000000"/>
        <rFont val="Times New Roman"/>
        <family val="1"/>
        <charset val="186"/>
      </rPr>
      <t>= t</t>
    </r>
    <r>
      <rPr>
        <vertAlign val="subscript"/>
        <sz val="12"/>
        <color rgb="FF000000"/>
        <rFont val="Times New Roman"/>
        <family val="1"/>
        <charset val="186"/>
      </rPr>
      <t>NP</t>
    </r>
    <r>
      <rPr>
        <sz val="12"/>
        <color rgb="FF000000"/>
        <rFont val="Times New Roman"/>
        <family val="1"/>
        <charset val="186"/>
      </rPr>
      <t> × (0,9 A</t>
    </r>
    <r>
      <rPr>
        <vertAlign val="subscript"/>
        <sz val="12"/>
        <color rgb="FF000000"/>
        <rFont val="Times New Roman"/>
        <family val="1"/>
        <charset val="186"/>
      </rPr>
      <t>skirti</t>
    </r>
    <r>
      <rPr>
        <sz val="12"/>
        <color rgb="FF000000"/>
        <rFont val="Times New Roman"/>
        <family val="1"/>
        <charset val="186"/>
      </rPr>
      <t>-A)</t>
    </r>
  </si>
  <si>
    <r>
      <t>t</t>
    </r>
    <r>
      <rPr>
        <vertAlign val="subscript"/>
        <sz val="9"/>
        <color theme="1"/>
        <rFont val="Calibri"/>
        <family val="2"/>
        <charset val="186"/>
        <scheme val="minor"/>
      </rPr>
      <t>NP</t>
    </r>
  </si>
  <si>
    <r>
      <t>A</t>
    </r>
    <r>
      <rPr>
        <vertAlign val="subscript"/>
        <sz val="11"/>
        <color theme="1"/>
        <rFont val="Calibri"/>
        <family val="2"/>
        <charset val="186"/>
        <scheme val="minor"/>
      </rPr>
      <t>skirti</t>
    </r>
  </si>
  <si>
    <t>A</t>
  </si>
  <si>
    <r>
      <t>T</t>
    </r>
    <r>
      <rPr>
        <vertAlign val="subscript"/>
        <sz val="11"/>
        <color theme="1"/>
        <rFont val="Calibri"/>
        <family val="2"/>
        <charset val="186"/>
        <scheme val="minor"/>
      </rPr>
      <t>išankst</t>
    </r>
  </si>
  <si>
    <t>koef.</t>
  </si>
  <si>
    <r>
      <t>U</t>
    </r>
    <r>
      <rPr>
        <vertAlign val="subscript"/>
        <sz val="11"/>
        <color theme="1"/>
        <rFont val="Calibri"/>
        <family val="2"/>
        <charset val="186"/>
        <scheme val="minor"/>
      </rPr>
      <t>NP</t>
    </r>
    <r>
      <rPr>
        <sz val="11"/>
        <color theme="1"/>
        <rFont val="Calibri"/>
        <family val="2"/>
        <charset val="186"/>
        <scheme val="minor"/>
      </rPr>
      <t>=</t>
    </r>
  </si>
  <si>
    <t>Planas bendrieji  tkm bruto</t>
  </si>
  <si>
    <t>Faktas bendrieji tkm bruto</t>
  </si>
  <si>
    <t>Trijų mėnesių pavyzdys:</t>
  </si>
  <si>
    <t>Traukinių eismo įmoka</t>
  </si>
  <si>
    <t>Traukinių eismo įmoka ataskaitinio mėnesio gale</t>
  </si>
  <si>
    <t>Pagal formulę gaunamas rezultatas, kad ne geležinkelio įmonė (vežėjas) moka viešosios geležinkelių infratruktūros valdytojui mokestį už skirtus, bet nepanaudotus pajėgumus, o viešosios geležinkelių infratruktūros valdytojas tą sumą yra skolingas geležinkelio įmonei (vežėjui).</t>
  </si>
  <si>
    <t>Iš viso užmokestis už minimąlųjį prieigos paketą:</t>
  </si>
  <si>
    <r>
      <t xml:space="preserve">Visa ataskaitiniu laikotarpiu geležinkelio įmonės (vežėjo) sumokėta užmokesčio už minimųjį prieigos paketą suma, pasibaigus ataskaitiniam laikotarpiui yra mažesnė, nei nurodyta pagal 1) nurodytą apskaičiavimą (t.y., </t>
    </r>
    <r>
      <rPr>
        <sz val="11"/>
        <color rgb="FF00B050"/>
        <rFont val="Calibri"/>
        <family val="2"/>
        <charset val="186"/>
        <scheme val="minor"/>
      </rPr>
      <t>2,16 Eur)</t>
    </r>
    <r>
      <rPr>
        <sz val="11"/>
        <color theme="1"/>
        <rFont val="Calibri"/>
        <family val="2"/>
        <charset val="186"/>
        <scheme val="minor"/>
      </rPr>
      <t>.</t>
    </r>
  </si>
  <si>
    <t>Visa ataskaitiniu laikotarpiu geležinkelio įmonės (vežėjo) sumokėta užmokesčio už minimalųjį prieigos paketą suma, pasibaigus ataskaitiniam laikotarpiui yra taip, kaip apskaičiuota 1), t.y., 2,16 Eur.</t>
  </si>
  <si>
    <r>
      <t>1) Pagal Užmokesčio už minimalųjį prieigos prie viešosios geležinkelių infrastruktūros paketą ir užmokesčio už skirtus, bet nepanaudotus viešosios geležinkelių infrastruktūros pajėgumus apskaičiavimo ir mokėjimo taisyklesių, patvirtintų Lietuvos Respublikos Vyriausybės 2004 m. gegužės 19 d. nutarimu Nr. 610 „Dėl užmokesčio už minimalųjį prieigos prie viešosios geležinkelių infrastruktūros paketą ir užmokesčio už skirtus, bet nepanaudotus viešosios geležinkelių infrastruktūros pajėgumus apskaičiavimo ir mokėjimo taisyklių patvirtinimo“ (toliau – Užmokesčio taisyklės), 35  punktą geležinkelio įmonė (vežėjas), pasibaigus atitinkamo tarnybinio traukių tvarkaraščio galiojimo laikotarpiui (toliau – ataskaitis laikotarpis), turi būti apmokėjusi 90% atakaitiniu laikotarpiu skitų viešosios geležinkelių infratruktūros pajėgumų, t. y., jei geležinkelio įmonei (vežejui) ataskaitiniu laikotarpiu buvo skirta 3000 bendrųjų tkm bruto, tai bendra suma kurią geležinkelio įmonė (vežėjas) turėtų būti sumokėjusi pasibaigus ataksaitiniam laikotarpiui, turėtų būti  lygi 3000 bendrųjų tkm bruto *0,0008 Eur*90%=</t>
    </r>
    <r>
      <rPr>
        <sz val="11"/>
        <color rgb="FF00B050"/>
        <rFont val="Calibri"/>
        <family val="2"/>
        <charset val="186"/>
        <scheme val="minor"/>
      </rPr>
      <t>2,16 Eur</t>
    </r>
  </si>
  <si>
    <t>2) Pagal Užmokesčio taisyklių 35 punkte nustatytą formulę užmokestis už skirtus, bet nepanaudotus pajėgumus 1) numatytu atveju būtų askaičiuojamas taip:</t>
  </si>
  <si>
    <r>
      <t>3) Siekiant ištaisyti Užmokesčio taisyklių 35 punkte nustatytą formulę, būtina šią formulę išdėstyti taip: U</t>
    </r>
    <r>
      <rPr>
        <vertAlign val="subscript"/>
        <sz val="11"/>
        <color theme="1"/>
        <rFont val="Calibri"/>
        <family val="2"/>
        <charset val="186"/>
        <scheme val="minor"/>
      </rPr>
      <t>NP</t>
    </r>
    <r>
      <rPr>
        <sz val="11"/>
        <color theme="1"/>
        <rFont val="Calibri"/>
        <family val="2"/>
        <charset val="186"/>
        <scheme val="minor"/>
      </rPr>
      <t> = t</t>
    </r>
    <r>
      <rPr>
        <vertAlign val="subscript"/>
        <sz val="11"/>
        <color theme="1"/>
        <rFont val="Calibri"/>
        <family val="2"/>
        <charset val="186"/>
        <scheme val="minor"/>
      </rPr>
      <t>NP</t>
    </r>
    <r>
      <rPr>
        <sz val="11"/>
        <color theme="1"/>
        <rFont val="Calibri"/>
        <family val="2"/>
        <charset val="186"/>
        <scheme val="minor"/>
      </rPr>
      <t> × (0,9 A</t>
    </r>
    <r>
      <rPr>
        <vertAlign val="subscript"/>
        <sz val="11"/>
        <color theme="1"/>
        <rFont val="Calibri"/>
        <family val="2"/>
        <charset val="186"/>
        <scheme val="minor"/>
      </rPr>
      <t>skirti</t>
    </r>
    <r>
      <rPr>
        <sz val="11"/>
        <color theme="1"/>
        <rFont val="Calibri"/>
        <family val="2"/>
        <charset val="186"/>
        <scheme val="minor"/>
      </rPr>
      <t>-A), t. y.  ištrinti -T</t>
    </r>
    <r>
      <rPr>
        <vertAlign val="subscript"/>
        <sz val="11"/>
        <color theme="1"/>
        <rFont val="Calibri"/>
        <family val="2"/>
        <charset val="186"/>
        <scheme val="minor"/>
      </rPr>
      <t>išankst</t>
    </r>
    <r>
      <rPr>
        <sz val="11"/>
        <color theme="1"/>
        <rFont val="Calibri"/>
        <family val="2"/>
        <charset val="186"/>
        <scheme val="minor"/>
      </rPr>
      <t>)</t>
    </r>
  </si>
  <si>
    <r>
      <t>4) Pakeitus Užmokesčio taisyklių 35 punkte nustatytą formulę, t. y., ištrynus -T</t>
    </r>
    <r>
      <rPr>
        <vertAlign val="subscript"/>
        <sz val="11"/>
        <color theme="1"/>
        <rFont val="Calibri"/>
        <family val="2"/>
        <charset val="186"/>
        <scheme val="minor"/>
      </rPr>
      <t xml:space="preserve">išankst, </t>
    </r>
    <r>
      <rPr>
        <sz val="11"/>
        <color theme="1"/>
        <rFont val="Calibri"/>
        <family val="2"/>
        <scheme val="minor"/>
      </rPr>
      <t>užmokestis už skirtus, bet nepanaudotus pajėgumus 1) numatytu atveju būtų apskaičiuojamas taip:</t>
    </r>
  </si>
  <si>
    <t>Pagal pakoreguotą formulę užmokesčio už skirtus, bet nepanaudotus pajėgumus rezultatas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</si>
</sst>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2"/>
      <color rgb="FF000000"/>
      <name val="Times New Roman"/>
      <family val="1"/>
      <charset val="186"/>
    </font>
    <font>
      <vertAlign val="subscript"/>
      <sz val="12"/>
      <color rgb="FF000000"/>
      <name val="Times New Roman"/>
      <family val="1"/>
      <charset val="186"/>
    </font>
    <font>
      <sz val="11"/>
      <name val="Calibri"/>
      <family val="2"/>
      <charset val="186"/>
      <scheme val="minor"/>
    </font>
    <font>
      <sz val="11"/>
      <color rgb="FF00B050"/>
      <name val="Calibri"/>
      <family val="2"/>
      <charset val="186"/>
      <scheme val="minor"/>
    </font>
    <font>
      <vertAlign val="subscript"/>
      <sz val="11"/>
      <color theme="1"/>
      <name val="Calibri"/>
      <family val="2"/>
      <charset val="186"/>
      <scheme val="minor"/>
    </font>
    <font>
      <vertAlign val="subscript"/>
      <sz val="9"/>
      <color theme="1"/>
      <name val="Calibri"/>
      <family val="2"/>
      <charset val="186"/>
      <scheme val="minor"/>
    </font>
    <font>
      <sz val="11"/>
      <color rgb="FFFF0000"/>
      <name val="Calibri"/>
      <family val="2"/>
      <charset val="186"/>
      <scheme val="minor"/>
    </font>
    <font>
      <sz val="11"/>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5" tint="0.7999816888943144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0" fillId="0" borderId="1" xfId="0" applyBorder="1"/>
    <xf numFmtId="4" fontId="0" fillId="0" borderId="1" xfId="0" applyNumberFormat="1" applyBorder="1"/>
    <xf numFmtId="4" fontId="0" fillId="0" borderId="1" xfId="0" applyNumberFormat="1" applyBorder="1" applyAlignment="1">
      <alignment horizontal="center" vertical="center"/>
    </xf>
    <xf numFmtId="4" fontId="0" fillId="0" borderId="0" xfId="0" applyNumberFormat="1"/>
    <xf numFmtId="3" fontId="0" fillId="0" borderId="1" xfId="0" applyNumberFormat="1" applyBorder="1" applyAlignment="1">
      <alignment horizontal="center"/>
    </xf>
    <xf numFmtId="4" fontId="2" fillId="0" borderId="1" xfId="0" applyNumberFormat="1" applyFont="1" applyBorder="1" applyAlignment="1">
      <alignment horizontal="center" vertical="center"/>
    </xf>
    <xf numFmtId="9" fontId="0" fillId="0" borderId="1" xfId="1" applyFont="1" applyBorder="1" applyAlignment="1">
      <alignment horizontal="center" vertical="center"/>
    </xf>
    <xf numFmtId="4" fontId="0" fillId="0" borderId="1" xfId="0" applyNumberFormat="1" applyFill="1" applyBorder="1" applyAlignment="1">
      <alignment horizontal="center" vertical="center"/>
    </xf>
    <xf numFmtId="4" fontId="7" fillId="0" borderId="0" xfId="0" applyNumberFormat="1" applyFont="1"/>
    <xf numFmtId="0" fontId="6" fillId="2" borderId="0" xfId="0" applyFont="1" applyFill="1"/>
    <xf numFmtId="0" fontId="0" fillId="0" borderId="0" xfId="0" applyAlignment="1">
      <alignment horizontal="right"/>
    </xf>
    <xf numFmtId="4" fontId="0" fillId="2" borderId="0" xfId="0" applyNumberFormat="1" applyFill="1"/>
    <xf numFmtId="0" fontId="6" fillId="4" borderId="0" xfId="0" applyFont="1" applyFill="1"/>
    <xf numFmtId="4" fontId="0" fillId="4" borderId="0" xfId="0" applyNumberFormat="1" applyFill="1"/>
    <xf numFmtId="4" fontId="2" fillId="0" borderId="2" xfId="0" applyNumberFormat="1" applyFont="1" applyFill="1" applyBorder="1" applyAlignment="1">
      <alignment horizontal="center" vertical="center"/>
    </xf>
    <xf numFmtId="4" fontId="0" fillId="0" borderId="0" xfId="0" applyNumberFormat="1" applyFill="1" applyBorder="1" applyAlignment="1">
      <alignment horizontal="center" vertical="center" wrapText="1"/>
    </xf>
    <xf numFmtId="0" fontId="0" fillId="0" borderId="0" xfId="0" applyBorder="1"/>
    <xf numFmtId="2" fontId="0" fillId="0" borderId="0" xfId="0" applyNumberFormat="1" applyBorder="1"/>
    <xf numFmtId="0" fontId="3" fillId="0" borderId="0" xfId="0" applyFont="1" applyBorder="1"/>
    <xf numFmtId="2" fontId="2" fillId="0" borderId="0" xfId="0" applyNumberFormat="1" applyFont="1" applyBorder="1"/>
    <xf numFmtId="0" fontId="2" fillId="0" borderId="0" xfId="0" applyFont="1" applyBorder="1"/>
    <xf numFmtId="0" fontId="0" fillId="0" borderId="1" xfId="0" applyBorder="1" applyAlignment="1">
      <alignment horizontal="center" vertical="center"/>
    </xf>
    <xf numFmtId="0" fontId="0" fillId="0" borderId="1" xfId="0" applyBorder="1" applyAlignment="1">
      <alignment horizontal="center"/>
    </xf>
    <xf numFmtId="4" fontId="0" fillId="0" borderId="1" xfId="0" applyNumberFormat="1" applyBorder="1" applyAlignment="1">
      <alignment horizontal="center"/>
    </xf>
    <xf numFmtId="4" fontId="0" fillId="3" borderId="1" xfId="0" applyNumberFormat="1" applyFill="1" applyBorder="1" applyAlignment="1">
      <alignment horizontal="center"/>
    </xf>
    <xf numFmtId="0" fontId="0" fillId="0" borderId="2" xfId="0" applyFill="1" applyBorder="1" applyAlignment="1">
      <alignment horizontal="center" vertical="center"/>
    </xf>
    <xf numFmtId="4" fontId="0" fillId="0" borderId="2" xfId="0" applyNumberFormat="1" applyFill="1" applyBorder="1" applyAlignment="1">
      <alignment horizontal="center"/>
    </xf>
    <xf numFmtId="4" fontId="0" fillId="0" borderId="1" xfId="0" applyNumberFormat="1" applyBorder="1" applyAlignment="1">
      <alignment horizontal="center" vertical="center" wrapText="1"/>
    </xf>
    <xf numFmtId="0" fontId="0" fillId="0" borderId="0" xfId="0" applyAlignment="1">
      <alignment wrapText="1"/>
    </xf>
    <xf numFmtId="4" fontId="0" fillId="0" borderId="0" xfId="0" applyNumberFormat="1" applyFill="1"/>
    <xf numFmtId="0" fontId="10" fillId="0" borderId="0" xfId="0" applyFont="1" applyFill="1"/>
    <xf numFmtId="0" fontId="4" fillId="0" borderId="0" xfId="0" applyFont="1" applyAlignment="1">
      <alignment horizontal="center"/>
    </xf>
    <xf numFmtId="0" fontId="0" fillId="0" borderId="0" xfId="0" applyAlignment="1">
      <alignment horizontal="left"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A48AE-6C8F-481D-9349-5A0FE6028A6B}">
  <dimension ref="A1:R26"/>
  <sheetViews>
    <sheetView tabSelected="1" workbookViewId="0">
      <selection activeCell="F14" sqref="F14"/>
    </sheetView>
  </sheetViews>
  <sheetFormatPr defaultRowHeight="14.4" x14ac:dyDescent="0.3"/>
  <cols>
    <col min="2" max="2" width="16.44140625" customWidth="1"/>
    <col min="3" max="3" width="13.77734375" customWidth="1"/>
    <col min="4" max="4" width="12.44140625" bestFit="1" customWidth="1"/>
    <col min="5" max="5" width="16.77734375" customWidth="1"/>
    <col min="6" max="6" width="21.77734375" customWidth="1"/>
    <col min="7" max="7" width="16.5546875" customWidth="1"/>
    <col min="8" max="8" width="17.5546875" customWidth="1"/>
    <col min="9" max="9" width="13.5546875" customWidth="1"/>
    <col min="10" max="10" width="14" customWidth="1"/>
    <col min="12" max="12" width="15.21875" customWidth="1"/>
    <col min="15" max="15" width="14.21875" customWidth="1"/>
  </cols>
  <sheetData>
    <row r="1" spans="1:18" x14ac:dyDescent="0.3">
      <c r="A1" t="s">
        <v>11</v>
      </c>
    </row>
    <row r="2" spans="1:18" ht="74.25" customHeight="1" x14ac:dyDescent="0.3">
      <c r="A2" s="2"/>
      <c r="B2" s="28" t="s">
        <v>9</v>
      </c>
      <c r="C2" s="28" t="s">
        <v>12</v>
      </c>
      <c r="D2" s="7">
        <v>0.5</v>
      </c>
      <c r="E2" s="28" t="s">
        <v>10</v>
      </c>
      <c r="F2" s="28" t="s">
        <v>13</v>
      </c>
      <c r="G2" s="3" t="s">
        <v>0</v>
      </c>
      <c r="I2" s="16"/>
      <c r="J2" s="16"/>
      <c r="K2" s="17"/>
      <c r="L2" s="16"/>
      <c r="M2" s="17"/>
      <c r="N2" s="17"/>
      <c r="O2" s="16"/>
      <c r="P2" s="17"/>
      <c r="Q2" s="17"/>
    </row>
    <row r="3" spans="1:18" x14ac:dyDescent="0.3">
      <c r="A3" s="5">
        <v>1</v>
      </c>
      <c r="B3" s="3">
        <v>1000</v>
      </c>
      <c r="C3" s="3">
        <f>B3*0.0008</f>
        <v>0.8</v>
      </c>
      <c r="D3" s="3">
        <f>C3*0.5</f>
        <v>0.4</v>
      </c>
      <c r="E3" s="3">
        <v>700</v>
      </c>
      <c r="F3" s="3">
        <f>E3*0.0008-D3</f>
        <v>0.16000000000000003</v>
      </c>
      <c r="G3" s="3">
        <f>D3+F3</f>
        <v>0.56000000000000005</v>
      </c>
      <c r="I3" s="17"/>
      <c r="J3" s="18"/>
      <c r="K3" s="17"/>
      <c r="L3" s="17"/>
      <c r="M3" s="17"/>
      <c r="N3" s="17"/>
      <c r="O3" s="17"/>
      <c r="P3" s="17"/>
      <c r="Q3" s="17"/>
    </row>
    <row r="4" spans="1:18" x14ac:dyDescent="0.3">
      <c r="A4" s="5">
        <v>2</v>
      </c>
      <c r="B4" s="3">
        <v>900</v>
      </c>
      <c r="C4" s="3">
        <f t="shared" ref="C4:C5" si="0">B4*0.0008</f>
        <v>0.72000000000000008</v>
      </c>
      <c r="D4" s="3">
        <f>C4*0.5</f>
        <v>0.36000000000000004</v>
      </c>
      <c r="E4" s="3">
        <v>200</v>
      </c>
      <c r="F4" s="8">
        <f t="shared" ref="F4:F5" si="1">E4*0.0008-D4</f>
        <v>-0.20000000000000004</v>
      </c>
      <c r="G4" s="3">
        <f>D4+F4</f>
        <v>0.16</v>
      </c>
      <c r="I4" s="17"/>
      <c r="J4" s="18"/>
      <c r="K4" s="17"/>
      <c r="L4" s="17"/>
      <c r="M4" s="17"/>
      <c r="N4" s="17"/>
      <c r="O4" s="17"/>
      <c r="P4" s="17"/>
      <c r="Q4" s="17"/>
    </row>
    <row r="5" spans="1:18" x14ac:dyDescent="0.3">
      <c r="A5" s="5">
        <v>3</v>
      </c>
      <c r="B5" s="3">
        <v>1100</v>
      </c>
      <c r="C5" s="3">
        <f t="shared" si="0"/>
        <v>0.88</v>
      </c>
      <c r="D5" s="3">
        <f>C5*0.5</f>
        <v>0.44</v>
      </c>
      <c r="E5" s="3">
        <v>800</v>
      </c>
      <c r="F5" s="3">
        <f t="shared" si="1"/>
        <v>0.2</v>
      </c>
      <c r="G5" s="3">
        <f t="shared" ref="G5" si="2">D5+F5</f>
        <v>0.64</v>
      </c>
      <c r="I5" s="17"/>
      <c r="J5" s="18"/>
      <c r="K5" s="17"/>
      <c r="L5" s="17"/>
      <c r="M5" s="17"/>
      <c r="N5" s="17"/>
      <c r="O5" s="17"/>
      <c r="P5" s="17"/>
      <c r="Q5" s="17"/>
    </row>
    <row r="6" spans="1:18" x14ac:dyDescent="0.3">
      <c r="A6" s="1"/>
      <c r="B6" s="6">
        <f t="shared" ref="B6:F6" si="3">SUM(B3:B5)</f>
        <v>3000</v>
      </c>
      <c r="C6" s="6">
        <f t="shared" si="3"/>
        <v>2.4</v>
      </c>
      <c r="D6" s="6">
        <f t="shared" si="3"/>
        <v>1.2</v>
      </c>
      <c r="E6" s="6">
        <f t="shared" si="3"/>
        <v>1700</v>
      </c>
      <c r="F6" s="6">
        <f t="shared" si="3"/>
        <v>0.16</v>
      </c>
      <c r="G6" s="6">
        <f>SUM(G3:G5)</f>
        <v>1.36</v>
      </c>
      <c r="H6" s="15"/>
      <c r="I6" s="19"/>
      <c r="J6" s="20"/>
      <c r="K6" s="17"/>
      <c r="L6" s="21"/>
      <c r="M6" s="21"/>
      <c r="N6" s="21"/>
      <c r="O6" s="21"/>
      <c r="P6" s="21"/>
      <c r="Q6" s="17"/>
    </row>
    <row r="8" spans="1:18" ht="82.5" customHeight="1" x14ac:dyDescent="0.3">
      <c r="A8" s="33" t="s">
        <v>18</v>
      </c>
      <c r="B8" s="33"/>
      <c r="C8" s="33"/>
      <c r="D8" s="33"/>
      <c r="E8" s="33"/>
      <c r="F8" s="33"/>
      <c r="G8" s="33"/>
      <c r="H8" s="33"/>
      <c r="I8" s="33"/>
      <c r="J8" s="33"/>
      <c r="K8" s="33"/>
      <c r="L8" s="33"/>
      <c r="M8" s="33"/>
      <c r="N8" s="33"/>
      <c r="O8" s="33"/>
      <c r="P8" s="33"/>
      <c r="Q8" s="33"/>
      <c r="R8" s="33"/>
    </row>
    <row r="10" spans="1:18" x14ac:dyDescent="0.3">
      <c r="A10" t="s">
        <v>19</v>
      </c>
    </row>
    <row r="11" spans="1:18" ht="18" x14ac:dyDescent="0.4">
      <c r="A11" s="32" t="s">
        <v>1</v>
      </c>
      <c r="B11" s="32"/>
      <c r="C11" s="32"/>
      <c r="D11" s="32"/>
      <c r="E11" s="32"/>
      <c r="F11" s="32"/>
      <c r="G11" s="32"/>
    </row>
    <row r="13" spans="1:18" ht="15.6" x14ac:dyDescent="0.35">
      <c r="B13" s="22" t="s">
        <v>3</v>
      </c>
      <c r="C13" s="22" t="s">
        <v>7</v>
      </c>
      <c r="D13" s="23" t="s">
        <v>4</v>
      </c>
      <c r="E13" s="23" t="s">
        <v>5</v>
      </c>
      <c r="F13" s="22" t="s">
        <v>6</v>
      </c>
    </row>
    <row r="14" spans="1:18" ht="15.6" x14ac:dyDescent="0.35">
      <c r="B14" s="23">
        <v>8.0000000000000004E-4</v>
      </c>
      <c r="C14" s="23">
        <v>0.9</v>
      </c>
      <c r="D14" s="24">
        <f>B6</f>
        <v>3000</v>
      </c>
      <c r="E14" s="24">
        <f>E6</f>
        <v>1700</v>
      </c>
      <c r="F14" s="25">
        <f>D6</f>
        <v>1.2</v>
      </c>
      <c r="H14" s="11" t="s">
        <v>8</v>
      </c>
      <c r="I14" s="10">
        <f>B14*(C14*D14-E14)-F14</f>
        <v>-0.39999999999999991</v>
      </c>
      <c r="J14" t="s">
        <v>14</v>
      </c>
    </row>
    <row r="16" spans="1:18" ht="43.2" x14ac:dyDescent="0.3">
      <c r="D16" s="4"/>
      <c r="F16" s="4"/>
      <c r="H16" s="29" t="s">
        <v>15</v>
      </c>
      <c r="I16" s="12">
        <f>I14+G6</f>
        <v>0.96000000000000019</v>
      </c>
      <c r="J16" t="s">
        <v>16</v>
      </c>
    </row>
    <row r="17" spans="1:12" x14ac:dyDescent="0.3">
      <c r="D17" s="4"/>
      <c r="F17" s="4"/>
      <c r="H17" s="29"/>
      <c r="I17" s="30"/>
    </row>
    <row r="18" spans="1:12" ht="15.6" x14ac:dyDescent="0.35">
      <c r="A18" t="s">
        <v>20</v>
      </c>
    </row>
    <row r="20" spans="1:12" ht="15.6" x14ac:dyDescent="0.35">
      <c r="A20" t="s">
        <v>21</v>
      </c>
      <c r="G20" s="9"/>
    </row>
    <row r="21" spans="1:12" ht="18" x14ac:dyDescent="0.4">
      <c r="A21" s="32" t="s">
        <v>2</v>
      </c>
      <c r="B21" s="32"/>
      <c r="C21" s="32"/>
      <c r="D21" s="32"/>
      <c r="E21" s="32"/>
      <c r="F21" s="32"/>
      <c r="G21" s="32"/>
    </row>
    <row r="23" spans="1:12" ht="15.6" x14ac:dyDescent="0.35">
      <c r="B23" s="22" t="s">
        <v>3</v>
      </c>
      <c r="C23" s="22" t="s">
        <v>7</v>
      </c>
      <c r="D23" s="23" t="s">
        <v>4</v>
      </c>
      <c r="E23" s="23" t="s">
        <v>5</v>
      </c>
      <c r="F23" s="26"/>
    </row>
    <row r="24" spans="1:12" ht="15.6" x14ac:dyDescent="0.35">
      <c r="B24" s="23">
        <v>8.0000000000000004E-4</v>
      </c>
      <c r="C24" s="23">
        <v>0.9</v>
      </c>
      <c r="D24" s="24">
        <f>B6</f>
        <v>3000</v>
      </c>
      <c r="E24" s="24">
        <f>E6</f>
        <v>1700</v>
      </c>
      <c r="F24" s="27"/>
      <c r="H24" s="11" t="s">
        <v>8</v>
      </c>
      <c r="I24" s="13">
        <f>B24*(C24*D24-E24)</f>
        <v>0.8</v>
      </c>
      <c r="J24" t="s">
        <v>22</v>
      </c>
      <c r="K24" s="31"/>
      <c r="L24" s="31"/>
    </row>
    <row r="26" spans="1:12" ht="43.2" x14ac:dyDescent="0.3">
      <c r="D26" s="4"/>
      <c r="F26" s="4"/>
      <c r="H26" s="29" t="s">
        <v>15</v>
      </c>
      <c r="I26" s="14">
        <f>G6+I24</f>
        <v>2.16</v>
      </c>
      <c r="J26" t="s">
        <v>17</v>
      </c>
    </row>
  </sheetData>
  <mergeCells count="3">
    <mergeCell ref="A11:G11"/>
    <mergeCell ref="A21:G21"/>
    <mergeCell ref="A8:R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294FD3978F43D945977F627A2CEE2DCC" ma:contentTypeVersion="11" ma:contentTypeDescription="Kurkite naują dokumentą." ma:contentTypeScope="" ma:versionID="6babe6803e1e05d146be0ac430584b89">
  <xsd:schema xmlns:xsd="http://www.w3.org/2001/XMLSchema" xmlns:xs="http://www.w3.org/2001/XMLSchema" xmlns:p="http://schemas.microsoft.com/office/2006/metadata/properties" xmlns:ns3="036a1caa-2c87-4062-be7b-33af219e9358" xmlns:ns4="0902b6f5-60c5-482b-b2c3-3a0717ea8ab2" targetNamespace="http://schemas.microsoft.com/office/2006/metadata/properties" ma:root="true" ma:fieldsID="160372f13e22785f72d24c8a2a01e8e7" ns3:_="" ns4:_="">
    <xsd:import namespace="036a1caa-2c87-4062-be7b-33af219e9358"/>
    <xsd:import namespace="0902b6f5-60c5-482b-b2c3-3a0717ea8ab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6a1caa-2c87-4062-be7b-33af219e93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02b6f5-60c5-482b-b2c3-3a0717ea8ab2"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57B824-8975-4B50-BCE0-851013387483}">
  <ds:schemaRefs>
    <ds:schemaRef ds:uri="http://schemas.microsoft.com/sharepoint/v3/contenttype/forms"/>
  </ds:schemaRefs>
</ds:datastoreItem>
</file>

<file path=customXml/itemProps2.xml><?xml version="1.0" encoding="utf-8"?>
<ds:datastoreItem xmlns:ds="http://schemas.openxmlformats.org/officeDocument/2006/customXml" ds:itemID="{8AE03AA5-BDD9-4900-B42D-2B0634291CD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55698B8-07FB-49D8-A816-99E877232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6a1caa-2c87-4062-be7b-33af219e9358"/>
    <ds:schemaRef ds:uri="0902b6f5-60c5-482b-b2c3-3a0717ea8a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UNP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Jarmalavičiūtė</dc:creator>
  <cp:lastModifiedBy>Eurika Norkienė</cp:lastModifiedBy>
  <dcterms:created xsi:type="dcterms:W3CDTF">2020-04-15T08:35:15Z</dcterms:created>
  <dcterms:modified xsi:type="dcterms:W3CDTF">2021-02-18T08:33:20Z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2020-04-15T11:58:15.6354574Z</vt:lpwstr>
  </property>
  <property fmtid="{D5CDD505-2E9C-101B-9397-08002B2CF9AE}" pid="5" name="MSIP_Label_cfcb905c-755b-4fd4-bd20-0d682d4f1d27_Name">
    <vt:lpwstr>General</vt:lpwstr>
  </property>
  <property fmtid="{D5CDD505-2E9C-101B-9397-08002B2CF9AE}" pid="6" name="MSIP_Label_cfcb905c-755b-4fd4-bd20-0d682d4f1d27_ActionId">
    <vt:lpwstr>32e53066-348c-492a-bf59-c77805e358b7</vt:lpwstr>
  </property>
  <property fmtid="{D5CDD505-2E9C-101B-9397-08002B2CF9AE}" pid="7" name="MSIP_Label_cfcb905c-755b-4fd4-bd20-0d682d4f1d27_Extended_MSFT_Method">
    <vt:lpwstr>Automatic</vt:lpwstr>
  </property>
  <property fmtid="{D5CDD505-2E9C-101B-9397-08002B2CF9AE}" pid="8" name="Sensitivity">
    <vt:lpwstr>General</vt:lpwstr>
  </property>
  <property fmtid="{D5CDD505-2E9C-101B-9397-08002B2CF9AE}" pid="9" name="ContentTypeId">
    <vt:lpwstr>0x010100294FD3978F43D945977F627A2CEE2DCC</vt:lpwstr>
  </property>
</Properties>
</file>