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Šios_darbaknygės" defaultThemeVersion="124226"/>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4EAE4288-514E-4536-A555-6FF44299E69E}" xr6:coauthVersionLast="47" xr6:coauthVersionMax="47" xr10:uidLastSave="{00000000-0000-0000-0000-000000000000}"/>
  <bookViews>
    <workbookView xWindow="-108" yWindow="-108" windowWidth="30936" windowHeight="16896" tabRatio="668" firstSheet="14" activeTab="14" xr2:uid="{00000000-000D-0000-FFFF-FFFF00000000}"/>
  </bookViews>
  <sheets>
    <sheet name="1F pajamos" sheetId="1" state="hidden" r:id="rId1"/>
    <sheet name="1F pajamos 2018-1ketv." sheetId="13" state="hidden" r:id="rId2"/>
    <sheet name="1F pajamos 2018-metinė" sheetId="14" state="hidden" r:id="rId3"/>
    <sheet name="2F išlaidos AV" sheetId="4" state="hidden" r:id="rId4"/>
    <sheet name="3F išlaidos Teismai" sheetId="5" state="hidden" r:id="rId5"/>
    <sheet name="4F išlaidos funkc" sheetId="6" state="hidden" r:id="rId6"/>
    <sheet name="5F išlaidos ekon" sheetId="7" state="hidden" r:id="rId7"/>
    <sheet name="6F rezervas" sheetId="8" state="hidden" r:id="rId8"/>
    <sheet name="7F paj.įmok" sheetId="10" state="hidden" r:id="rId9"/>
    <sheet name="8F dotacijos" sheetId="2" state="hidden" r:id="rId10"/>
    <sheet name="9F BDK" sheetId="3" state="hidden" r:id="rId11"/>
    <sheet name="10F VIP" sheetId="12" state="hidden" r:id="rId12"/>
    <sheet name="1SL" sheetId="9" state="hidden" r:id="rId13"/>
    <sheet name="Forma Nr.1 2019" sheetId="15" state="hidden" r:id="rId14"/>
    <sheet name="Forma Nr.1 2020" sheetId="17" r:id="rId15"/>
    <sheet name="Forma Nr.1 2019 " sheetId="16" state="hidden" r:id="rId16"/>
  </sheets>
  <definedNames>
    <definedName name="_xlnm._FilterDatabase" localSheetId="8" hidden="1">'7F paj.įmok'!$A$12:$H$133</definedName>
    <definedName name="_xlnm.Print_Area" localSheetId="0">'1F pajamos'!$A$1:$J$63</definedName>
    <definedName name="_xlnm.Print_Area" localSheetId="1">'1F pajamos 2018-1ketv.'!$A$1:$J$64</definedName>
    <definedName name="_xlnm.Print_Area" localSheetId="2">'1F pajamos 2018-metinė'!$A$1:$J$63</definedName>
    <definedName name="_xlnm.Print_Area" localSheetId="12">'1SL'!$A$1:$C$37</definedName>
    <definedName name="_xlnm.Print_Titles" localSheetId="3">'2F išlaidos AV'!$10:$15</definedName>
    <definedName name="_xlnm.Print_Titles" localSheetId="4">'3F išlaidos Teismai'!$10:$15</definedName>
    <definedName name="_xlnm.Print_Titles" localSheetId="6">'5F išlaidos ekon'!$13:$15</definedName>
    <definedName name="_xlnm.Print_Titles" localSheetId="8">'7F paj.įmok'!$9:$12</definedName>
    <definedName name="_xlnm.Print_Titles" localSheetId="9">'8F dotacijos'!$8:$9</definedName>
    <definedName name="Z_00815C0F_0BFE_4D5E_83AB_B6E1B5B7E00D_.wvu.PrintArea" localSheetId="0" hidden="1">'1F pajamos'!#REF!</definedName>
    <definedName name="Z_00815C0F_0BFE_4D5E_83AB_B6E1B5B7E00D_.wvu.PrintArea" localSheetId="1" hidden="1">'1F pajamos 2018-1ketv.'!#REF!</definedName>
    <definedName name="Z_00815C0F_0BFE_4D5E_83AB_B6E1B5B7E00D_.wvu.PrintArea" localSheetId="2" hidden="1">'1F pajamos 2018-metinė'!#REF!</definedName>
  </definedNames>
  <calcPr calcId="191029"/>
  <customWorkbookViews>
    <customWorkbookView name="Aušra Kolpakovienė - Individuali peržiūra" guid="{00815C0F-0BFE-4D5E-83AB-B6E1B5B7E00D}" mergeInterval="0" personalView="1" maximized="1" windowWidth="1916" windowHeight="815" tabRatio="664"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17" l="1"/>
  <c r="I53" i="17" l="1"/>
  <c r="I51" i="17"/>
  <c r="H50" i="17"/>
  <c r="G50" i="17"/>
  <c r="I49" i="17"/>
  <c r="I48" i="17"/>
  <c r="H47" i="17"/>
  <c r="H46" i="17" s="1"/>
  <c r="G47" i="17"/>
  <c r="I45" i="17"/>
  <c r="I44" i="17"/>
  <c r="I43" i="17"/>
  <c r="I42" i="17"/>
  <c r="I41" i="17"/>
  <c r="I40" i="17"/>
  <c r="I39" i="17"/>
  <c r="I38" i="17"/>
  <c r="H37" i="17"/>
  <c r="G37" i="17"/>
  <c r="I36" i="17"/>
  <c r="I35" i="17"/>
  <c r="I34" i="17"/>
  <c r="I33" i="17"/>
  <c r="I32" i="17"/>
  <c r="I31" i="17"/>
  <c r="I30" i="17"/>
  <c r="H29" i="17"/>
  <c r="G29" i="17"/>
  <c r="I27" i="17"/>
  <c r="I26" i="17"/>
  <c r="I25" i="17"/>
  <c r="I24" i="17"/>
  <c r="I23" i="17"/>
  <c r="I22" i="17"/>
  <c r="I21" i="17"/>
  <c r="G20" i="17"/>
  <c r="I19" i="17"/>
  <c r="H18" i="17"/>
  <c r="G18" i="17"/>
  <c r="I17" i="17"/>
  <c r="I16" i="17"/>
  <c r="H15" i="17"/>
  <c r="G15" i="17"/>
  <c r="G46" i="17" l="1"/>
  <c r="H28" i="17"/>
  <c r="I50" i="17"/>
  <c r="G28" i="17"/>
  <c r="I37" i="17"/>
  <c r="I20" i="17"/>
  <c r="I18" i="17"/>
  <c r="G14" i="17"/>
  <c r="I15" i="17"/>
  <c r="H14" i="17"/>
  <c r="H13" i="17" s="1"/>
  <c r="H52" i="17" s="1"/>
  <c r="H54" i="17" s="1"/>
  <c r="I47" i="17"/>
  <c r="I29" i="17"/>
  <c r="H50" i="15"/>
  <c r="H47" i="15"/>
  <c r="H46" i="15" s="1"/>
  <c r="H37" i="15"/>
  <c r="H29" i="15"/>
  <c r="H20" i="15"/>
  <c r="H18" i="15"/>
  <c r="H15" i="15"/>
  <c r="H14" i="15" s="1"/>
  <c r="I28" i="17" l="1"/>
  <c r="I46" i="17"/>
  <c r="G13" i="17"/>
  <c r="G52" i="17" s="1"/>
  <c r="G54" i="17" s="1"/>
  <c r="I14" i="17"/>
  <c r="H28" i="15"/>
  <c r="H13" i="15" s="1"/>
  <c r="H52" i="15" s="1"/>
  <c r="H54" i="15" s="1"/>
  <c r="I13" i="17" l="1"/>
  <c r="G37" i="15"/>
  <c r="I54" i="17" l="1"/>
  <c r="I52" i="17"/>
  <c r="I31" i="15"/>
  <c r="I53" i="16" l="1"/>
  <c r="I51" i="16"/>
  <c r="H50" i="16"/>
  <c r="G50" i="16"/>
  <c r="I50" i="16" s="1"/>
  <c r="I49" i="16"/>
  <c r="I48" i="16"/>
  <c r="H47" i="16"/>
  <c r="G47" i="16"/>
  <c r="G46" i="16" s="1"/>
  <c r="I45" i="16"/>
  <c r="I44" i="16"/>
  <c r="I43" i="16"/>
  <c r="I42" i="16"/>
  <c r="I41" i="16"/>
  <c r="I40" i="16"/>
  <c r="I39" i="16"/>
  <c r="I38" i="16"/>
  <c r="H37" i="16"/>
  <c r="G37" i="16"/>
  <c r="I35" i="16"/>
  <c r="I34" i="16"/>
  <c r="I33" i="16"/>
  <c r="I30" i="16"/>
  <c r="H29" i="16"/>
  <c r="G29" i="16"/>
  <c r="I27" i="16"/>
  <c r="I26" i="16"/>
  <c r="I25" i="16"/>
  <c r="I24" i="16"/>
  <c r="I22" i="16"/>
  <c r="I21" i="16"/>
  <c r="I20" i="16"/>
  <c r="H19" i="16"/>
  <c r="G19" i="16"/>
  <c r="H17" i="16"/>
  <c r="G17" i="16"/>
  <c r="I16" i="16"/>
  <c r="I15" i="16"/>
  <c r="H14" i="16"/>
  <c r="G14" i="16"/>
  <c r="I47" i="16" l="1"/>
  <c r="G28" i="16"/>
  <c r="I37" i="16"/>
  <c r="I29" i="16"/>
  <c r="I19" i="16"/>
  <c r="G13" i="16"/>
  <c r="G12" i="16" s="1"/>
  <c r="G52" i="16" s="1"/>
  <c r="G54" i="16" s="1"/>
  <c r="I14" i="16"/>
  <c r="H13" i="16"/>
  <c r="H28" i="16"/>
  <c r="H46" i="16"/>
  <c r="I24" i="15"/>
  <c r="I28" i="16" l="1"/>
  <c r="I46" i="16"/>
  <c r="I13" i="16"/>
  <c r="H12" i="16"/>
  <c r="I12" i="16" s="1"/>
  <c r="G20" i="15"/>
  <c r="H52" i="16" l="1"/>
  <c r="G50" i="15"/>
  <c r="I51" i="14"/>
  <c r="H51" i="14"/>
  <c r="I53" i="15"/>
  <c r="I51" i="15"/>
  <c r="G47" i="15"/>
  <c r="I49" i="15"/>
  <c r="I48" i="15"/>
  <c r="I45" i="15"/>
  <c r="I44" i="15"/>
  <c r="I43" i="15"/>
  <c r="I42" i="15"/>
  <c r="I41" i="15"/>
  <c r="I38" i="15"/>
  <c r="I40" i="15"/>
  <c r="I39" i="15"/>
  <c r="I36" i="15"/>
  <c r="I35" i="15"/>
  <c r="I34" i="15"/>
  <c r="I33" i="15"/>
  <c r="I32" i="15"/>
  <c r="I30" i="15"/>
  <c r="I52" i="16" l="1"/>
  <c r="H54" i="16"/>
  <c r="I54" i="16" s="1"/>
  <c r="I37" i="15"/>
  <c r="I50" i="15"/>
  <c r="I47" i="15"/>
  <c r="G29" i="15"/>
  <c r="G28" i="15" s="1"/>
  <c r="I27" i="15"/>
  <c r="I26" i="15"/>
  <c r="I25" i="15"/>
  <c r="I23" i="15"/>
  <c r="I22" i="15"/>
  <c r="I21" i="15"/>
  <c r="I17" i="15"/>
  <c r="I16" i="15"/>
  <c r="G18" i="15"/>
  <c r="I19" i="15"/>
  <c r="G15" i="15"/>
  <c r="I29" i="15" l="1"/>
  <c r="G14" i="15"/>
  <c r="G13" i="15" s="1"/>
  <c r="I18" i="15"/>
  <c r="I15" i="15"/>
  <c r="I20" i="15"/>
  <c r="I46" i="14"/>
  <c r="I28" i="15" l="1"/>
  <c r="I14" i="15"/>
  <c r="J32" i="14"/>
  <c r="I13" i="15" l="1"/>
  <c r="J19" i="14"/>
  <c r="J46" i="14" l="1"/>
  <c r="J43" i="14" l="1"/>
  <c r="J37" i="14" l="1"/>
  <c r="J34" i="14" l="1"/>
  <c r="J33" i="14"/>
  <c r="J55" i="14" l="1"/>
  <c r="J53" i="14"/>
  <c r="J50" i="14"/>
  <c r="J49" i="14"/>
  <c r="I48" i="14"/>
  <c r="H48" i="14"/>
  <c r="J45" i="14"/>
  <c r="J44" i="14"/>
  <c r="J42" i="14"/>
  <c r="J41" i="14"/>
  <c r="J40" i="14"/>
  <c r="J39" i="14"/>
  <c r="I38" i="14"/>
  <c r="H38" i="14"/>
  <c r="J36" i="14"/>
  <c r="J35" i="14"/>
  <c r="J31" i="14"/>
  <c r="I30" i="14"/>
  <c r="H30" i="14"/>
  <c r="J28" i="14"/>
  <c r="J27" i="14"/>
  <c r="J26" i="14"/>
  <c r="J25" i="14"/>
  <c r="J24" i="14"/>
  <c r="J23" i="14"/>
  <c r="J22" i="14"/>
  <c r="J21" i="14"/>
  <c r="I20" i="14"/>
  <c r="H20" i="14"/>
  <c r="I18" i="14"/>
  <c r="H18" i="14"/>
  <c r="J17" i="14"/>
  <c r="J16" i="14"/>
  <c r="I15" i="14"/>
  <c r="H15" i="14"/>
  <c r="J18" i="14" l="1"/>
  <c r="H47" i="14"/>
  <c r="J51" i="14"/>
  <c r="J48" i="14"/>
  <c r="H29" i="14"/>
  <c r="J38" i="14"/>
  <c r="J30" i="14"/>
  <c r="I14" i="14"/>
  <c r="J15" i="14"/>
  <c r="H14" i="14"/>
  <c r="J20" i="14"/>
  <c r="I29" i="14"/>
  <c r="I47" i="14"/>
  <c r="J44" i="13"/>
  <c r="J36" i="13"/>
  <c r="J32" i="13"/>
  <c r="J29" i="14" l="1"/>
  <c r="H13" i="14"/>
  <c r="H54" i="14" s="1"/>
  <c r="H56" i="14" s="1"/>
  <c r="J14" i="14"/>
  <c r="J47" i="14"/>
  <c r="I13" i="14"/>
  <c r="I20" i="13"/>
  <c r="J13" i="14" l="1"/>
  <c r="I54" i="14"/>
  <c r="H49" i="13"/>
  <c r="H18" i="13"/>
  <c r="I56" i="14" l="1"/>
  <c r="J56" i="14" s="1"/>
  <c r="J54" i="14"/>
  <c r="J54" i="13"/>
  <c r="J56" i="13" l="1"/>
  <c r="I52" i="13"/>
  <c r="H52" i="13"/>
  <c r="H48" i="13" s="1"/>
  <c r="J51" i="13"/>
  <c r="J50" i="13"/>
  <c r="J47" i="13"/>
  <c r="J46" i="13"/>
  <c r="J45" i="13"/>
  <c r="J43" i="13"/>
  <c r="J42" i="13"/>
  <c r="J41" i="13"/>
  <c r="J40" i="13"/>
  <c r="I39" i="13"/>
  <c r="H39" i="13"/>
  <c r="J37" i="13"/>
  <c r="I31" i="13"/>
  <c r="H31" i="13"/>
  <c r="J29" i="13"/>
  <c r="J28" i="13"/>
  <c r="J27" i="13"/>
  <c r="J26" i="13"/>
  <c r="J25" i="13"/>
  <c r="J23" i="13"/>
  <c r="J22" i="13"/>
  <c r="J21" i="13"/>
  <c r="H20" i="13"/>
  <c r="I18" i="13"/>
  <c r="J17" i="13"/>
  <c r="J16" i="13"/>
  <c r="I15" i="13"/>
  <c r="H15" i="13"/>
  <c r="I30" i="13" l="1"/>
  <c r="J52" i="13"/>
  <c r="J39" i="13"/>
  <c r="H30" i="13"/>
  <c r="J31" i="13"/>
  <c r="I14" i="13"/>
  <c r="H14" i="13"/>
  <c r="J20" i="13"/>
  <c r="J15" i="13"/>
  <c r="I49" i="13"/>
  <c r="I48" i="13" s="1"/>
  <c r="I50" i="1"/>
  <c r="I28" i="1"/>
  <c r="J30" i="13" l="1"/>
  <c r="H13" i="13"/>
  <c r="H55" i="13" s="1"/>
  <c r="H57" i="13" s="1"/>
  <c r="I13" i="13"/>
  <c r="J14" i="13"/>
  <c r="J49" i="13"/>
  <c r="K25" i="12"/>
  <c r="J25" i="12"/>
  <c r="I25" i="12"/>
  <c r="H25" i="12"/>
  <c r="G25" i="12"/>
  <c r="F25" i="12"/>
  <c r="E25" i="12"/>
  <c r="D25" i="12"/>
  <c r="C25" i="12"/>
  <c r="J13" i="13" l="1"/>
  <c r="J48" i="13"/>
  <c r="I55" i="13"/>
  <c r="F127" i="10"/>
  <c r="J55" i="13" l="1"/>
  <c r="I57" i="13"/>
  <c r="J57" i="13" s="1"/>
  <c r="G67" i="10" l="1"/>
  <c r="F67" i="10"/>
  <c r="E67" i="10"/>
  <c r="D67" i="10"/>
  <c r="C67" i="10"/>
  <c r="H125" i="10"/>
  <c r="H124" i="10"/>
  <c r="H123" i="10"/>
  <c r="H122" i="10"/>
  <c r="H121" i="10"/>
  <c r="H120" i="10"/>
  <c r="H119" i="10"/>
  <c r="H118" i="10"/>
  <c r="H117" i="10"/>
  <c r="H116" i="10"/>
  <c r="H115" i="10"/>
  <c r="H114" i="10"/>
  <c r="H113" i="10"/>
  <c r="H112" i="10"/>
  <c r="H111" i="10"/>
  <c r="H110" i="10"/>
  <c r="H109" i="10"/>
  <c r="H108" i="10"/>
  <c r="H107" i="10"/>
  <c r="H106" i="10"/>
  <c r="H105" i="10"/>
  <c r="H104" i="10"/>
  <c r="H103" i="10"/>
  <c r="H102" i="10"/>
  <c r="H101" i="10"/>
  <c r="H100" i="10"/>
  <c r="H99" i="10"/>
  <c r="H98" i="10"/>
  <c r="H97" i="10"/>
  <c r="H96" i="10"/>
  <c r="H95" i="10"/>
  <c r="H94" i="10"/>
  <c r="H93" i="10"/>
  <c r="H92" i="10"/>
  <c r="H91" i="10"/>
  <c r="H90" i="10"/>
  <c r="H89" i="10"/>
  <c r="H88" i="10"/>
  <c r="H87" i="10"/>
  <c r="H86" i="10"/>
  <c r="H85" i="10"/>
  <c r="H84" i="10"/>
  <c r="H83" i="10"/>
  <c r="H82" i="10"/>
  <c r="H81" i="10"/>
  <c r="H80" i="10"/>
  <c r="H79" i="10"/>
  <c r="H78" i="10"/>
  <c r="H77" i="10"/>
  <c r="H76" i="10"/>
  <c r="H75" i="10"/>
  <c r="H74" i="10"/>
  <c r="H73" i="10"/>
  <c r="H72" i="10"/>
  <c r="H71" i="10"/>
  <c r="H70" i="10"/>
  <c r="H69" i="10"/>
  <c r="H68" i="10"/>
  <c r="H66" i="10"/>
  <c r="H65" i="10"/>
  <c r="H64" i="10"/>
  <c r="H63" i="10"/>
  <c r="H62" i="10"/>
  <c r="H61" i="10"/>
  <c r="H6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c r="H14" i="10"/>
  <c r="H13" i="10"/>
  <c r="H67" i="10" l="1"/>
  <c r="C128" i="10" l="1"/>
  <c r="C127" i="10" l="1"/>
  <c r="C126" i="10" s="1"/>
  <c r="H129" i="10" l="1"/>
  <c r="G129" i="10"/>
  <c r="F129" i="10"/>
  <c r="E129" i="10"/>
  <c r="D129" i="10"/>
  <c r="C129" i="10"/>
  <c r="H128" i="10"/>
  <c r="G128" i="10"/>
  <c r="F128" i="10"/>
  <c r="F126" i="10" s="1"/>
  <c r="E128" i="10"/>
  <c r="D128" i="10"/>
  <c r="H127" i="10"/>
  <c r="G127" i="10"/>
  <c r="E127" i="10"/>
  <c r="D127" i="10"/>
  <c r="D126" i="10" s="1"/>
  <c r="G126" i="10" l="1"/>
  <c r="H126" i="10"/>
  <c r="E126" i="10"/>
  <c r="J42" i="1"/>
  <c r="J43" i="1"/>
  <c r="J44" i="1"/>
  <c r="J41" i="1"/>
  <c r="E78" i="5" l="1"/>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D42" i="8" l="1"/>
  <c r="D41" i="8"/>
  <c r="D40" i="8"/>
  <c r="D39" i="8"/>
  <c r="D38" i="8"/>
  <c r="D37" i="8"/>
  <c r="D36" i="8"/>
  <c r="D35" i="8"/>
  <c r="D34" i="8"/>
  <c r="D33" i="8"/>
  <c r="D32" i="8"/>
  <c r="D31" i="8"/>
  <c r="D30" i="8"/>
  <c r="D29" i="8"/>
  <c r="D28" i="8"/>
  <c r="D27" i="8"/>
  <c r="D26" i="8"/>
  <c r="D25" i="8"/>
  <c r="D24" i="8"/>
  <c r="D23" i="8"/>
  <c r="D22" i="8"/>
  <c r="D21" i="8"/>
  <c r="D20" i="8"/>
  <c r="D19" i="8"/>
  <c r="D18" i="8"/>
  <c r="D17" i="8"/>
  <c r="F201" i="7" l="1"/>
  <c r="F200" i="7"/>
  <c r="F199" i="7"/>
  <c r="F198" i="7"/>
  <c r="F197" i="7"/>
  <c r="F196" i="7"/>
  <c r="F195" i="7"/>
  <c r="F194" i="7"/>
  <c r="F193" i="7"/>
  <c r="F192" i="7"/>
  <c r="F191" i="7"/>
  <c r="F190" i="7"/>
  <c r="F189" i="7"/>
  <c r="F188" i="7"/>
  <c r="F187" i="7"/>
  <c r="F186" i="7"/>
  <c r="F185" i="7"/>
  <c r="F184" i="7"/>
  <c r="F183" i="7"/>
  <c r="F182" i="7"/>
  <c r="F181" i="7"/>
  <c r="F180" i="7"/>
  <c r="F179" i="7"/>
  <c r="F178" i="7"/>
  <c r="F177" i="7"/>
  <c r="F176" i="7"/>
  <c r="F175" i="7"/>
  <c r="F174" i="7"/>
  <c r="F173" i="7"/>
  <c r="F172" i="7"/>
  <c r="F171" i="7"/>
  <c r="F170" i="7"/>
  <c r="F169" i="7"/>
  <c r="F168" i="7"/>
  <c r="F167" i="7"/>
  <c r="F166" i="7"/>
  <c r="F165" i="7"/>
  <c r="F164" i="7"/>
  <c r="F163" i="7"/>
  <c r="F162" i="7"/>
  <c r="F161" i="7"/>
  <c r="F160" i="7"/>
  <c r="F159" i="7"/>
  <c r="F158" i="7"/>
  <c r="F157" i="7"/>
  <c r="F156" i="7"/>
  <c r="F155" i="7"/>
  <c r="F154" i="7"/>
  <c r="F153" i="7"/>
  <c r="F152" i="7"/>
  <c r="F151" i="7"/>
  <c r="F150" i="7"/>
  <c r="F149" i="7"/>
  <c r="F148" i="7"/>
  <c r="F147" i="7"/>
  <c r="F146" i="7"/>
  <c r="F145" i="7"/>
  <c r="F144" i="7"/>
  <c r="F143" i="7"/>
  <c r="F142" i="7"/>
  <c r="F141" i="7"/>
  <c r="F140" i="7"/>
  <c r="F139" i="7"/>
  <c r="F138" i="7"/>
  <c r="F137" i="7"/>
  <c r="F136" i="7"/>
  <c r="F135" i="7"/>
  <c r="F134" i="7"/>
  <c r="F133" i="7"/>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E29" i="6" l="1"/>
  <c r="E28" i="6"/>
  <c r="E27" i="6"/>
  <c r="E26" i="6"/>
  <c r="E25" i="6"/>
  <c r="E24" i="6"/>
  <c r="E23" i="6"/>
  <c r="E22" i="6"/>
  <c r="E21" i="6"/>
  <c r="E20" i="6"/>
  <c r="E19" i="6"/>
  <c r="E129" i="4" l="1"/>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6" i="4"/>
  <c r="E95" i="4"/>
  <c r="E94" i="4"/>
  <c r="E93" i="4"/>
  <c r="E92" i="4"/>
  <c r="E91" i="4"/>
  <c r="E90" i="4"/>
  <c r="E89" i="4"/>
  <c r="E88" i="4"/>
  <c r="E87" i="4"/>
  <c r="E85" i="4"/>
  <c r="E83" i="4"/>
  <c r="E82" i="4"/>
  <c r="E81" i="4"/>
  <c r="E80" i="4"/>
  <c r="E79" i="4"/>
  <c r="E78" i="4"/>
  <c r="E77" i="4"/>
  <c r="E75" i="4"/>
  <c r="E73" i="4"/>
  <c r="E71" i="4"/>
  <c r="E70" i="4"/>
  <c r="E69" i="4"/>
  <c r="E68" i="4"/>
  <c r="E67" i="4"/>
  <c r="E66" i="4"/>
  <c r="E65" i="4"/>
  <c r="E64" i="4"/>
  <c r="E63" i="4"/>
  <c r="E62" i="4"/>
  <c r="E61" i="4"/>
  <c r="E60" i="4"/>
  <c r="E58" i="4"/>
  <c r="E56" i="4"/>
  <c r="E53" i="4"/>
  <c r="E52" i="4"/>
  <c r="E51" i="4"/>
  <c r="E50" i="4"/>
  <c r="E49" i="4"/>
  <c r="E48" i="4"/>
  <c r="E47" i="4"/>
  <c r="E46" i="4"/>
  <c r="E45" i="4"/>
  <c r="E44" i="4"/>
  <c r="E43" i="4"/>
  <c r="E42" i="4"/>
  <c r="E41" i="4"/>
  <c r="E40" i="4"/>
  <c r="E38" i="4"/>
  <c r="E37" i="4"/>
  <c r="E36" i="4"/>
  <c r="E35" i="4"/>
  <c r="E34" i="4"/>
  <c r="E33" i="4"/>
  <c r="E32" i="4"/>
  <c r="E31" i="4"/>
  <c r="E30" i="4"/>
  <c r="E29" i="4"/>
  <c r="E28" i="4"/>
  <c r="E27" i="4"/>
  <c r="E26" i="4"/>
  <c r="E25" i="4"/>
  <c r="E24" i="4"/>
  <c r="E23" i="4"/>
  <c r="E22" i="4"/>
  <c r="E21" i="4"/>
  <c r="E20" i="4"/>
  <c r="E19" i="4"/>
  <c r="E18" i="4"/>
  <c r="E17" i="4"/>
  <c r="C60" i="3" l="1"/>
  <c r="B60" i="3"/>
  <c r="D49" i="3"/>
  <c r="F79" i="2"/>
  <c r="F78" i="2"/>
  <c r="F77" i="2"/>
  <c r="F76" i="2"/>
  <c r="E75" i="2"/>
  <c r="D75" i="2"/>
  <c r="C75" i="2"/>
  <c r="F74" i="2"/>
  <c r="F73" i="2"/>
  <c r="F72" i="2"/>
  <c r="E71" i="2"/>
  <c r="D71" i="2"/>
  <c r="C71" i="2"/>
  <c r="F70" i="2"/>
  <c r="F69" i="2"/>
  <c r="E68" i="2"/>
  <c r="D68" i="2"/>
  <c r="C68" i="2"/>
  <c r="F67" i="2"/>
  <c r="F66" i="2"/>
  <c r="E65" i="2"/>
  <c r="D65" i="2"/>
  <c r="C65" i="2"/>
  <c r="F64" i="2"/>
  <c r="E63" i="2"/>
  <c r="D63" i="2"/>
  <c r="F63" i="2" s="1"/>
  <c r="C63" i="2"/>
  <c r="F62" i="2"/>
  <c r="F61" i="2"/>
  <c r="F60" i="2"/>
  <c r="F59" i="2"/>
  <c r="F58" i="2"/>
  <c r="E57" i="2"/>
  <c r="C57" i="2"/>
  <c r="F56" i="2"/>
  <c r="D55" i="2"/>
  <c r="D57" i="2" s="1"/>
  <c r="F54" i="2"/>
  <c r="F53" i="2"/>
  <c r="F52" i="2"/>
  <c r="F51" i="2"/>
  <c r="E50" i="2"/>
  <c r="D50" i="2"/>
  <c r="C50" i="2"/>
  <c r="F49" i="2"/>
  <c r="F48" i="2"/>
  <c r="F47" i="2"/>
  <c r="E46" i="2"/>
  <c r="D46" i="2"/>
  <c r="C46" i="2"/>
  <c r="F45" i="2"/>
  <c r="F44" i="2"/>
  <c r="E43" i="2"/>
  <c r="D43" i="2"/>
  <c r="C43" i="2"/>
  <c r="F42" i="2"/>
  <c r="F41" i="2"/>
  <c r="F40" i="2"/>
  <c r="F39" i="2"/>
  <c r="F38" i="2"/>
  <c r="F37" i="2"/>
  <c r="F36" i="2"/>
  <c r="F35" i="2"/>
  <c r="E34" i="2"/>
  <c r="F34" i="2" s="1"/>
  <c r="D34" i="2"/>
  <c r="C34" i="2"/>
  <c r="F33" i="2"/>
  <c r="F32" i="2"/>
  <c r="F31" i="2"/>
  <c r="F30" i="2"/>
  <c r="F29" i="2"/>
  <c r="E28" i="2"/>
  <c r="D28" i="2"/>
  <c r="C28" i="2"/>
  <c r="F27" i="2"/>
  <c r="F26" i="2"/>
  <c r="F25" i="2"/>
  <c r="F24" i="2"/>
  <c r="F23" i="2"/>
  <c r="F22" i="2"/>
  <c r="F21" i="2"/>
  <c r="F20" i="2"/>
  <c r="F19" i="2"/>
  <c r="E18" i="2"/>
  <c r="D18" i="2"/>
  <c r="C18" i="2"/>
  <c r="F17" i="2"/>
  <c r="F16" i="2"/>
  <c r="F15" i="2"/>
  <c r="F14" i="2"/>
  <c r="F13" i="2"/>
  <c r="F12" i="2"/>
  <c r="F11" i="2"/>
  <c r="F10" i="2"/>
  <c r="E80" i="2" l="1"/>
  <c r="F55" i="2"/>
  <c r="F68" i="2"/>
  <c r="C80" i="2"/>
  <c r="F75" i="2"/>
  <c r="F18" i="2"/>
  <c r="F28" i="2"/>
  <c r="F43" i="2"/>
  <c r="F65" i="2"/>
  <c r="F50" i="2"/>
  <c r="F71" i="2"/>
  <c r="F46" i="2"/>
  <c r="F57" i="2"/>
  <c r="D80" i="2"/>
  <c r="F80" i="2" l="1"/>
  <c r="H51" i="1" l="1"/>
  <c r="I51" i="1"/>
  <c r="I48" i="1"/>
  <c r="H48" i="1"/>
  <c r="H39" i="1"/>
  <c r="I39" i="1"/>
  <c r="H31" i="1"/>
  <c r="I31" i="1"/>
  <c r="H20" i="1"/>
  <c r="I20" i="1"/>
  <c r="H15" i="1"/>
  <c r="I15" i="1"/>
  <c r="I18" i="1"/>
  <c r="I47" i="1" l="1"/>
  <c r="I30" i="1"/>
  <c r="H47" i="1"/>
  <c r="H30" i="1"/>
  <c r="H14" i="1"/>
  <c r="I14" i="1"/>
  <c r="H13" i="1" l="1"/>
  <c r="H54" i="1" s="1"/>
  <c r="H56" i="1" s="1"/>
  <c r="I13" i="1"/>
  <c r="I54" i="1" s="1"/>
  <c r="I56" i="1" s="1"/>
  <c r="J48" i="1" l="1"/>
  <c r="J51" i="1" l="1"/>
  <c r="J15" i="1" l="1"/>
  <c r="J39" i="1"/>
  <c r="J18" i="1"/>
  <c r="J47" i="1" l="1"/>
  <c r="J46" i="1"/>
  <c r="J45" i="1"/>
  <c r="J34" i="1"/>
  <c r="J36" i="1"/>
  <c r="J37" i="1"/>
  <c r="J38" i="1"/>
  <c r="J40" i="1"/>
  <c r="J50" i="1"/>
  <c r="J49" i="1"/>
  <c r="J16" i="1"/>
  <c r="J17" i="1"/>
  <c r="J19" i="1"/>
  <c r="J21" i="1"/>
  <c r="J22" i="1"/>
  <c r="J23" i="1"/>
  <c r="J24" i="1"/>
  <c r="J25" i="1"/>
  <c r="J26" i="1"/>
  <c r="J27" i="1"/>
  <c r="J29" i="1"/>
  <c r="J32" i="1"/>
  <c r="J33" i="1"/>
  <c r="J28" i="1" l="1"/>
  <c r="J35" i="1"/>
  <c r="J20" i="1" l="1"/>
  <c r="J31" i="1"/>
  <c r="J30" i="1"/>
  <c r="J55" i="1"/>
  <c r="J14" i="1" l="1"/>
  <c r="J13" i="1" l="1"/>
  <c r="J56" i="1" l="1"/>
  <c r="J54" i="1"/>
  <c r="G46" i="15"/>
  <c r="G52" i="15" s="1"/>
  <c r="G54" i="15" l="1"/>
  <c r="I54" i="15" s="1"/>
  <c r="I52" i="15"/>
  <c r="I4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Danguolė Mačiulevičienė</author>
  </authors>
  <commentList>
    <comment ref="A34" authorId="0" shapeId="0" xr:uid="{00000000-0006-0000-0100-000001000000}">
      <text>
        <r>
          <rPr>
            <b/>
            <sz val="9"/>
            <color indexed="81"/>
            <rFont val="Tahoma"/>
            <family val="2"/>
            <charset val="186"/>
          </rPr>
          <t>Danguolė Mačiulevičienė:</t>
        </r>
        <r>
          <rPr>
            <sz val="9"/>
            <color indexed="81"/>
            <rFont val="Tahoma"/>
            <family val="2"/>
            <charset val="186"/>
          </rPr>
          <t xml:space="preserve">
koreguotas pavadinimas, buvo LB likutinis pelnas
</t>
        </r>
      </text>
    </comment>
    <comment ref="A35" authorId="0" shapeId="0" xr:uid="{00000000-0006-0000-0100-000002000000}">
      <text>
        <r>
          <rPr>
            <b/>
            <sz val="9"/>
            <color indexed="81"/>
            <rFont val="Tahoma"/>
            <family val="2"/>
            <charset val="186"/>
          </rPr>
          <t>Danguolė Mačiulevičienė:</t>
        </r>
        <r>
          <rPr>
            <sz val="9"/>
            <color indexed="81"/>
            <rFont val="Tahoma"/>
            <family val="2"/>
            <charset val="186"/>
          </rPr>
          <t xml:space="preserve">
koreg.pav. buvo Dividendai</t>
        </r>
      </text>
    </comment>
    <comment ref="A40" authorId="0" shapeId="0" xr:uid="{00000000-0006-0000-0100-000003000000}">
      <text>
        <r>
          <rPr>
            <b/>
            <sz val="9"/>
            <color indexed="81"/>
            <rFont val="Tahoma"/>
            <family val="2"/>
            <charset val="186"/>
          </rPr>
          <t>Danguolė Mačiulevičienė:</t>
        </r>
        <r>
          <rPr>
            <sz val="9"/>
            <color indexed="81"/>
            <rFont val="Tahoma"/>
            <family val="2"/>
            <charset val="186"/>
          </rPr>
          <t xml:space="preserve">
koreg.pavad. Buvo Pajamos už patalpų nuomą.</t>
        </r>
      </text>
    </comment>
    <comment ref="A42" authorId="0" shapeId="0" xr:uid="{00000000-0006-0000-0100-000004000000}">
      <text>
        <r>
          <rPr>
            <b/>
            <sz val="9"/>
            <color indexed="81"/>
            <rFont val="Tahoma"/>
            <family val="2"/>
            <charset val="186"/>
          </rPr>
          <t>Danguolė Mačiulevičienė:</t>
        </r>
        <r>
          <rPr>
            <sz val="9"/>
            <color indexed="81"/>
            <rFont val="Tahoma"/>
            <family val="2"/>
            <charset val="186"/>
          </rPr>
          <t xml:space="preserve">
pavadinimas koreguotas, buvo pajamos už atsitiktines paslaugas</t>
        </r>
      </text>
    </comment>
    <comment ref="A44" authorId="0" shapeId="0" xr:uid="{00000000-0006-0000-0100-000005000000}">
      <text>
        <r>
          <rPr>
            <b/>
            <sz val="9"/>
            <color indexed="81"/>
            <rFont val="Tahoma"/>
            <family val="2"/>
            <charset val="186"/>
          </rPr>
          <t>Danguolė Mačiulevičienė:</t>
        </r>
        <r>
          <rPr>
            <sz val="9"/>
            <color indexed="81"/>
            <rFont val="Tahoma"/>
            <family val="2"/>
            <charset val="186"/>
          </rPr>
          <t xml:space="preserve">
perkelta prie kitų pajamų</t>
        </r>
      </text>
    </comment>
    <comment ref="A48" authorId="0" shapeId="0" xr:uid="{00000000-0006-0000-0100-000006000000}">
      <text>
        <r>
          <rPr>
            <b/>
            <sz val="9"/>
            <color indexed="81"/>
            <rFont val="Tahoma"/>
            <family val="2"/>
            <charset val="186"/>
          </rPr>
          <t xml:space="preserve">Danguolė Mačiulevičienė: </t>
        </r>
        <r>
          <rPr>
            <sz val="9"/>
            <color indexed="81"/>
            <rFont val="Tahoma"/>
            <family val="2"/>
            <charset val="186"/>
          </rPr>
          <t xml:space="preserve">
buvo: SANDORIAI DĖL MATERIALIOJO IR NEMATERIALIOJO TURTO IR FINANSINIŲ ĮSIPAREIGOJIMŲ PRISIĖMIMAS</t>
        </r>
      </text>
    </comment>
    <comment ref="A50" authorId="0" shapeId="0" xr:uid="{00000000-0006-0000-0100-000007000000}">
      <text>
        <r>
          <rPr>
            <b/>
            <sz val="9"/>
            <color indexed="81"/>
            <rFont val="Tahoma"/>
            <family val="2"/>
            <charset val="186"/>
          </rPr>
          <t>Danguolė Mačiulevičienė:</t>
        </r>
        <r>
          <rPr>
            <sz val="9"/>
            <color indexed="81"/>
            <rFont val="Tahoma"/>
            <family val="2"/>
            <charset val="186"/>
          </rPr>
          <t xml:space="preserve">
buvo: Žemė</t>
        </r>
      </text>
    </comment>
    <comment ref="A52" authorId="0" shapeId="0" xr:uid="{00000000-0006-0000-0100-000008000000}">
      <text>
        <r>
          <rPr>
            <b/>
            <sz val="9"/>
            <color indexed="81"/>
            <rFont val="Tahoma"/>
            <family val="2"/>
            <charset val="186"/>
          </rPr>
          <t>Danguolė Mačiulevičienė:</t>
        </r>
        <r>
          <rPr>
            <sz val="9"/>
            <color indexed="81"/>
            <rFont val="Tahoma"/>
            <family val="2"/>
            <charset val="186"/>
          </rPr>
          <t xml:space="preserve">
buvo: Sandoriai dėl finansinio turto</t>
        </r>
      </text>
    </comment>
    <comment ref="A56" authorId="0" shapeId="0" xr:uid="{00000000-0006-0000-0100-000009000000}">
      <text>
        <r>
          <rPr>
            <b/>
            <sz val="9"/>
            <color indexed="81"/>
            <rFont val="Tahoma"/>
            <family val="2"/>
            <charset val="186"/>
          </rPr>
          <t>Danguolė Mačiulevičienė:</t>
        </r>
        <r>
          <rPr>
            <sz val="9"/>
            <color indexed="81"/>
            <rFont val="Tahoma"/>
            <family val="2"/>
            <charset val="186"/>
          </rPr>
          <t xml:space="preserve">
buvo: Europos Sąjungos ir kita tarptautinė finansinė parama</t>
        </r>
      </text>
    </comment>
  </commentList>
</comments>
</file>

<file path=xl/sharedStrings.xml><?xml version="1.0" encoding="utf-8"?>
<sst xmlns="http://schemas.openxmlformats.org/spreadsheetml/2006/main" count="1857" uniqueCount="877">
  <si>
    <t>Pajamos už prekes ir paslaugas</t>
  </si>
  <si>
    <t>Pajamų klasifikacija</t>
  </si>
  <si>
    <t>Cukraus sektoriaus mokesčiai</t>
  </si>
  <si>
    <t>Mokesčiai už aplinkos teršimą</t>
  </si>
  <si>
    <t xml:space="preserve">Mokesčiai už valstybinius gamtos išteklius </t>
  </si>
  <si>
    <t>Mokestis už valstybės turto naudojimą patikėjimo teise</t>
  </si>
  <si>
    <t>SANDORIAI DĖL MATERIALIOJO IR NEMATERIALIOJO TURTO IR FINANSINIŲ ĮSIPAREIGOJIMŲ PRISIĖMIMAS</t>
  </si>
  <si>
    <t>Kitas materialusis ir nematerialusis turtas</t>
  </si>
  <si>
    <t>Rinkliavos ir mokesčiai už pramoninės nuosavybės objektų registravimą</t>
  </si>
  <si>
    <t>Planas</t>
  </si>
  <si>
    <t>Lietuvos banko likutinis pelnas</t>
  </si>
  <si>
    <t>Iš viso</t>
  </si>
  <si>
    <t>Pridėtinės vertės mokestis</t>
  </si>
  <si>
    <t>Akcizai</t>
  </si>
  <si>
    <t>Tarptautinės prekybos ir sandorių mokesčiai</t>
  </si>
  <si>
    <t>Konsulinis mokestis</t>
  </si>
  <si>
    <t>PAJAMOS</t>
  </si>
  <si>
    <t>Valstybės iždo departamento direktorius</t>
  </si>
  <si>
    <t>Gyventojų pajamų mokestis</t>
  </si>
  <si>
    <t>Pelno mokestis</t>
  </si>
  <si>
    <t>Loterijų ir azartinių lošimų mokestis</t>
  </si>
  <si>
    <t>Transporto priemonių mokesčiai</t>
  </si>
  <si>
    <t>Kitos pajamos</t>
  </si>
  <si>
    <t>Pajamos už atsitiktines paslaugas</t>
  </si>
  <si>
    <t>Žyminis mokestis</t>
  </si>
  <si>
    <t>MOKESČIAI</t>
  </si>
  <si>
    <t>Pajamų ir pelno mokesčiai</t>
  </si>
  <si>
    <t>Prekių ir paslaugų mokesčiai</t>
  </si>
  <si>
    <t>KITOS PAJAMOS</t>
  </si>
  <si>
    <t>Turto pajamos</t>
  </si>
  <si>
    <t>Pajamos už patalpų nuomą</t>
  </si>
  <si>
    <t>Žemė</t>
  </si>
  <si>
    <t>Kitos gautinos sumos</t>
  </si>
  <si>
    <t>IŠ VISO</t>
  </si>
  <si>
    <t>Kitos neišvardytos pajamos</t>
  </si>
  <si>
    <t xml:space="preserve"> (parašas)</t>
  </si>
  <si>
    <t>Europos Sąjungos ir kita tarptautinė finansinė parama</t>
  </si>
  <si>
    <t xml:space="preserve">Palūkanos už paskolas </t>
  </si>
  <si>
    <t>Palūkanos už depozitus ir vertybinius popierius</t>
  </si>
  <si>
    <t>Vykdymas</t>
  </si>
  <si>
    <t>Turto mokesčiai</t>
  </si>
  <si>
    <t>Nekilnojamojo turto mokestis</t>
  </si>
  <si>
    <t>Angliavandenilių išteklių mokestis</t>
  </si>
  <si>
    <t>(tūkst. eurų)</t>
  </si>
  <si>
    <t>Plano vykdymas, proc.</t>
  </si>
  <si>
    <t>Pajamų rūšis</t>
  </si>
  <si>
    <t>Atskaitymai nuo pajamų pagal Lietuvos Respublikos miškų įstatymą</t>
  </si>
  <si>
    <t>Pajamos iš baudų ir konfiskacijos</t>
  </si>
  <si>
    <t>(Lietuvos Respublikos finansų ministro 2017 m. sausio 10 d. įsakymo Nr. 1K-13 redakcija)</t>
  </si>
  <si>
    <t>1.1</t>
  </si>
  <si>
    <t>1.1.1</t>
  </si>
  <si>
    <t>1.1.1.1</t>
  </si>
  <si>
    <t>1.1.1.2</t>
  </si>
  <si>
    <t>1.1.3</t>
  </si>
  <si>
    <t>1.1.3.3</t>
  </si>
  <si>
    <t>1.1.4</t>
  </si>
  <si>
    <t>1.1.4.1</t>
  </si>
  <si>
    <t>1.1.4.2</t>
  </si>
  <si>
    <t>1.1.4.3</t>
  </si>
  <si>
    <t>1.1.4.4</t>
  </si>
  <si>
    <t>1.1.4.5</t>
  </si>
  <si>
    <t>1.1.4.6</t>
  </si>
  <si>
    <t>1.1.4.7.1</t>
  </si>
  <si>
    <t>1.1.4.7.2; 1.1.4.7.3</t>
  </si>
  <si>
    <t>1.1.5</t>
  </si>
  <si>
    <t>1.4</t>
  </si>
  <si>
    <t>1.4.1</t>
  </si>
  <si>
    <t>1.4.1.1.1</t>
  </si>
  <si>
    <t>1.4.1.1.2; 1.4.1.1.3</t>
  </si>
  <si>
    <t>1.4.1.2.1.1</t>
  </si>
  <si>
    <t>1.4.1.2.1.2; 1.4.1.2.1.3</t>
  </si>
  <si>
    <t>1.4.1.4.2</t>
  </si>
  <si>
    <t>1.4.1.4.3</t>
  </si>
  <si>
    <t>1.4.1.4.4</t>
  </si>
  <si>
    <t>1.4.2</t>
  </si>
  <si>
    <t>1.4.2.1.2</t>
  </si>
  <si>
    <t>1.4.2.1.3</t>
  </si>
  <si>
    <t>1.4.2.1.4</t>
  </si>
  <si>
    <t>1.4.2.1.6</t>
  </si>
  <si>
    <t>1.4.2.1.7</t>
  </si>
  <si>
    <t>1.4.3</t>
  </si>
  <si>
    <t>1.4.5</t>
  </si>
  <si>
    <t>4</t>
  </si>
  <si>
    <t>4.1</t>
  </si>
  <si>
    <t>4.1.1.1</t>
  </si>
  <si>
    <t>4.1.1.2−4.1.1.5; 4.1.2; 4.1.3</t>
  </si>
  <si>
    <t>4.2</t>
  </si>
  <si>
    <t>Finansų ministras</t>
  </si>
  <si>
    <t>Vilius Šapoka</t>
  </si>
  <si>
    <t>Audrius Želionis</t>
  </si>
  <si>
    <t>Nr.</t>
  </si>
  <si>
    <t>Metinė</t>
  </si>
  <si>
    <t>Materialiojo ir nemateriojo turto realizavimo pajamos</t>
  </si>
  <si>
    <t>Sandoriai dėl finansinio turto</t>
  </si>
  <si>
    <t>Akcijos (parduotos) ir kitas nuosavas kapitalas</t>
  </si>
  <si>
    <t>4.2.1.5</t>
  </si>
  <si>
    <t>4.2.1.7</t>
  </si>
  <si>
    <t>Forma Nr. 8 patvirtinta Lietuvos Respublikos finansų ministro   2010 m. sausio 29 d. įsakymu Nr. 1K-022</t>
  </si>
  <si>
    <t>LIETUVOS RESPUBLIKOS VALSTYBĖS BIUDŽETO SPECIALIŲ TIKSLINIŲ DOTACIJŲ IR KITŲ LĖŠŲ, SKIRTŲ SAVIVALDYBIŲ BIUDŽETAMS, PANAUDOJIMO 2016 M. GRUODŽIO 31 D. ATASKAITA</t>
  </si>
  <si>
    <t xml:space="preserve">              2017-03-     Nr. (3.2-02)-11K-</t>
  </si>
  <si>
    <t xml:space="preserve"> (tūkst. eurų)</t>
  </si>
  <si>
    <t>Asignavimų valdytojo pavadinimas</t>
  </si>
  <si>
    <t>Dotacijos paskirties pavadinimas</t>
  </si>
  <si>
    <t xml:space="preserve">Planas </t>
  </si>
  <si>
    <t>Planas su leistinais patikslinimais</t>
  </si>
  <si>
    <t>Patikslinto plano vykdymas, proc.</t>
  </si>
  <si>
    <t>Lietuvos Respublikos konkurencijos taryba</t>
  </si>
  <si>
    <t>duomenims Suteiktos valstybės pagalbos registrui teikti</t>
  </si>
  <si>
    <t>Lietuvos Respublikos aplinkos ministerija</t>
  </si>
  <si>
    <t>piliečių prašymams atkurti nuosavybės teises į išlikusį nekilnojamąjį turtą nagrinėti ir sprendimams dėl nuosavybės teisių atkūrimo priimti</t>
  </si>
  <si>
    <t>atliekų tvarkymo sistemos infrasrtuktūros plėtrai</t>
  </si>
  <si>
    <t>miestų miškų priežiūros, apsaugos ir tvarkymo darbams vykdyti</t>
  </si>
  <si>
    <t>Valstybės investicijų 2016-2018 metų programoje numatytoms kapitalo investicijoms finansuoti</t>
  </si>
  <si>
    <t>Aplinkos apsaugos rėmimo programos viršplaninėje sąmatoje numatytoms priemonėms</t>
  </si>
  <si>
    <t>Iš viso:</t>
  </si>
  <si>
    <t>Lietuvos Respublikos krašto apsaugos ministerija</t>
  </si>
  <si>
    <t>dalyvauti rengiant ir vykdant mobilizaciją</t>
  </si>
  <si>
    <t>Lietuvos Respublikos finansų ministerija</t>
  </si>
  <si>
    <t>valstybės finansinei paramai pervežant į Lietuvą užsienyje mirusių (žuvusių) Lietuvos Respublikos piliečių palaikus teikti, t. y. kompensuoti savivaldybėms išmokėtas sumas</t>
  </si>
  <si>
    <t xml:space="preserve">Valstybės biudžeto dotacijos savivaldybėms pagal 2014-2020 metų Europos Sąjungos fondų investicijų veiksmų programą įgyvendinamų projektų nuosavam indėliui užtikrinti </t>
  </si>
  <si>
    <t>minimaliai mėnesinei algai padidinti</t>
  </si>
  <si>
    <t>2015 m. negautoms pajamoms padengti</t>
  </si>
  <si>
    <t>Vyriausybės rezervo lėšos</t>
  </si>
  <si>
    <t>Lietuvos Respublikos kultūros ministerija</t>
  </si>
  <si>
    <t>valstybinės kalbos vartojimo ir taisyklingumo kontrolei</t>
  </si>
  <si>
    <t>pagal teisės aktus savivaldybėms perduotoms įstaigoms išlaikyti</t>
  </si>
  <si>
    <t>savivaldybių kultūros įstaigų infrastruktūros plėtrai ir kitiems prioritetiniams darbams atlikti</t>
  </si>
  <si>
    <t>Lietuvos Respublikos socialinės apsaugos ir darbo ministerija</t>
  </si>
  <si>
    <t>socialinėms išmokoms ir kompensacijoms skaičiuoti ir mokėti</t>
  </si>
  <si>
    <t>būsto nuomos ar išperkamosios būsto  nuomos mokesčių dalies kompensacijoms</t>
  </si>
  <si>
    <t>socialinei paramai mokiniams</t>
  </si>
  <si>
    <t>socialinėms paslaugoms</t>
  </si>
  <si>
    <t>vaikų ir jaunimo teisių apsaugai</t>
  </si>
  <si>
    <t>dalyvauti rengiant ir įgyvendinant darbo rinkos politikos priemones ir gyventojų užimtumo programas</t>
  </si>
  <si>
    <t>Lietuvos Respublikos susisiekimo ministerija</t>
  </si>
  <si>
    <t>Lietuvos Respublikos sveikatos apsaugos ministerija</t>
  </si>
  <si>
    <t>visuomenės sveikatos priežiūros funkcijoms vykdyti</t>
  </si>
  <si>
    <t>Lietuvos Respublikos teisingumo ministerija</t>
  </si>
  <si>
    <t>civilinės būklės aktams registruoti</t>
  </si>
  <si>
    <t>valstybės garantuojamai pirminei teisinei pagalbai teikti</t>
  </si>
  <si>
    <t>Gyventojų registrui tvarkyti ir duomenims valstybės registrams teikti</t>
  </si>
  <si>
    <t>gyvenamosios vietos deklaravimo duomenų ir gyvenamosios vietos neturinčių asmenų apskaitos duomenims tvarkyti</t>
  </si>
  <si>
    <t>Valstybės investicijų 2016-2016 metų programoje numatytoms kapitalo investicijoms finansuoti</t>
  </si>
  <si>
    <t>Lietuvos Respublikos švietimo ir mokslo ministerija</t>
  </si>
  <si>
    <t>savivaldybių mokykloms (klasėms arba grupėms), skirtoms šalies (regiono) mokiniams, turintiems specialiųjų ugdymosi poreikių ir kitoms savivaldybėms perduotoms įstaigoms išlaikyti</t>
  </si>
  <si>
    <t>Kauno ŠV. Kazimiero pagrindinės mokyklos sporto salės grindų avarinei būklei pašalinti</t>
  </si>
  <si>
    <t>Lėšų, skirtų išlaidoms, susijusioms su valstybinių ir savivaldybių mokyklų bendrojo ugdymo mokytojų skaičiaus optimizavimu, apmokėti</t>
  </si>
  <si>
    <t>Lietuvos Respublikos vidaus reikalų ministerija</t>
  </si>
  <si>
    <t>civilinei saugai</t>
  </si>
  <si>
    <t>priešgaisrinei saugai</t>
  </si>
  <si>
    <t>Lietuvos Respublikos ūkio ministerija</t>
  </si>
  <si>
    <t>Šiaulių laisvosios ekonominės zonos elektros energijos įrenginių prijungimo prie tinklo įmokai finansuoti</t>
  </si>
  <si>
    <t>Lietuvos Respublikos žemės ūkio ministerija</t>
  </si>
  <si>
    <t>žemės ūkio funkcijoms atlikti</t>
  </si>
  <si>
    <t>melioracijai</t>
  </si>
  <si>
    <t>Lietuvos vyriausiojo archyvaro tarnyba</t>
  </si>
  <si>
    <t>savivaldybėms priskirtiems archyviniams dokumentams tvarkyti</t>
  </si>
  <si>
    <t xml:space="preserve">Kūno kultūros ir sporto departamentas prie Lietuvos Respublikos Vyriausybės </t>
  </si>
  <si>
    <t>Pastabos:</t>
  </si>
  <si>
    <t>1 skiltyje rodoma institucija ar įstaiga, kuri pagal atitinkamų metų Lietuvos Respublikos valstybės biudžeto ir savivaldybių biudžetų finansinių rodiklių patvirtinimo įstatymą perduoda savivaldybėms specialią tikslinę dotaciją.</t>
  </si>
  <si>
    <t>4 skiltyje rodomas patikslintas planas, kuris, vadovaujantis atitinkamų metų Lietuvos Respublikos valstybės biudžeto ir savivaldybių biudžetų finansinių rodiklių patvirtinimo įstatyme suteikta teise, perskirstytas tarp specialių tikslinių dotacijų ir (arba) paskirstytas savivaldybėms iš ministerijai numatytų asignavimų.</t>
  </si>
  <si>
    <t>(parašas)</t>
  </si>
  <si>
    <t xml:space="preserve">Valstybės iždo departamento direktorius     </t>
  </si>
  <si>
    <t>Forma Nr. 9 patvirtinta Lietuvos Respublikos finansų ministro 2010 m. sausio 29 d. įsakymu Nr. 1K-022</t>
  </si>
  <si>
    <t xml:space="preserve">LIETUVOS RESPUBLIKOS VALSTYBĖS BIUDŽETO BENDROSIOS DOTACIJOS KOMPENSACIJOS SAVIVALDYBIŲ BIUDŽETAMS  </t>
  </si>
  <si>
    <t>2016 M. GRUODŽIO 31 D. ATASKAITA</t>
  </si>
  <si>
    <t xml:space="preserve">            (tūkst. eurų)</t>
  </si>
  <si>
    <t>Savivaldybės pavadinimas</t>
  </si>
  <si>
    <t>Plano įvykdymas, proc.</t>
  </si>
  <si>
    <t>Alytaus miesto</t>
  </si>
  <si>
    <t>Birštono</t>
  </si>
  <si>
    <t>Druskininkų</t>
  </si>
  <si>
    <t>Kauno miesto</t>
  </si>
  <si>
    <t>Marijampolės</t>
  </si>
  <si>
    <t>Neringos</t>
  </si>
  <si>
    <t xml:space="preserve">Visagino </t>
  </si>
  <si>
    <t>Akmenės rajono</t>
  </si>
  <si>
    <t>Alytaus rajono</t>
  </si>
  <si>
    <t>Anykščių rajono</t>
  </si>
  <si>
    <t>Biržų rajono</t>
  </si>
  <si>
    <t>Ignalinos rajono</t>
  </si>
  <si>
    <t>Jonavos rajono</t>
  </si>
  <si>
    <t>Joniškio rajono</t>
  </si>
  <si>
    <t>Jurbarko rajono</t>
  </si>
  <si>
    <t>Kaišiadorių rajono</t>
  </si>
  <si>
    <t>Kėdainių rajono</t>
  </si>
  <si>
    <t>Kelmės rajono</t>
  </si>
  <si>
    <t>Kupiškio rajono</t>
  </si>
  <si>
    <t>Lazdijų rajono</t>
  </si>
  <si>
    <t>Molėtų rajono</t>
  </si>
  <si>
    <t>Pakruojo rajono</t>
  </si>
  <si>
    <t>Panevėžio rajono</t>
  </si>
  <si>
    <t>Pasvalio rajono</t>
  </si>
  <si>
    <t>Prienų rajono</t>
  </si>
  <si>
    <t>Radviliškio rajono</t>
  </si>
  <si>
    <t>Raseinių rajono</t>
  </si>
  <si>
    <t>Rokiškio rajono</t>
  </si>
  <si>
    <t>Skuodo rajono</t>
  </si>
  <si>
    <t>Šakių rajono</t>
  </si>
  <si>
    <t>Šalčininkų rajono</t>
  </si>
  <si>
    <t>Šiaulių rajono</t>
  </si>
  <si>
    <t>Šilalės rajono</t>
  </si>
  <si>
    <t>Šilutės rajono</t>
  </si>
  <si>
    <t>Širvintų rajono</t>
  </si>
  <si>
    <t>Švenčionių rajono</t>
  </si>
  <si>
    <t>Tauragės rajono</t>
  </si>
  <si>
    <t>Telšių rajono</t>
  </si>
  <si>
    <t>Trakų rajono</t>
  </si>
  <si>
    <t>Ukmergės rajono</t>
  </si>
  <si>
    <t>Utenos rajono</t>
  </si>
  <si>
    <t>Varėnos rajono</t>
  </si>
  <si>
    <t>Vilkaviškio rajono</t>
  </si>
  <si>
    <t>Zarasų rajono</t>
  </si>
  <si>
    <t>Kalvarijos</t>
  </si>
  <si>
    <t xml:space="preserve">Kazlų Rūdos </t>
  </si>
  <si>
    <t xml:space="preserve">Pagėgių </t>
  </si>
  <si>
    <t xml:space="preserve">Rietavo </t>
  </si>
  <si>
    <r>
      <rPr>
        <b/>
        <sz val="9"/>
        <rFont val="Times New Roman Baltic"/>
        <charset val="186"/>
      </rPr>
      <t xml:space="preserve">Pastaba. </t>
    </r>
    <r>
      <rPr>
        <sz val="9"/>
        <rFont val="Times New Roman Baltic"/>
        <charset val="186"/>
      </rPr>
      <t>Ataskaitoje rodomos savivaldybės, kurioms pagal atitinkamų metų Lietuvos Respublikos valstybės biudžeto ir savivaldybių biudžetų finansinių rodiklių patvirtinimo įstatymą yra patvirtintos ir pervestos bendrosios dotacijos kompensacijos.</t>
    </r>
  </si>
  <si>
    <t xml:space="preserve"> (3.2-02)-11K-</t>
  </si>
  <si>
    <t>Forma Nr. 1 patvirtinta Lietuvos Respublikos finansų ministro 2010 m. sausio 29 d. įsakymu Nr. 1K-022</t>
  </si>
  <si>
    <t>Planas su leistinais patikslini-  mais</t>
  </si>
  <si>
    <t>valstybės garantijoms nuomininkams, išsikeliantiems iš savininkams grąžintų gyvenamųjų namų ar jų dalių ir butų, vykdyti</t>
  </si>
  <si>
    <t>Vilniaus m. savivaldybei, vykdant Vilniaus apygardos administracinio teismo 2016 m. rugsėjo 7 d. nutartį</t>
  </si>
  <si>
    <t>savivaldybių įstaigų kultūros ir meno darbuotojų darbo užmokesčiui padidinti</t>
  </si>
  <si>
    <t>savivaldybėms vietinės reikšmės keliams (gatvėms) tiesti, taisyti, prižiūrėti ir saugaus eismo sąlygoms užtikrinti (einamiems tikslams finansuoti)</t>
  </si>
  <si>
    <t>savivaldybėms vietinės reikšmės keliams (gatvėms) tiesti, taisyti, prižiūrėti ir saugaus eismo sąlygoms užtikrinti (Valstybės investicijų 2016-2018 metų programoje numatytoms kapitalo investicijoms finansuoti)</t>
  </si>
  <si>
    <t>mokinio (klasės, grupės) krepšeliui finansuoti</t>
  </si>
  <si>
    <t>Lėšų, skirtų išlaidoms, susijusioms su mokinių, turinčių specialiųjų ugdymosi poreikių dėl išskirtinių gabumų sportui, ugdymo pagal spec. ugdymo krypties programas, apmokėti</t>
  </si>
  <si>
    <t>Priešgaisrinės apsaugos ir gelbėjimo deparatmentas prie Vidaus reikalų ministerijos</t>
  </si>
  <si>
    <t>savivaldybėms priskirtai valstybinei žemei ir kitam valstybės turtui valdyti, naudoti ir disponuoti juo patikėjimo teise</t>
  </si>
  <si>
    <t>2017-03-    Nr.(3.2-02)-11K-</t>
  </si>
  <si>
    <t>Mažeikių rajono</t>
  </si>
  <si>
    <t>piliečių nuosavybės teisėms į išlikusius gyvenamuosius namus, jų dalis, butus, ūkinės-komercinės paskirties pastatus ir jų priklausinius atkurti ir kompensacijoms už išperkamą nekilnojamąjį turtą religinėms bendrijoms išmokėti</t>
  </si>
  <si>
    <t>Forma Nr. 2 patvirtinta Lietuvos Respublikos finansų ministro</t>
  </si>
  <si>
    <t>2010 m. sausio 29 d. įsakymu Nr. 1K-022</t>
  </si>
  <si>
    <t>(Lietuvos Respublikos finansų ministro 2017 m. sausio 10 d.</t>
  </si>
  <si>
    <t>įsakymo Nr. 1K-13 redakcija)</t>
  </si>
  <si>
    <t>LIETUVOS RESPUBLIKOS VALSTYBĖS BIUDŽETO IŠLAIDŲ PLANO VYKDYMO 2016 M. GRUODŽIO 31 D. ATASKAITA</t>
  </si>
  <si>
    <t>______________ Nr. ________</t>
  </si>
  <si>
    <t xml:space="preserve">   (data)</t>
  </si>
  <si>
    <t>Iš jų:</t>
  </si>
  <si>
    <t>išlaidoms</t>
  </si>
  <si>
    <t>turtui įsigyti</t>
  </si>
  <si>
    <t>iš viso</t>
  </si>
  <si>
    <t>iš jų darbo užmokesčiui</t>
  </si>
  <si>
    <t>I. RESPUBLIKOS  PREZIDENTUI, SEIMUI, VYRIAUSYBEI ATSKAITINGOS INSTITUCIJOS</t>
  </si>
  <si>
    <t>Lietuvos Respublikos Prezidento kanceliarija</t>
  </si>
  <si>
    <t>Lietuvos Respublikos Seimo kanceliarija</t>
  </si>
  <si>
    <t>Lietuvos Respublikos vyriausioji rinkimų komisija</t>
  </si>
  <si>
    <t>Lietuvos Respublikos Seimo kontrolierių įstaiga</t>
  </si>
  <si>
    <t>Lietuvos Respublikos valstybės kontrolė</t>
  </si>
  <si>
    <t>Valstybinė lietuvių kalbos komisija</t>
  </si>
  <si>
    <t>Lietuvos Respublikos akademinės etikos ir procedūrų kontrolieriaus tarnyba</t>
  </si>
  <si>
    <t>Vyriausioji tarnybinės etikos komisija</t>
  </si>
  <si>
    <t>Žurnalistų etikos inspektoriaus tarnyba</t>
  </si>
  <si>
    <t>Lietuvos radijo ir televizijos komisija</t>
  </si>
  <si>
    <t>Nacionalinė sveikatos taryba</t>
  </si>
  <si>
    <t>Vaiko teisių apsaugos kontrolieriaus įstaiga</t>
  </si>
  <si>
    <t>Lygių galimybių kontrolieriaus tarnyba</t>
  </si>
  <si>
    <t>Lietuvos Respublikos valstybinė kultūros paveldo komisija</t>
  </si>
  <si>
    <t>Lietuvos Respublikos Vyriausybės kanceliarija</t>
  </si>
  <si>
    <t>Valstybinė kainų ir energetikos kontrolės komisija</t>
  </si>
  <si>
    <t>Valstybinė atominės energetikos saugos inspekcija</t>
  </si>
  <si>
    <t>Etninės kultūros globos taryba</t>
  </si>
  <si>
    <t>Viešųjų pirkimų tarnyba</t>
  </si>
  <si>
    <t>Lietuvos Respublikos valstybės saugumo departamentas</t>
  </si>
  <si>
    <t>Lietuvos Respublikos specialiųjų tyrimų tarnyba</t>
  </si>
  <si>
    <t>II. MINISTERIJOS</t>
  </si>
  <si>
    <t>Aplinkos ministerija</t>
  </si>
  <si>
    <t>Energetikos ministerija</t>
  </si>
  <si>
    <t>Finansų ministerija</t>
  </si>
  <si>
    <t>Krašto apsaugos ministerija</t>
  </si>
  <si>
    <t>Kultūros ministerija</t>
  </si>
  <si>
    <t>Socialinės apsaugos ir darbo ministerija</t>
  </si>
  <si>
    <t>Susisiekimo ministerija</t>
  </si>
  <si>
    <t>Sveikatos apsaugos ministerija</t>
  </si>
  <si>
    <t>Švietimo ir mokslo ministerija</t>
  </si>
  <si>
    <t>Teisingumo ministerija</t>
  </si>
  <si>
    <t>Ūkio ministerija</t>
  </si>
  <si>
    <t>Užsienio reikalų ministerija</t>
  </si>
  <si>
    <t>Vidaus reikalų ministerija</t>
  </si>
  <si>
    <t>Žemės ūkio ministerija</t>
  </si>
  <si>
    <t>III. MINISTRŲ VALDYMO SRIČIŲ INSTITUCIJOS IR ĮSTAIGOS</t>
  </si>
  <si>
    <t>ENERGETIKOS MINISTRO VALDYMO SRITIS</t>
  </si>
  <si>
    <t>Valstybinė energetikos inspekcija prie Energetikos ministerijos</t>
  </si>
  <si>
    <t>FINANSŲ MINISTRO VALDYMO SRITIS</t>
  </si>
  <si>
    <t>Lietuvos statistikos departamentas</t>
  </si>
  <si>
    <t>KULTŪROS MINISTRO VALDYMO SRITIS</t>
  </si>
  <si>
    <t>Lietuvos nacionalinė Martyno Mažvydo biblioteka</t>
  </si>
  <si>
    <t>Lietuvos nacionalinis muziejus</t>
  </si>
  <si>
    <t>Lietuvos dailės muziejus</t>
  </si>
  <si>
    <t>Nacionalinis M. K. Čiurlionio dailės muziejus</t>
  </si>
  <si>
    <t>Lietuvos nacionalinis operos ir baleto teatras</t>
  </si>
  <si>
    <t>Lietuvos nacionalinis dramos teatras</t>
  </si>
  <si>
    <t>Nacionalinis Kauno dramos teatras</t>
  </si>
  <si>
    <t>Koncertinė įstaiga Lietuvos nacionalinė filharmonija</t>
  </si>
  <si>
    <t>Nacionalinis muziejus Lietuvos Didžiosios Kunigaikštystės valdovų rūmai</t>
  </si>
  <si>
    <t>Viešoji įstaiga Spaudos, radijo ir televizijos rėmimo fondas</t>
  </si>
  <si>
    <t>Viešoji įstaiga "Lietuvos nacionalinis radijas ir televizija"</t>
  </si>
  <si>
    <t>SVEIKATOS APSAUGOS  MINISTRO VALDYMO SRITIS</t>
  </si>
  <si>
    <t>Narkotikų, tabako ir alkoholio kontrolės departamentas</t>
  </si>
  <si>
    <t>TEISINGUMO MINISTRO VALDYMO SRITIS</t>
  </si>
  <si>
    <t>Valstybinė duomenų apsaugos inspekcija</t>
  </si>
  <si>
    <t>VIDAUS REIKALŲ MINISTRO VALDYMO SRITIS</t>
  </si>
  <si>
    <t>Valstybės sienos apsaugos tarnyba prie Vidaus reikalų ministerijos</t>
  </si>
  <si>
    <t>Priešgaisrinės apsaugos ir gelbėjimo departamentas prie Vidaus reikalų ministerijos</t>
  </si>
  <si>
    <t>Kūno kultūros ir sporto departamentas prie Lietuvos Respublikos Vyriausybės</t>
  </si>
  <si>
    <t>Valstybės tarnybos departamentas</t>
  </si>
  <si>
    <t>Policijos departamentas prie Vidaus reikalų ministerijos</t>
  </si>
  <si>
    <t>Vadovybės apsaugos departamentas prie Vidaus reikalų ministerijos</t>
  </si>
  <si>
    <t>Viešojo saugumo tarnyba prie Vidaus reikalų ministerijos</t>
  </si>
  <si>
    <t>ŽEMĖS ŪKIO MINISTRO VALDYMO SRITIS</t>
  </si>
  <si>
    <t>Valstybinė maisto ir veterinarijos tarnyba</t>
  </si>
  <si>
    <t>IV. KITOS VALSTYBĖS INSTITUCIJOS IR ĮSTAIGOS</t>
  </si>
  <si>
    <t>Lietuvos Respublikos Konstitucinis Teismas</t>
  </si>
  <si>
    <t>Lietuvos Respublikos generalinė prokuratūra</t>
  </si>
  <si>
    <t>Nacionalinė teismų administracija</t>
  </si>
  <si>
    <t>Teismai</t>
  </si>
  <si>
    <t>Lietuvos gyventojų genocido ir rezistencijos tyrimo centras</t>
  </si>
  <si>
    <t>Tarptautinės komisijos nacių ir sovietinio okupacinių režimų nusikaltimams Lietuvoje įvertinti sekretoriatas</t>
  </si>
  <si>
    <t>Vyriausioji administracinių ginčų komisija</t>
  </si>
  <si>
    <t>Mokestinių ginčų komisija prie Lietuvos Respublikos Vyriausybės</t>
  </si>
  <si>
    <t>Tautinių mažumų departamentas prie Lietuvos Respublikos Vyriausybės</t>
  </si>
  <si>
    <t>Lietuvos Respublikos ryšių reguliavimo tarnyba</t>
  </si>
  <si>
    <t>V. ŠVIETIMO, KULTŪROS IR MOKSLO ORGANIZACIJOS (INSTITUTAI)</t>
  </si>
  <si>
    <t>Vilniaus universitetas</t>
  </si>
  <si>
    <t>Vytauto Didžiojo universitetas</t>
  </si>
  <si>
    <t>Kauno technologijos universitetas</t>
  </si>
  <si>
    <t>Vilniaus Gedimino technikos universitetas</t>
  </si>
  <si>
    <t>Klaipėdos universitetas</t>
  </si>
  <si>
    <t>Aleksandro Stulginskio universitetas</t>
  </si>
  <si>
    <t>Mykolo Romerio universitetas</t>
  </si>
  <si>
    <t>Lietuvos sveikatos mokslų universitetas</t>
  </si>
  <si>
    <t>Vilniaus dailės akademija</t>
  </si>
  <si>
    <t>Lietuvos edukologijos universitetas</t>
  </si>
  <si>
    <t>Lietuvos sporto universitetas</t>
  </si>
  <si>
    <t>Šiaulių universitetas</t>
  </si>
  <si>
    <t>Lietuvos muzikos ir teatro  akademija</t>
  </si>
  <si>
    <t>Lietuvos energetikos institutas</t>
  </si>
  <si>
    <t>Nacionalinis vėžio institutas</t>
  </si>
  <si>
    <t>Lietuvos kultūros tyrimų institutas</t>
  </si>
  <si>
    <t>Lietuvos istorijos institutas</t>
  </si>
  <si>
    <t>Lietuvių literatūros ir tautosakos institutas</t>
  </si>
  <si>
    <t>Lietuvių kalbos institutas</t>
  </si>
  <si>
    <t>Lietuvos agrarinės ekonomikos institutas</t>
  </si>
  <si>
    <t>Lietuvos teisės institutas</t>
  </si>
  <si>
    <t>Lietuvos socialinių tyrimų centras</t>
  </si>
  <si>
    <t>Valstybinis mokslinių tyrimų institutas Inovatyvios medicinos centras</t>
  </si>
  <si>
    <t>Lietuvos agrarinių ir miškų mokslų centras</t>
  </si>
  <si>
    <t>Gamtos tyrimų centras</t>
  </si>
  <si>
    <t>Valstybinis mokslinių tyrimų institutas Fizinių ir technologijos mokslų centras</t>
  </si>
  <si>
    <t>Lietuvos mokslų akademija</t>
  </si>
  <si>
    <t>Lietuvos mokslo taryba</t>
  </si>
  <si>
    <t>Kauno kunigų seminarija</t>
  </si>
  <si>
    <t>Telšių Vyskupo Vincento Borisevičiaus kunigų seminarija</t>
  </si>
  <si>
    <t>Vilniaus Šv. Juozapo kunigų seminarija</t>
  </si>
  <si>
    <t xml:space="preserve">   Finansų ministras</t>
  </si>
  <si>
    <t xml:space="preserve">   Valstybės iždo departamento direktorius</t>
  </si>
  <si>
    <t>Forma Nr. 4 patvirtinta Lietuvos Respublikos finansų ministro</t>
  </si>
  <si>
    <t>(PAGAL VALSTYBĖS FUNKCIJAS)</t>
  </si>
  <si>
    <t>(data)</t>
  </si>
  <si>
    <t>BENDROS VALSTYBĖS PASLAUGOS</t>
  </si>
  <si>
    <t>GYNYBA</t>
  </si>
  <si>
    <t>VIEŠOJI TVARKA IR VISUOMENĖS APSAUGA</t>
  </si>
  <si>
    <t>EKONOMIKA</t>
  </si>
  <si>
    <t>APLINKOS APSAUGA</t>
  </si>
  <si>
    <t>BŪSTAS IR KOMUNALINIS ŪKIS</t>
  </si>
  <si>
    <t>SVEIKATOS APSAUGA</t>
  </si>
  <si>
    <t>POILSIS, KULTŪRA IR RELIGIJA</t>
  </si>
  <si>
    <t>ŠVIETIMAS</t>
  </si>
  <si>
    <t>SOCIALINĖ APSAUGA</t>
  </si>
  <si>
    <t>Forma Nr. 5 patvirtinta Lietuvos Respublikos finansų ministro</t>
  </si>
  <si>
    <t/>
  </si>
  <si>
    <t>LIETUVOS RESPUBLIKOS VALSTYBĖS BIUDŽETO IŠLAIDŲ PLANO</t>
  </si>
  <si>
    <t>VYKDYMO 2016 M. GRUODŽIO 31 D. ATASKAITA</t>
  </si>
  <si>
    <t>(PAGAL EKONOMINĘ KLASIFIKACIJĄ)</t>
  </si>
  <si>
    <t>Ekonominės klasifikacijos kodas</t>
  </si>
  <si>
    <t>Ekonominės klasifikacijos pavadinimas</t>
  </si>
  <si>
    <t>2.</t>
  </si>
  <si>
    <t>IŠLAIDOS</t>
  </si>
  <si>
    <t>DARBO UŽMOKESTIS IR SOCIALINIS DRAUDIMAS</t>
  </si>
  <si>
    <t>2. 1. 1,</t>
  </si>
  <si>
    <t>Darbo užmokestis</t>
  </si>
  <si>
    <t>2. 1. 1. 1</t>
  </si>
  <si>
    <t>2. 1. 1. 1. 1</t>
  </si>
  <si>
    <t>2. 1. 1. 1. 1.01</t>
  </si>
  <si>
    <t>Darbo užmokestis pinigais</t>
  </si>
  <si>
    <t>2. 1. 2,</t>
  </si>
  <si>
    <t>Socialinio draudimo įmokos</t>
  </si>
  <si>
    <t>2. 1. 2. 1</t>
  </si>
  <si>
    <t>2. 1. 2. 1. 1</t>
  </si>
  <si>
    <t>2. 1. 2. 1. 1.01</t>
  </si>
  <si>
    <t>PREKIŲ IR PASLAUGŲ NAUDOJIMAS</t>
  </si>
  <si>
    <t>2. 2. 1,</t>
  </si>
  <si>
    <t>Prekių ir paslaugų naudojimas</t>
  </si>
  <si>
    <t>2. 2. 1. 1</t>
  </si>
  <si>
    <t>2. 2. 1. 1. 1</t>
  </si>
  <si>
    <t>2. 2. 1. 1. 1.01</t>
  </si>
  <si>
    <t>Mityba</t>
  </si>
  <si>
    <t>2. 2. 1. 1. 1.02</t>
  </si>
  <si>
    <t>Medikamentai (ir darbuotojų sveikatos tikrinimas)</t>
  </si>
  <si>
    <t>2. 2. 1. 1. 1.05</t>
  </si>
  <si>
    <t>Ryšių paslaugos</t>
  </si>
  <si>
    <t>2. 2. 1. 1. 1.06</t>
  </si>
  <si>
    <t>Transporto išlaikymas</t>
  </si>
  <si>
    <t>2. 2. 1. 1. 1.07</t>
  </si>
  <si>
    <t>Apranga ir patalynė</t>
  </si>
  <si>
    <t>2. 2. 1. 1. 1.08</t>
  </si>
  <si>
    <t>Spaudiniai</t>
  </si>
  <si>
    <t>2. 2. 1. 1. 1.10</t>
  </si>
  <si>
    <t>Kitos prekės</t>
  </si>
  <si>
    <t>2. 2. 1. 1. 1.11</t>
  </si>
  <si>
    <t>Komandiruotės (transporto, apgyvendinimo, ryšio ir kitos komandiruotės išlaidos)</t>
  </si>
  <si>
    <t>2. 2. 1. 1. 1.12</t>
  </si>
  <si>
    <t>Miestų ir gyvenviečių viešasis ūkis</t>
  </si>
  <si>
    <t>2. 2. 1. 1. 1.14</t>
  </si>
  <si>
    <t>Ilgalaikio materialiojo ir nematerialiojo turto nuoma (įskaitant veiklos nuomą)</t>
  </si>
  <si>
    <t>2. 2. 1. 1. 1.15</t>
  </si>
  <si>
    <t>Ilgalaikio materialiojo turto einamasis remontas</t>
  </si>
  <si>
    <t>2. 2. 1. 1. 1.16</t>
  </si>
  <si>
    <t>Kvalifikacijos kėlimas</t>
  </si>
  <si>
    <t>2. 2. 1. 1. 1.17</t>
  </si>
  <si>
    <t>Apmokėjimas ekspertams ir konsultantams</t>
  </si>
  <si>
    <t>2. 2. 1. 1. 1.18</t>
  </si>
  <si>
    <t>Apmokėjimas už turto vertinimo paslaugas</t>
  </si>
  <si>
    <t>2. 2. 1. 1. 1.20</t>
  </si>
  <si>
    <t>Komunalinės paslaugos</t>
  </si>
  <si>
    <t>2. 2. 1. 1. 1.30</t>
  </si>
  <si>
    <t>Kitos paslaugos</t>
  </si>
  <si>
    <t>TURTO IŠLAIDOS</t>
  </si>
  <si>
    <t>2. 3. 1,</t>
  </si>
  <si>
    <t>Palūkanos</t>
  </si>
  <si>
    <t>2. 3. 1. 1</t>
  </si>
  <si>
    <t>Nerezidentams</t>
  </si>
  <si>
    <t>2. 3. 1. 1. 1</t>
  </si>
  <si>
    <t>2. 3. 1. 1. 1.01</t>
  </si>
  <si>
    <t>Asignavimų valdytojų sumokėtos palūkanos</t>
  </si>
  <si>
    <t>2. 3. 1. 1. 1.02</t>
  </si>
  <si>
    <t>Finansų ministerijos sumokėtos palūkanos</t>
  </si>
  <si>
    <t>2. 3. 1. 2</t>
  </si>
  <si>
    <t>Rezidentams, kitiems nei valdžios sektorius (tik už tiesioginę skolą)</t>
  </si>
  <si>
    <t>2. 3. 1. 2. 1</t>
  </si>
  <si>
    <t>2. 3. 1. 2. 1.01</t>
  </si>
  <si>
    <t>2. 3. 1. 2. 1.02</t>
  </si>
  <si>
    <t>Nuoma</t>
  </si>
  <si>
    <t>2. 3. 2. 1</t>
  </si>
  <si>
    <t>Nuoma už žemę, žemės gelmių išteklius ir kitą atsirandantį gamtoje turtą</t>
  </si>
  <si>
    <t>2. 3. 2. 1. 1</t>
  </si>
  <si>
    <t>2. 3. 2. 1. 1.01</t>
  </si>
  <si>
    <t>SUBSIDIJOS</t>
  </si>
  <si>
    <t>2. 4. 1,</t>
  </si>
  <si>
    <t>Subsidijos iš biudžeto lėšų</t>
  </si>
  <si>
    <t>2. 4. 1. 1</t>
  </si>
  <si>
    <t>2. 4. 1. 1. 1</t>
  </si>
  <si>
    <t>2. 4. 1. 1. 1.02</t>
  </si>
  <si>
    <t>Subsidijos gaminiams</t>
  </si>
  <si>
    <t>2. 4. 1. 1. 1.03</t>
  </si>
  <si>
    <t>Subsidijos gamybai</t>
  </si>
  <si>
    <t>DOTACIJOS</t>
  </si>
  <si>
    <t>2. 5. 1,</t>
  </si>
  <si>
    <t>Dotacijos užsienio valstybėms</t>
  </si>
  <si>
    <t>2. 5. 1. 1</t>
  </si>
  <si>
    <t>2. 5. 1. 1. 1</t>
  </si>
  <si>
    <t>2. 5. 1. 1. 1.01</t>
  </si>
  <si>
    <t>Einamiesiems tikslams</t>
  </si>
  <si>
    <t>2. 5. 2,</t>
  </si>
  <si>
    <t>Dotacijos tarptautinėms organizacijoms</t>
  </si>
  <si>
    <t>2. 5. 2. 1</t>
  </si>
  <si>
    <t>2. 5. 2. 1. 1</t>
  </si>
  <si>
    <t>2. 5. 2. 1. 1.01</t>
  </si>
  <si>
    <t>2. 5. 2. 1. 1.02</t>
  </si>
  <si>
    <t>Kapitalui formuoti</t>
  </si>
  <si>
    <t>2. 5. 3,</t>
  </si>
  <si>
    <t>Dotacijos kitiems valdymo lygiams</t>
  </si>
  <si>
    <t>2. 5. 3. 1</t>
  </si>
  <si>
    <t>2. 5. 3. 1. 1</t>
  </si>
  <si>
    <t>2. 5. 3. 1. 1.01</t>
  </si>
  <si>
    <t>Einamiesiems  tikslams</t>
  </si>
  <si>
    <t>2. 5. 3. 1. 1.02</t>
  </si>
  <si>
    <t>Kapitalui  formuoti</t>
  </si>
  <si>
    <t>ĮMOKOS Į EUROPOS SĄJUNGOS BIUDŽETĄ</t>
  </si>
  <si>
    <t>Tradiciniai nuosavi ištekliai</t>
  </si>
  <si>
    <t>2. 6. 1. 1</t>
  </si>
  <si>
    <t>2. 6. 1. 1. 1</t>
  </si>
  <si>
    <t>2. 6. 1. 1. 1.01</t>
  </si>
  <si>
    <t>Muitai</t>
  </si>
  <si>
    <t>2. 6. 1. 1. 1.02</t>
  </si>
  <si>
    <t>PVM nuosavi ištekliai</t>
  </si>
  <si>
    <t>2. 6. 2. 1</t>
  </si>
  <si>
    <t>2. 6. 2. 1. 1</t>
  </si>
  <si>
    <t>2. 6. 2. 1. 1.01</t>
  </si>
  <si>
    <t>2. 6. 3,</t>
  </si>
  <si>
    <t>Bendrųjų nacionalinių pajamų nuosavi ištekliai</t>
  </si>
  <si>
    <t>2. 6. 3. 1</t>
  </si>
  <si>
    <t>2. 6. 3. 1. 1</t>
  </si>
  <si>
    <t>2. 6. 3. 1. 1.01</t>
  </si>
  <si>
    <t>2. 6. 4,</t>
  </si>
  <si>
    <t>Biudžeto disbalansų korekcija Jungtinės Karalystės naudai</t>
  </si>
  <si>
    <t>2. 6. 4. 1</t>
  </si>
  <si>
    <t>2. 6. 4. 1. 1</t>
  </si>
  <si>
    <t>2. 6. 4. 1. 1.01</t>
  </si>
  <si>
    <t>Su nuosavais ištekliais susijusios baudos ir delspinigiai</t>
  </si>
  <si>
    <t>2. 6. 5. 1</t>
  </si>
  <si>
    <t>2. 6. 5. 1. 1</t>
  </si>
  <si>
    <t>2. 6. 5. 1. 1.01</t>
  </si>
  <si>
    <t>SOCIALINĖS IŠMOKOS (PAŠALPOS)</t>
  </si>
  <si>
    <t>2. 7. 2,</t>
  </si>
  <si>
    <t>Socialinė parama (socialinės paramos pašalpos)</t>
  </si>
  <si>
    <t>2. 7. 2. 1</t>
  </si>
  <si>
    <t>2. 7. 2. 1. 1</t>
  </si>
  <si>
    <t>2. 7. 2. 1. 1.01</t>
  </si>
  <si>
    <t>Socialinė parama pinigais</t>
  </si>
  <si>
    <t>2. 7. 2. 1. 1.02</t>
  </si>
  <si>
    <t>Socialinė parama natūra</t>
  </si>
  <si>
    <t>2. 7. 3,</t>
  </si>
  <si>
    <t>Darbdavių socialinė parama</t>
  </si>
  <si>
    <t>2. 7. 3. 1</t>
  </si>
  <si>
    <t>2. 7. 3. 1. 1</t>
  </si>
  <si>
    <t>2. 7. 3. 1. 1.01</t>
  </si>
  <si>
    <t>Darbdavių socialinė parama pinigais</t>
  </si>
  <si>
    <t>2. 8,</t>
  </si>
  <si>
    <t>KITOS IŠLAIDOS</t>
  </si>
  <si>
    <t>2. 8. 1,</t>
  </si>
  <si>
    <t>Kitos išlaidos</t>
  </si>
  <si>
    <t>2. 8. 1. 1</t>
  </si>
  <si>
    <t>2. 8. 1. 1. 1</t>
  </si>
  <si>
    <t>2. 8. 1. 1. 1.01</t>
  </si>
  <si>
    <t>Stipendijoms</t>
  </si>
  <si>
    <t>2. 8. 1. 1. 1.02</t>
  </si>
  <si>
    <t>Kitiems einamiesiems tikslams</t>
  </si>
  <si>
    <t>2. 8. 1. 2</t>
  </si>
  <si>
    <t>2. 8. 1. 2. 1</t>
  </si>
  <si>
    <t>Pervedamos lėšos (kapitalui formuoti)</t>
  </si>
  <si>
    <t>2. 8. 1. 2. 1.01</t>
  </si>
  <si>
    <t>Pevedamos lėšos (kapitalui formuoti)</t>
  </si>
  <si>
    <t>Pervedamos Europos Sąjungos, kitos tarptautinės finansinės paramos ir bendrojo finansavimo lėšos</t>
  </si>
  <si>
    <t>Subsidijos iš Europos Sąjungos ir kitos tarptautinės finansinės paramos lėšų (ne valdžios sektoriui)</t>
  </si>
  <si>
    <t>2. 9. 1. 1</t>
  </si>
  <si>
    <t>Subsidijos</t>
  </si>
  <si>
    <t>2. 9. 1. 1. 1</t>
  </si>
  <si>
    <t>2. 9. 1. 1. 1.01</t>
  </si>
  <si>
    <t>Pervedama Europos Sąjungos, kitos tarptautinės finansinės paramos ir bendrojo finansavimo lėšos</t>
  </si>
  <si>
    <t>2. 9. 2. 1</t>
  </si>
  <si>
    <t>2. 9. 2. 1. 1</t>
  </si>
  <si>
    <t>2. 9. 2. 1. 1.01</t>
  </si>
  <si>
    <t>Einamiesiems tikslams savivaldybėms</t>
  </si>
  <si>
    <t>2. 9. 2. 1. 1.02</t>
  </si>
  <si>
    <t>Einamiesiems tikslams kitiems valdžios sektoriaus subjektams</t>
  </si>
  <si>
    <t>2. 9. 2. 1. 1.03</t>
  </si>
  <si>
    <t>Einamiesiems tikslams ne valdžios sektoriui</t>
  </si>
  <si>
    <t>2. 9. 2. 2</t>
  </si>
  <si>
    <t>2. 9. 2. 2. 1</t>
  </si>
  <si>
    <t>Investicijos</t>
  </si>
  <si>
    <t>2. 9. 2. 2. 1.01</t>
  </si>
  <si>
    <t>Investicijos skirtos savivaldybėms</t>
  </si>
  <si>
    <t>2. 9. 2. 2. 1.02</t>
  </si>
  <si>
    <t>Investicijos kitiems valdžios sektoriaus subjektams</t>
  </si>
  <si>
    <t>2. 9. 2. 2. 1.03</t>
  </si>
  <si>
    <t>Investicijos ne valdžios sektoriui</t>
  </si>
  <si>
    <t>3.</t>
  </si>
  <si>
    <t>SANDORIAI DĖL MATERIALIOJO IR NEMATERIALIOJO TURTO BEI FINANSINIŲ ĮSIPAREIGOJIMŲ VYKDYMAS</t>
  </si>
  <si>
    <t>MATERIALIOJO IR NEMATERIALIOJO TURTO ĮSIGIJIMO IŠLAIDOS</t>
  </si>
  <si>
    <t>Ilgalaikio materialiojo turto kūrimas ir įsigijimas</t>
  </si>
  <si>
    <t>3. 1. 1. 1</t>
  </si>
  <si>
    <t>3. 1. 1. 1. 1</t>
  </si>
  <si>
    <t>3. 1. 1. 1. 1.01</t>
  </si>
  <si>
    <t>3. 1. 1. 2</t>
  </si>
  <si>
    <t>Pastatai ir statiniai</t>
  </si>
  <si>
    <t>3. 1. 1. 2. 1</t>
  </si>
  <si>
    <t>3. 1. 1. 2. 1.01</t>
  </si>
  <si>
    <t>Gyvenamieji namai</t>
  </si>
  <si>
    <t>3. 1. 1. 2. 1.02</t>
  </si>
  <si>
    <t>Negyvenamieji pastatai</t>
  </si>
  <si>
    <t>3. 1. 1. 2. 1.03</t>
  </si>
  <si>
    <t>Kiti pastatai ir statiniai</t>
  </si>
  <si>
    <t>3. 1. 1. 3</t>
  </si>
  <si>
    <t>Mašinos ir įrenginiai</t>
  </si>
  <si>
    <t>3. 1. 1. 3. 1</t>
  </si>
  <si>
    <t>3. 1. 1. 3. 1.01</t>
  </si>
  <si>
    <t>Transporto priemonės</t>
  </si>
  <si>
    <t>3. 1. 1. 3. 1.02</t>
  </si>
  <si>
    <t>Kitos mašinos ir įrenginiai</t>
  </si>
  <si>
    <t>3. 1. 1. 3. 1.03</t>
  </si>
  <si>
    <t>Ginklai ir karinė įranga</t>
  </si>
  <si>
    <t>3. 1. 1. 4</t>
  </si>
  <si>
    <t>Vertybės</t>
  </si>
  <si>
    <t>3. 1. 1. 4. 1</t>
  </si>
  <si>
    <t>3. 1. 1. 4. 1.01</t>
  </si>
  <si>
    <t>Muziejinės vertybės</t>
  </si>
  <si>
    <t>3. 1. 1. 4. 1.03</t>
  </si>
  <si>
    <t>Kitos vertybės</t>
  </si>
  <si>
    <t>3. 1. 1. 5</t>
  </si>
  <si>
    <t>Kitas ilgalaikis materialusis turtas</t>
  </si>
  <si>
    <t>3. 1. 1. 5. 1</t>
  </si>
  <si>
    <t>3. 1. 1. 5. 1.01</t>
  </si>
  <si>
    <t>Kitas ilgalaikis materialus turtas</t>
  </si>
  <si>
    <t>Nematerialiojo turto kūrimas ir įsigijimas</t>
  </si>
  <si>
    <t>3. 1. 2. 1</t>
  </si>
  <si>
    <t>Nematerialusis turtas</t>
  </si>
  <si>
    <t>3. 1. 2. 1. 1</t>
  </si>
  <si>
    <t>3. 1. 2. 1. 1.02</t>
  </si>
  <si>
    <t>Kompiuterinė programinė įranga, kompiuterinės programinės įrangos licencijos</t>
  </si>
  <si>
    <t>3. 1. 2. 1. 1.03</t>
  </si>
  <si>
    <t>Patentai</t>
  </si>
  <si>
    <t>3. 1. 2. 1. 1.04</t>
  </si>
  <si>
    <t>Literatūros ir meno kūriniai</t>
  </si>
  <si>
    <t>3. 1. 2. 1. 1.05</t>
  </si>
  <si>
    <t>Kitas nematerialusis turtas</t>
  </si>
  <si>
    <t>Atsargų kūrimas ir įsigijimas</t>
  </si>
  <si>
    <t>3. 1. 3. 1</t>
  </si>
  <si>
    <t>Strateginės ir neliečiamos atsargos</t>
  </si>
  <si>
    <t>3. 1. 3. 1. 1</t>
  </si>
  <si>
    <t>3. 1. 3. 1. 1.01</t>
  </si>
  <si>
    <t>3. 1. 3. 2</t>
  </si>
  <si>
    <t>Kitos atsargos</t>
  </si>
  <si>
    <t>3. 1. 3. 2. 1</t>
  </si>
  <si>
    <t>3. 1. 3. 2. 1.04</t>
  </si>
  <si>
    <t>Pirktos prekės, skirtos parduoti</t>
  </si>
  <si>
    <t>3. 1. 3. 2. 1.05</t>
  </si>
  <si>
    <t>Karinės atsargos</t>
  </si>
  <si>
    <t>Ilgalaikio turto įsigijimas finansinės nuomos (lizingo) būdu</t>
  </si>
  <si>
    <t>3. 1. 4. 1</t>
  </si>
  <si>
    <t>3. 1. 4. 1. 1</t>
  </si>
  <si>
    <t>3. 1. 4. 1. 1.01</t>
  </si>
  <si>
    <t>Biologinis turtas ir mineraliniai ištekliai</t>
  </si>
  <si>
    <t>3. 1. 5. 1</t>
  </si>
  <si>
    <t>3. 1. 5. 1. 1</t>
  </si>
  <si>
    <t>3. 1. 5. 1. 1.02</t>
  </si>
  <si>
    <t>Gyvuliai ir kiti gyvūnai</t>
  </si>
  <si>
    <t>FINANSINIO TURTO ĮSIGIJIMO IŠLAIDOS (PERSKOLINIMAS)</t>
  </si>
  <si>
    <t>3. 2. 1,</t>
  </si>
  <si>
    <t>Vidaus</t>
  </si>
  <si>
    <t>3. 2. 1. 5</t>
  </si>
  <si>
    <t>Akcijos (įsigytos) ir kitas nuosavas kapitalas</t>
  </si>
  <si>
    <t>3. 2. 1. 5. 1</t>
  </si>
  <si>
    <t>Akcijas (įsigytos) ir kitas nuosavas kapitalas</t>
  </si>
  <si>
    <t>3. 2. 1. 5. 1.01</t>
  </si>
  <si>
    <t>Užsienio</t>
  </si>
  <si>
    <t>3. 2. 2. 5</t>
  </si>
  <si>
    <t>3. 2. 2. 5. 1</t>
  </si>
  <si>
    <t>3. 2. 2. 5. 1.01</t>
  </si>
  <si>
    <t>IŠLAIDOS DĖL FINANSINIŲ ĮSIPAREIGOJIMŲ VYKDYMO (PASKOLŲ GRĄŽINIMAS)</t>
  </si>
  <si>
    <t>3. 3. 1. 4</t>
  </si>
  <si>
    <t>Paskolos (grąžintinos)</t>
  </si>
  <si>
    <t>3. 3. 1. 4. 1</t>
  </si>
  <si>
    <t>3. 3. 1. 4. 1.02</t>
  </si>
  <si>
    <t>Ilgalaikės</t>
  </si>
  <si>
    <t>3. 3. 1. 7</t>
  </si>
  <si>
    <t>Kitos mokėtinos sumos</t>
  </si>
  <si>
    <t>3. 3. 1. 7. 1</t>
  </si>
  <si>
    <t>3. 3. 1. 7. 1.01</t>
  </si>
  <si>
    <t>Trumpalaikės</t>
  </si>
  <si>
    <t>Forma Nr. 6 patvirtinta Lietuvos Respublikos finansų ministro</t>
  </si>
  <si>
    <t>LIETUVOS RESPUBLIKOS VYRIAUSYBĖS REZERVO PANAUDOJIMO</t>
  </si>
  <si>
    <t>Šiaulių apylinkės teismas</t>
  </si>
  <si>
    <t>Panevėžio miesto apylinkės teismas</t>
  </si>
  <si>
    <t>Biržų rajono apylinkės teismas</t>
  </si>
  <si>
    <t>Mažeikių rajono apylinkės teismas</t>
  </si>
  <si>
    <t>Pakruojo rajono apylinkės teismas</t>
  </si>
  <si>
    <t>Prienų rajono apylinkės teismas</t>
  </si>
  <si>
    <t>Šilalės rajono apylinkės teismas</t>
  </si>
  <si>
    <t>Tauragės rajono apylinkės teismas</t>
  </si>
  <si>
    <t>Telšių rajono apylinkės teismas</t>
  </si>
  <si>
    <t>Trakų rajono apylinkės teismas</t>
  </si>
  <si>
    <t>Utenos rajono apylinkės teismas</t>
  </si>
  <si>
    <t>Vilniaus rajono apylinkės teismas</t>
  </si>
  <si>
    <t>Forma Nr. 3 patvirtinta Lietuvos Respublikos finansų ministro</t>
  </si>
  <si>
    <t>LIETUVOS RESPUBLIKOS VALSTYBĖS BIUDŽETO IŠLAIDŲ PLANO VYKDYMO 2016 M. GRUODŽIO 31 D. ATASKAITA (TEISMAI)</t>
  </si>
  <si>
    <t>Lietuvos Aukščiausiasis Teismas</t>
  </si>
  <si>
    <t>Lietuvos vyriausiasis administracinis teismas</t>
  </si>
  <si>
    <t>Lietuvos apeliacinis teismas</t>
  </si>
  <si>
    <t>Vilniaus apygardos teismas</t>
  </si>
  <si>
    <t>Kauno apygardos teismas</t>
  </si>
  <si>
    <t>Klaipėdos apygardos teismas</t>
  </si>
  <si>
    <t>Šiaulių apygardos teismas</t>
  </si>
  <si>
    <t>Panevėžio apygardos teismas</t>
  </si>
  <si>
    <t>Vilniaus miesto apylinkės teismas</t>
  </si>
  <si>
    <t>Kauno apylinkės teismas</t>
  </si>
  <si>
    <t>Klaipėdos miesto apylinkės teismas</t>
  </si>
  <si>
    <t>Druskininkų miesto apylinkės teismas</t>
  </si>
  <si>
    <t>Palangos miesto apylinkės teismas</t>
  </si>
  <si>
    <t>Akmenės rajono apylinkės teismas</t>
  </si>
  <si>
    <t>Alytaus rajono apylinkės teismas</t>
  </si>
  <si>
    <t>Anykščių rajono apylinkės teismas</t>
  </si>
  <si>
    <t>Ignalinos rajono apylinkės teismas</t>
  </si>
  <si>
    <t>Jonavos rajono apylinkės teismas</t>
  </si>
  <si>
    <t>Joniškio rajono apylinkės teismas</t>
  </si>
  <si>
    <t>Jurbarko rajono apylinkės teismas</t>
  </si>
  <si>
    <t>Kaišiadorių rajono apylinkės teismas</t>
  </si>
  <si>
    <t>Kėdainių rajono apylinkės teismas</t>
  </si>
  <si>
    <t>Kelmės rajono apylinkės teismas</t>
  </si>
  <si>
    <t>Klaipėdos rajono apylinkės teismas</t>
  </si>
  <si>
    <t>Kretingos rajono apylinkės teismas</t>
  </si>
  <si>
    <t>Kupiškio rajono apylinkės teismas</t>
  </si>
  <si>
    <t>Lazdijų rajono apylinkės teismas</t>
  </si>
  <si>
    <t>Marijampolės rajono apylinkės teismas</t>
  </si>
  <si>
    <t>Molėtų rajono apylinkės teismas</t>
  </si>
  <si>
    <t>Pasvalio rajono apylinkės teismas</t>
  </si>
  <si>
    <t>Plungės rajono apylinkės teismas</t>
  </si>
  <si>
    <t>Radviliškio rajono apylinkės teismas</t>
  </si>
  <si>
    <t>Raseinių rajono apylinkės teismas</t>
  </si>
  <si>
    <t>Rokiškio rajono apylinkės teismas</t>
  </si>
  <si>
    <t>Skuodo rajono apylinkės teismas</t>
  </si>
  <si>
    <t>Šakių rajono apylinkės teismas</t>
  </si>
  <si>
    <t>Šalčininkų rajono apylinkės teismas</t>
  </si>
  <si>
    <t>Šilutės rajono apylinkės teismas</t>
  </si>
  <si>
    <t>Širvintų rajono apylinkės teismas</t>
  </si>
  <si>
    <t>Švenčionių rajono apylinkės teismas</t>
  </si>
  <si>
    <t>Ukmergės rajono apylinkės teismas</t>
  </si>
  <si>
    <t>Varėnos rajono apylinkės teismas</t>
  </si>
  <si>
    <t>Vilkaviškio rajono apylinkės teismas</t>
  </si>
  <si>
    <t>Visagino miesto apylinkės teismas</t>
  </si>
  <si>
    <t>Zarasų rajono apylinkės teismas</t>
  </si>
  <si>
    <t>Vilniaus apygardos administracinis teismas</t>
  </si>
  <si>
    <t>Kauno apygardos administracinis teismas</t>
  </si>
  <si>
    <t>Klaipėdos apygardos administracinis teismas</t>
  </si>
  <si>
    <t>Šiaulių apygardos administracinis teismas</t>
  </si>
  <si>
    <t>Panevėžio apygardos administracinis teismas</t>
  </si>
  <si>
    <t>3. 3</t>
  </si>
  <si>
    <t xml:space="preserve">                                                               (data)</t>
  </si>
  <si>
    <t>2. 1</t>
  </si>
  <si>
    <t>2. 2</t>
  </si>
  <si>
    <t>2. 6. 5</t>
  </si>
  <si>
    <t>2. 6. 2</t>
  </si>
  <si>
    <t>2. 6</t>
  </si>
  <si>
    <t>2. 6. 1</t>
  </si>
  <si>
    <t>2. 7</t>
  </si>
  <si>
    <t>2. 5</t>
  </si>
  <si>
    <t>2. 4</t>
  </si>
  <si>
    <t>2. 3. 2</t>
  </si>
  <si>
    <t>2. 3</t>
  </si>
  <si>
    <t>3. 1. 4</t>
  </si>
  <si>
    <t>3. 1. 3</t>
  </si>
  <si>
    <t>3. 2</t>
  </si>
  <si>
    <t>2. 9</t>
  </si>
  <si>
    <t>2. 9. 1</t>
  </si>
  <si>
    <t>2. 9. 2</t>
  </si>
  <si>
    <t>3. 1</t>
  </si>
  <si>
    <t>3. 1. 1</t>
  </si>
  <si>
    <t>3. 2. 2</t>
  </si>
  <si>
    <t>3. 1. 5</t>
  </si>
  <si>
    <t>3. 3. 1</t>
  </si>
  <si>
    <t>3. 1. 2</t>
  </si>
  <si>
    <t xml:space="preserve">Forma Nr. 1SL patvirtinta Lietuvos Respublikos finansų ministro 2010  m. sausio 29 d. įsakymu Nr. 1K-022 </t>
  </si>
  <si>
    <t xml:space="preserve">LIETUVOS RESPUBLIKOS VYRIAUSYBĖS SKOLINIMOSI, SKOLOS IR GARANTUOTOS SKOLOS LIMITŲ </t>
  </si>
  <si>
    <t>2016  M. GRUODŽIO 31 D. ATASKAITA</t>
  </si>
  <si>
    <t>__________ Nr. ________</t>
  </si>
  <si>
    <t xml:space="preserve">(data)                        </t>
  </si>
  <si>
    <t>Limito pavadinimas</t>
  </si>
  <si>
    <t>2016 metai</t>
  </si>
  <si>
    <t>Limitas</t>
  </si>
  <si>
    <t>Faktinis dydis</t>
  </si>
  <si>
    <t>1. Vyriausybės grynasis skolinių įsipareigojimų pokytis</t>
  </si>
  <si>
    <t>2. Įsipareigojimai už valstybės garantuojamų garantijų institucijų prisiimtus įsipareigojimus pagal garantijas</t>
  </si>
  <si>
    <t>2.1. UAB Žemės ūkio paskolų garantijų fondo įsipareigojimai pagal garantijas</t>
  </si>
  <si>
    <t>2.2. UAB „Investicijų ir verslo garantijos“ įsipareigojimai pagal garantijas</t>
  </si>
  <si>
    <t>3. Bendra valstybės garantijų dėl tarptautinių finansų institucijų teikiamų paskolų valstybės investicijų projektams finansuoti suma</t>
  </si>
  <si>
    <t>4. Bendra garantijų dėl Lietuvos Respublikos mokslo ir studijų įstatyme nurodytų valstybės remiamų paskolų, prisiimtų 2016 ir ankstesniais metais, suma</t>
  </si>
  <si>
    <t>5. Garantijų dėl Lietuvos Respublikos Mokslo ir studijų įstatyme nurodytų valstybės remiamų paskolų, prisiimtų per 2016 metus, suma</t>
  </si>
  <si>
    <t>6. Bendra valstybinių aukštųjų mokyklų ir valstybinių profesinio mokymo įstaigų pasiskolintų (išimtų) lėšų pagal 2016 ir ankstesniais metais pasirašytas paskolų sutartis ir kitus įsipareigojamuosius skolos dokumentus suma</t>
  </si>
  <si>
    <t>7. Valstybinių aukštųjų mokyklų ir valstybinių profesinio mokymo įstaigų 2016 metais pasirašytų paskolų sutarčių ir kitų įsipareigojamųjų dokumentų, suteikiančių teisę skolintis, suma</t>
  </si>
  <si>
    <t>8. Trumpalaikiai valstybės vardu prisiimti skoliniai įsipareigojimai, t. y. įsipareigojimai, kurių likutinė trukmė nesiekia vienų metų, nuo visų skolinių įsipareigojimų valstybės vardu, proc.</t>
  </si>
  <si>
    <t xml:space="preserve">9. Vidutinė svertinė likutinė skolos valstybės vardu trukmė, metais </t>
  </si>
  <si>
    <t>10. Valstybės vardu prisiimti skoliniai įsipareigojimai už kintamą palūkanų normą nuo visų valstybės vardu prisiimtų skolinių įsipareigojimų, proc.</t>
  </si>
  <si>
    <t>11. Vidutinė svertinė likutinė skolos valstybės vardu trukmė iki palūkanų normų pasikeitimo, metais</t>
  </si>
  <si>
    <t>12. Skola eurais, įvertinus sudarytus išvestinių finansinių priemonių sandorius, proc.</t>
  </si>
  <si>
    <t>13. Valstybės garantuotos skolos ir bendrojo vidaus produkto santykis, proc.</t>
  </si>
  <si>
    <t xml:space="preserve">                                                                                        (parašas)</t>
  </si>
  <si>
    <t xml:space="preserve">                                                                                      (parašas)</t>
  </si>
  <si>
    <t>&gt; 4</t>
  </si>
  <si>
    <t>&gt; 3,5</t>
  </si>
  <si>
    <t>Finansų ministras                                                            ____________</t>
  </si>
  <si>
    <t>Valstybės iždo departamento direktorius                        ____________</t>
  </si>
  <si>
    <t>Forma Nr. 7 patvirtinta Lietuvos Respublikos finansų ministro                                                                  2010 m. sausio 29 d. įsakymu Nr. 1K-022</t>
  </si>
  <si>
    <t>BIUDŽETINIŲ ĮSTAIGŲ PAJAMŲ ĮMOKŲ Į VALSTYBĖS BIUDŽETĄ, VALSTYBĖS BIUDŽETO PAJAMŲ IŠ MOKESČIŲ DALIES IR KITŲ LĖŠŲ, ĮSTATYMAIS IR KITAIS TEISĖS AKTAIS SKIRIAMŲ PROGRAMOMS FINANSUOTI, PANAUDOJIMO</t>
  </si>
  <si>
    <t xml:space="preserve"> 2016 M. GRUODŽIO 31 D. ATASKAITA</t>
  </si>
  <si>
    <r>
      <t xml:space="preserve">                     </t>
    </r>
    <r>
      <rPr>
        <sz val="11"/>
        <rFont val="Times New Roman Baltic"/>
        <family val="1"/>
        <charset val="186"/>
      </rPr>
      <t xml:space="preserve"> Nr. ______</t>
    </r>
  </si>
  <si>
    <t>Nepanaudotų įmokų  likutis metų pradžioje</t>
  </si>
  <si>
    <t>Valstybės biudžeto pajamos, skiriamos programoms finansuoti (biudžetinių įstaigų pajamų įmokos, valstybės biudžeto pajamos iš mokesčių dalies ir kitos lėšos)</t>
  </si>
  <si>
    <r>
      <t>Gautų asignavimų panaudojimas</t>
    </r>
    <r>
      <rPr>
        <b/>
        <sz val="10"/>
        <color indexed="10"/>
        <rFont val="Times New Roman"/>
        <family val="1"/>
        <charset val="186"/>
      </rPr>
      <t xml:space="preserve"> </t>
    </r>
  </si>
  <si>
    <t>Į kitus biudžetinius metus neperkeliama suma</t>
  </si>
  <si>
    <t>Nepanaudotų įmokų likutis (3+5-6-7)</t>
  </si>
  <si>
    <t>Vykdymas (įmokėta į valstybės biudžetą)</t>
  </si>
  <si>
    <t>iš jų 1.4.2</t>
  </si>
  <si>
    <t>1.6</t>
  </si>
  <si>
    <t>iš jų:</t>
  </si>
  <si>
    <t>* 1.4 – biudžetinių įstaigų pajamų įmokos.</t>
  </si>
  <si>
    <t>1.4.2 – biudžetinių įstaigų pajamų įmokos pagal įstatymus, nutarimus ir kitus teisės aktus.</t>
  </si>
  <si>
    <t>1.6 – valstybės biudžeto pajamų iš mokesčių dalies ir kitos lėšos, įstatymais, nutarimais ir kitais teisės aktais skiriamos programoms finansuoti.</t>
  </si>
  <si>
    <t>** Žemės ūkio ministerija 32,7 tūkst. eurų likutį perkėlė iš finansavimo šaltinio 1.4 į finansavimo šaltinį 1.6</t>
  </si>
  <si>
    <t>Finansavi-   mo šaltinio kodas *</t>
  </si>
  <si>
    <t>Žemės ūkio ministerija**</t>
  </si>
  <si>
    <t xml:space="preserve">Forma Nr. 10  patvirtinta Lietuvos Respublikos finansų ministro 2010 m. sausio 29 d. įsakymu Nr. 1K-022 </t>
  </si>
  <si>
    <t>(Lietuvos Respublikos finansų ministro 2017 m. sausio 10 d. įsakymo Nr. 1K-13 redakcija)</t>
  </si>
  <si>
    <t>Sritis</t>
  </si>
  <si>
    <t>Eil. Nr.</t>
  </si>
  <si>
    <t>iš jų</t>
  </si>
  <si>
    <t>Valstybės biudžetas</t>
  </si>
  <si>
    <t>Valstybės vardu pasiskolintos lėšos</t>
  </si>
  <si>
    <t>Valstybės valdymas</t>
  </si>
  <si>
    <t>Krašto apsauga</t>
  </si>
  <si>
    <t>Viešoji tvarka</t>
  </si>
  <si>
    <t>Švietimas</t>
  </si>
  <si>
    <t>Sveikatos apsauga</t>
  </si>
  <si>
    <t>Socialinė apsauga</t>
  </si>
  <si>
    <t>Aplinkos apsauga</t>
  </si>
  <si>
    <t>Kultūra</t>
  </si>
  <si>
    <t>Žemės ūkis</t>
  </si>
  <si>
    <t>Visuomenės apsauga</t>
  </si>
  <si>
    <t>Transportas ir ryšiai</t>
  </si>
  <si>
    <t>Kita veikla</t>
  </si>
  <si>
    <t>Pastaba.</t>
  </si>
  <si>
    <t>Ataskaitoje rodomi duomenys apie 2016 metų Lietuvos Respublikos valstybės biudžeto ir savivaldybių biudžetų finansinių rodiklių patvirtinimo įstatymu patvirtintame 8 priede ataskaitiniams metams numatytų valstybės investicijų pagal investavimo sritis ir finansavimo šaltinius vykdymą.</t>
  </si>
  <si>
    <t>__________</t>
  </si>
  <si>
    <t xml:space="preserve">Biudžeto departamento direktorė  </t>
  </si>
  <si>
    <t>Daiva Kamarauskienė</t>
  </si>
  <si>
    <t>VALSTYBĖS INVESTICIJŲ PROGRAMOS VYKDYMO 2016  M.  GRUODŽIO 31 D. ATASKAITA (PAGAL INVESTAVIMO SRITIS)</t>
  </si>
  <si>
    <t>Dividendai ir valstybės įmonių pelno įmokos</t>
  </si>
  <si>
    <t>LIETUVOS RESPUBLIKOS VALSTYBĖS BIUDŽETO PAJAMŲ PLANO VYKDYMO  2017  M. GRUODŽIO 31 D. ATASKAITA</t>
  </si>
  <si>
    <t>2018-03-</t>
  </si>
  <si>
    <t>Finansų viceministras</t>
  </si>
  <si>
    <t>Darius Sadeckas</t>
  </si>
  <si>
    <t>2018-05-</t>
  </si>
  <si>
    <t>LIETUVOS RESPUBLIKOS VALSTYBĖS BIUDŽETO PAJAMŲ PLANO VYKDYMO  2018  M. KOVO 31 D. ATASKAITA</t>
  </si>
  <si>
    <t>I ketvirčio</t>
  </si>
  <si>
    <t>Biudžetinių įstaigų pajamos už prekes ir paslaugas</t>
  </si>
  <si>
    <t>Rinkliavos</t>
  </si>
  <si>
    <t>Lietuvos banko pelno įmokos</t>
  </si>
  <si>
    <t>1.4.1.5.1.1; 1.4.1.5.1.2</t>
  </si>
  <si>
    <t>1.4.1.5.1.3</t>
  </si>
  <si>
    <t>1.4.1.6.1</t>
  </si>
  <si>
    <t>1.4.2.1</t>
  </si>
  <si>
    <t>1.4.2.1.1</t>
  </si>
  <si>
    <t>1.4.2.1.5</t>
  </si>
  <si>
    <t>1.4.4.1</t>
  </si>
  <si>
    <t>Pajamos už ilgalaikio ir trumpalaikio materialiojo turto nuomą</t>
  </si>
  <si>
    <t>MATERIALIOJO IR NEMATERIALIOJO TURTO REALIZAVIMO, FINANSINIO TURTO SUMAŽĖJIMO IR FINANSINIŲ ĮSIPAREIGOJIMŲ PRISIĖMIMO PAJAMOS</t>
  </si>
  <si>
    <t>Žemės realizavimo pajamos</t>
  </si>
  <si>
    <t>Finansinio turto sumažėjimo pajamos (finansinio turto pardavimas / grįžusios finansinės investicijos)</t>
  </si>
  <si>
    <t>Europos Sąjungos ir kitos tarptautinės finansinės paramos lėšos</t>
  </si>
  <si>
    <t>Palūkanos už indėlius, depozitus ir vertybinius popierius</t>
  </si>
  <si>
    <t xml:space="preserve">Valstybės iždo departamento direktorius </t>
  </si>
  <si>
    <t xml:space="preserve"> (3.13-02)-15K-</t>
  </si>
  <si>
    <t>LIETUVOS RESPUBLIKOS VALSTYBĖS BIUDŽETO PAJAMŲ PLANO VYKDYMO  2018  M. GRUODŽIO 31 D. ATASKAITA</t>
  </si>
  <si>
    <t>2019-02-</t>
  </si>
  <si>
    <t>Forma Nr. 1 patvirtinta Lietuvos Respublikos finansų ministro                           2010 m. sausio 29 d. įsakymu Nr. 1K-022</t>
  </si>
  <si>
    <t>(Lietuvos Respublikos finansų ministro 2019 m. sausio 25 d. įsakymo Nr. 1K-28 redakcija)</t>
  </si>
  <si>
    <t>(I ketvirčio, pusmečio, devynių mėnesių, metinė)</t>
  </si>
  <si>
    <t>Pajamos iš baudų, konfiskuoto turto ir kitų netesybų</t>
  </si>
  <si>
    <t>Materialiojo ir nematerialiojo turto realizavimo pajamos</t>
  </si>
  <si>
    <t xml:space="preserve">Kitas materialusis ir nematerialusis turtas </t>
  </si>
  <si>
    <t>Finansų ministras / viceministras</t>
  </si>
  <si>
    <t>(vardas ir pavardė)</t>
  </si>
  <si>
    <r>
      <rPr>
        <b/>
        <sz val="9"/>
        <rFont val="Times New Roman"/>
        <family val="1"/>
        <charset val="186"/>
      </rPr>
      <t>Pastaba.</t>
    </r>
    <r>
      <rPr>
        <sz val="9"/>
        <rFont val="Times New Roman"/>
        <family val="1"/>
        <charset val="186"/>
      </rPr>
      <t xml:space="preserve"> Sąrašas gali būti papildytas, jei įmokėtos neplanuotos pajamos</t>
    </r>
    <r>
      <rPr>
        <sz val="9"/>
        <color indexed="10"/>
        <rFont val="Times New Roman"/>
        <family val="1"/>
        <charset val="186"/>
      </rPr>
      <t>.</t>
    </r>
  </si>
  <si>
    <t>2019 m.</t>
  </si>
  <si>
    <t>LIETUVOS RESPUBLIKOS VALSTYBĖS BIUDŽETO PAJAMŲ PLANO VYKDYMO  2019  M. KOVO 31 D. ATASKAITA</t>
  </si>
  <si>
    <t xml:space="preserve">2020-03-         Nr.  (3.2-02)-11K-       </t>
  </si>
  <si>
    <t>LIETUVOS RESPUBLIKOS VALSTYBĖS BIUDŽETO PAJAMŲ PLANO VYKDYMO  2019  M.  GRUODŽIO 31 D. ATASKAITA</t>
  </si>
  <si>
    <t>1.4.1.1.1.1</t>
  </si>
  <si>
    <t>1.4.1.1.1.2; 1.4.1.1.1.3</t>
  </si>
  <si>
    <t>1.4.2.1.1.1</t>
  </si>
  <si>
    <t>1.4.2.1.2.1</t>
  </si>
  <si>
    <t>1.4.2.1.3.1</t>
  </si>
  <si>
    <t>1.4.2.1.5.1</t>
  </si>
  <si>
    <t>1.4.2.1.6.1</t>
  </si>
  <si>
    <t>1.4.3.1</t>
  </si>
  <si>
    <t>LIETUVOS RESPUBLIKOS VALSTYBĖS BIUDŽETO PAJAMŲ PLANO VYKDYMO  2020  M.  GRUODŽIO 31 D. ATASKAITA</t>
  </si>
  <si>
    <t>Gintarė Skaistė</t>
  </si>
  <si>
    <t>Finansų ministrė</t>
  </si>
  <si>
    <t>Palūkanos už indėlius, depozitus, sąskaitų likučius ir vertybinius popierius</t>
  </si>
  <si>
    <t>SANDORIŲ DĖL MATERIALIOJO IR NEMATERIALIOJO TURTO REALIZAVIMO, FINANSINIO TURTO SUMAŽĖJIMO IR FINANSINIŲ ĮSIPAREIGOJIMŲ PRISIĖMIMO PAJAMOS</t>
  </si>
  <si>
    <t>Kito materialiojo ir nematerialiojo turto realizavimo pajamos</t>
  </si>
  <si>
    <t>Finansinio turto sumažėjimo pajamos (finansinio turto pardavimo pajamos / grįžusios finansinės investicijos)</t>
  </si>
  <si>
    <t>Akcijos ir kitos gautinos sumos</t>
  </si>
  <si>
    <t>Loterijų ir lošimų mokesčiai</t>
  </si>
  <si>
    <t>(Lietuvos Respublikos finansų ministro 2021 m. vasario 08 d. įsakymo Nr. 1K-34 redakcija)</t>
  </si>
  <si>
    <t xml:space="preserve">2021-06-        Nr.  (3.2E-02)-11K-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</si>
</sst>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0;[Red]0"/>
    <numFmt numFmtId="166" formatCode="0.0"/>
    <numFmt numFmtId="167" formatCode="#,##0.0"/>
    <numFmt numFmtId="168" formatCode="0.0%"/>
    <numFmt numFmtId="169" formatCode="#\ ###\ ###"/>
    <numFmt numFmtId="170" formatCode="#,##0.000"/>
  </numFmts>
  <fonts count="76">
    <font>
      <sz val="10"/>
      <name val="Times New Roman Baltic"/>
      <charset val="186"/>
    </font>
    <font>
      <sz val="11"/>
      <color theme="1"/>
      <name val="Calibri"/>
      <family val="2"/>
      <charset val="186"/>
      <scheme val="minor"/>
    </font>
    <font>
      <sz val="10"/>
      <name val="Times New Roman Baltic"/>
      <family val="1"/>
      <charset val="186"/>
    </font>
    <font>
      <sz val="11"/>
      <name val="Times New Roman Baltic"/>
      <family val="1"/>
      <charset val="186"/>
    </font>
    <font>
      <sz val="8"/>
      <name val="Times New Roman Baltic"/>
      <family val="1"/>
      <charset val="186"/>
    </font>
    <font>
      <sz val="8"/>
      <name val="Times New Roman Baltic"/>
      <charset val="186"/>
    </font>
    <font>
      <sz val="10"/>
      <name val="Arial"/>
      <family val="2"/>
      <charset val="186"/>
    </font>
    <font>
      <sz val="11"/>
      <name val="Times New Roman Baltic"/>
      <charset val="186"/>
    </font>
    <font>
      <sz val="11"/>
      <name val="Times New Roman"/>
      <family val="1"/>
      <charset val="186"/>
    </font>
    <font>
      <sz val="12"/>
      <name val="Times New Roman"/>
      <family val="1"/>
      <charset val="186"/>
    </font>
    <font>
      <b/>
      <sz val="12"/>
      <name val="Times New Roman"/>
      <family val="1"/>
      <charset val="186"/>
    </font>
    <font>
      <sz val="10"/>
      <name val="Times New Roman Baltic"/>
      <charset val="186"/>
    </font>
    <font>
      <sz val="10"/>
      <name val="Arial"/>
      <family val="2"/>
      <charset val="186"/>
    </font>
    <font>
      <sz val="10"/>
      <name val="Times New Roman"/>
      <family val="1"/>
      <charset val="186"/>
    </font>
    <font>
      <sz val="9"/>
      <color indexed="10"/>
      <name val="Times New Roman"/>
      <family val="1"/>
      <charset val="186"/>
    </font>
    <font>
      <sz val="9"/>
      <name val="Times New Roman"/>
      <family val="1"/>
      <charset val="186"/>
    </font>
    <font>
      <sz val="8"/>
      <name val="Times New Roman"/>
      <family val="1"/>
      <charset val="186"/>
    </font>
    <font>
      <b/>
      <sz val="10"/>
      <name val="Times New Roman"/>
      <family val="1"/>
      <charset val="186"/>
    </font>
    <font>
      <b/>
      <sz val="9"/>
      <name val="Times New Roman Baltic"/>
      <family val="1"/>
      <charset val="186"/>
    </font>
    <font>
      <sz val="9"/>
      <name val="Times New Roman Baltic"/>
      <family val="1"/>
      <charset val="186"/>
    </font>
    <font>
      <sz val="12"/>
      <name val="Times New Roman Baltic"/>
      <family val="1"/>
      <charset val="186"/>
    </font>
    <font>
      <sz val="12"/>
      <name val="Times New Roman Baltic"/>
      <charset val="186"/>
    </font>
    <font>
      <b/>
      <sz val="11"/>
      <name val="Times New Roman Baltic"/>
      <charset val="186"/>
    </font>
    <font>
      <b/>
      <sz val="10"/>
      <name val="Times New Roman Baltic"/>
      <charset val="186"/>
    </font>
    <font>
      <sz val="10"/>
      <color theme="1"/>
      <name val="Times New Roman Baltic"/>
      <charset val="186"/>
    </font>
    <font>
      <sz val="10"/>
      <color theme="1"/>
      <name val="Times New Roman"/>
      <family val="1"/>
      <charset val="186"/>
    </font>
    <font>
      <b/>
      <sz val="10"/>
      <color theme="1"/>
      <name val="Times New Roman"/>
      <family val="1"/>
      <charset val="186"/>
    </font>
    <font>
      <b/>
      <sz val="12"/>
      <name val="Times New Roman Baltic"/>
      <family val="1"/>
      <charset val="186"/>
    </font>
    <font>
      <b/>
      <strike/>
      <sz val="10"/>
      <color rgb="FFFF0000"/>
      <name val="Times New Roman Baltic"/>
      <charset val="186"/>
    </font>
    <font>
      <sz val="9"/>
      <name val="Times New Roman Baltic"/>
      <charset val="186"/>
    </font>
    <font>
      <b/>
      <sz val="9"/>
      <name val="Times New Roman Baltic"/>
      <charset val="186"/>
    </font>
    <font>
      <b/>
      <sz val="11"/>
      <name val="Times New Roman"/>
      <family val="1"/>
      <charset val="186"/>
    </font>
    <font>
      <sz val="12"/>
      <color rgb="FFFF0000"/>
      <name val="Times New Roman Baltic"/>
      <charset val="186"/>
    </font>
    <font>
      <sz val="11"/>
      <color theme="1"/>
      <name val="Times New Roman Baltic"/>
      <charset val="186"/>
    </font>
    <font>
      <b/>
      <sz val="11"/>
      <color theme="1"/>
      <name val="Times New Roman Baltic"/>
      <charset val="186"/>
    </font>
    <font>
      <sz val="11"/>
      <color theme="1"/>
      <name val="Times New Roman"/>
      <family val="1"/>
      <charset val="186"/>
    </font>
    <font>
      <b/>
      <sz val="11"/>
      <color theme="1"/>
      <name val="Times New Roman"/>
      <family val="1"/>
      <charset val="186"/>
    </font>
    <font>
      <b/>
      <sz val="11"/>
      <name val="Times New Roman Baltic"/>
      <family val="1"/>
      <charset val="186"/>
    </font>
    <font>
      <sz val="11"/>
      <color indexed="8"/>
      <name val="Times New Roman"/>
      <family val="1"/>
      <charset val="186"/>
    </font>
    <font>
      <sz val="9"/>
      <color theme="1"/>
      <name val="Times New Roman"/>
      <family val="1"/>
      <charset val="186"/>
    </font>
    <font>
      <u/>
      <sz val="10"/>
      <color theme="1"/>
      <name val="Times New Roman"/>
      <family val="1"/>
      <charset val="186"/>
    </font>
    <font>
      <sz val="8"/>
      <color theme="1"/>
      <name val="Times New Roman"/>
      <family val="1"/>
      <charset val="186"/>
    </font>
    <font>
      <b/>
      <sz val="12"/>
      <color theme="1"/>
      <name val="Times New Roman"/>
      <family val="1"/>
      <charset val="186"/>
    </font>
    <font>
      <b/>
      <sz val="7"/>
      <color theme="1"/>
      <name val="Times New Roman"/>
      <family val="1"/>
      <charset val="186"/>
    </font>
    <font>
      <sz val="7"/>
      <color theme="1"/>
      <name val="Times New Roman"/>
      <family val="1"/>
      <charset val="186"/>
    </font>
    <font>
      <b/>
      <sz val="9"/>
      <color theme="1"/>
      <name val="Times New Roman"/>
      <family val="1"/>
      <charset val="186"/>
    </font>
    <font>
      <sz val="9"/>
      <color theme="1"/>
      <name val="Calibri"/>
      <family val="2"/>
      <charset val="186"/>
      <scheme val="minor"/>
    </font>
    <font>
      <sz val="6"/>
      <color theme="1"/>
      <name val="Calibri"/>
      <family val="2"/>
      <charset val="186"/>
      <scheme val="minor"/>
    </font>
    <font>
      <b/>
      <sz val="8"/>
      <color theme="1"/>
      <name val="Times New Roman"/>
      <family val="1"/>
      <charset val="186"/>
    </font>
    <font>
      <sz val="6"/>
      <color theme="1"/>
      <name val="Times New Roman"/>
      <family val="1"/>
      <charset val="186"/>
    </font>
    <font>
      <sz val="12"/>
      <color theme="1"/>
      <name val="Times New Roman"/>
      <family val="1"/>
      <charset val="186"/>
    </font>
    <font>
      <i/>
      <sz val="11"/>
      <name val="Times New Roman"/>
      <family val="1"/>
      <charset val="186"/>
    </font>
    <font>
      <b/>
      <i/>
      <sz val="11"/>
      <name val="Times New Roman"/>
      <family val="1"/>
      <charset val="186"/>
    </font>
    <font>
      <u/>
      <sz val="11"/>
      <name val="Times New Roman Baltic"/>
      <family val="1"/>
      <charset val="186"/>
    </font>
    <font>
      <b/>
      <sz val="10"/>
      <color indexed="10"/>
      <name val="Times New Roman"/>
      <family val="1"/>
      <charset val="186"/>
    </font>
    <font>
      <sz val="10"/>
      <color theme="1"/>
      <name val="Times New Roman"/>
      <family val="1"/>
    </font>
    <font>
      <sz val="11"/>
      <color theme="1"/>
      <name val="Calibri"/>
      <family val="2"/>
      <scheme val="minor"/>
    </font>
    <font>
      <b/>
      <sz val="10"/>
      <color theme="1"/>
      <name val="Times New Roman"/>
      <family val="1"/>
    </font>
    <font>
      <sz val="12"/>
      <color theme="1"/>
      <name val="Calibri"/>
      <family val="2"/>
      <scheme val="minor"/>
    </font>
    <font>
      <sz val="10"/>
      <name val="Times New Roman"/>
      <family val="1"/>
    </font>
    <font>
      <sz val="11"/>
      <color theme="1"/>
      <name val="Times New Roman"/>
      <family val="1"/>
    </font>
    <font>
      <sz val="12"/>
      <color theme="1"/>
      <name val="Times New Roman Baltic"/>
      <charset val="186"/>
    </font>
    <font>
      <b/>
      <sz val="10"/>
      <name val="Times New Roman Baltic"/>
      <family val="1"/>
      <charset val="186"/>
    </font>
    <font>
      <sz val="10"/>
      <color theme="0"/>
      <name val="Times New Roman"/>
      <family val="1"/>
      <charset val="186"/>
    </font>
    <font>
      <sz val="10"/>
      <name val="Helv"/>
    </font>
    <font>
      <sz val="11"/>
      <name val="Arial"/>
      <family val="2"/>
      <charset val="186"/>
    </font>
    <font>
      <sz val="12"/>
      <name val="Helv"/>
    </font>
    <font>
      <sz val="10"/>
      <name val="TimesLT"/>
      <charset val="186"/>
    </font>
    <font>
      <b/>
      <sz val="12"/>
      <name val="Times New Roman Baltic"/>
      <charset val="186"/>
    </font>
    <font>
      <sz val="10"/>
      <color rgb="FFFF0000"/>
      <name val="Times New Roman"/>
      <family val="1"/>
      <charset val="186"/>
    </font>
    <font>
      <sz val="11"/>
      <color rgb="FFFF0000"/>
      <name val="Times New Roman"/>
      <family val="1"/>
      <charset val="186"/>
    </font>
    <font>
      <sz val="9"/>
      <color indexed="81"/>
      <name val="Tahoma"/>
      <family val="2"/>
      <charset val="186"/>
    </font>
    <font>
      <b/>
      <sz val="9"/>
      <color indexed="81"/>
      <name val="Tahoma"/>
      <family val="2"/>
      <charset val="186"/>
    </font>
    <font>
      <b/>
      <sz val="9"/>
      <name val="Times New Roman"/>
      <family val="1"/>
      <charset val="186"/>
    </font>
    <font>
      <sz val="10"/>
      <color rgb="FFFF0000"/>
      <name val="Times New Roman Baltic"/>
      <charset val="186"/>
    </font>
    <font>
      <u/>
      <sz val="12"/>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0" fontId="12" fillId="0" borderId="0"/>
    <xf numFmtId="0" fontId="6" fillId="0" borderId="0"/>
    <xf numFmtId="9" fontId="11" fillId="0" borderId="0" applyFont="0" applyFill="0" applyBorder="0" applyAlignment="0" applyProtection="0"/>
    <xf numFmtId="0" fontId="6" fillId="0" borderId="0"/>
    <xf numFmtId="0" fontId="11" fillId="0" borderId="0"/>
    <xf numFmtId="0" fontId="56" fillId="0" borderId="0"/>
    <xf numFmtId="0" fontId="1" fillId="0" borderId="0"/>
    <xf numFmtId="164" fontId="11" fillId="0" borderId="0" applyFont="0" applyFill="0" applyBorder="0" applyAlignment="0" applyProtection="0"/>
    <xf numFmtId="0" fontId="67" fillId="0" borderId="0"/>
  </cellStyleXfs>
  <cellXfs count="712">
    <xf numFmtId="0" fontId="0" fillId="0" borderId="0" xfId="0"/>
    <xf numFmtId="0" fontId="4" fillId="0" borderId="0" xfId="0" applyFont="1" applyBorder="1" applyAlignment="1">
      <alignment vertical="center"/>
    </xf>
    <xf numFmtId="0" fontId="0" fillId="0" borderId="0" xfId="0" applyBorder="1" applyAlignment="1">
      <alignment vertical="center"/>
    </xf>
    <xf numFmtId="0" fontId="15" fillId="0" borderId="0" xfId="0" applyFont="1" applyFill="1" applyAlignment="1">
      <alignment vertical="center" wrapText="1"/>
    </xf>
    <xf numFmtId="0" fontId="0" fillId="0" borderId="0" xfId="0" applyFont="1" applyAlignment="1">
      <alignment vertical="center"/>
    </xf>
    <xf numFmtId="0" fontId="7" fillId="0" borderId="0" xfId="0" applyFont="1" applyAlignment="1">
      <alignment vertical="center"/>
    </xf>
    <xf numFmtId="0" fontId="0" fillId="0" borderId="0" xfId="0" applyFont="1" applyBorder="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0" fillId="0" borderId="0" xfId="0" applyFont="1" applyAlignment="1">
      <alignment horizontal="center" vertical="center"/>
    </xf>
    <xf numFmtId="0" fontId="21" fillId="0" borderId="0" xfId="0" applyFont="1" applyAlignment="1">
      <alignment horizontal="center" vertical="center"/>
    </xf>
    <xf numFmtId="0" fontId="0" fillId="0" borderId="2" xfId="0" applyFont="1" applyBorder="1" applyAlignment="1">
      <alignment horizontal="right" vertical="center"/>
    </xf>
    <xf numFmtId="0" fontId="0" fillId="0" borderId="0" xfId="0" applyFont="1" applyAlignment="1">
      <alignment horizontal="right" vertical="center"/>
    </xf>
    <xf numFmtId="0" fontId="0" fillId="0" borderId="1" xfId="0" applyFont="1" applyBorder="1" applyAlignment="1">
      <alignment horizontal="center" vertical="center" wrapText="1"/>
    </xf>
    <xf numFmtId="0" fontId="11" fillId="0" borderId="0" xfId="0" applyFont="1" applyAlignment="1">
      <alignment vertical="center"/>
    </xf>
    <xf numFmtId="0" fontId="21" fillId="0" borderId="0" xfId="0" applyFont="1" applyAlignment="1">
      <alignment horizontal="left" vertical="center"/>
    </xf>
    <xf numFmtId="0" fontId="0" fillId="0" borderId="1" xfId="0" applyFont="1" applyFill="1" applyBorder="1" applyAlignment="1">
      <alignment vertical="center" wrapText="1"/>
    </xf>
    <xf numFmtId="0" fontId="7" fillId="0" borderId="0" xfId="0" applyFont="1" applyFill="1" applyAlignment="1">
      <alignment wrapText="1"/>
    </xf>
    <xf numFmtId="0" fontId="7" fillId="0" borderId="0" xfId="0" applyFont="1" applyFill="1" applyAlignment="1">
      <alignment vertical="center" wrapText="1"/>
    </xf>
    <xf numFmtId="0" fontId="7" fillId="0" borderId="2" xfId="0" applyFont="1" applyFill="1" applyBorder="1" applyAlignment="1">
      <alignment vertical="center" wrapText="1"/>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0" xfId="0" applyFont="1" applyAlignment="1"/>
    <xf numFmtId="0" fontId="7" fillId="0" borderId="2" xfId="0" applyFont="1" applyBorder="1" applyAlignment="1">
      <alignment horizontal="center" vertical="center"/>
    </xf>
    <xf numFmtId="0" fontId="29" fillId="0" borderId="2" xfId="0" applyFont="1" applyBorder="1" applyAlignment="1">
      <alignment horizontal="center"/>
    </xf>
    <xf numFmtId="0" fontId="29" fillId="0" borderId="0" xfId="0" applyFont="1" applyAlignment="1">
      <alignment horizontal="center"/>
    </xf>
    <xf numFmtId="0" fontId="13" fillId="0" borderId="0" xfId="0" applyFont="1" applyAlignment="1">
      <alignment vertical="center"/>
    </xf>
    <xf numFmtId="0" fontId="13" fillId="0" borderId="0" xfId="0" applyFont="1" applyAlignment="1">
      <alignment horizontal="lef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Fill="1" applyAlignment="1">
      <alignment vertical="center"/>
    </xf>
    <xf numFmtId="0" fontId="8"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vertical="center"/>
    </xf>
    <xf numFmtId="0" fontId="9" fillId="0" borderId="0" xfId="0" applyFont="1" applyBorder="1" applyAlignment="1">
      <alignment vertical="center"/>
    </xf>
    <xf numFmtId="0" fontId="9" fillId="0" borderId="2" xfId="0" applyFont="1" applyBorder="1" applyAlignment="1">
      <alignment vertical="center"/>
    </xf>
    <xf numFmtId="0" fontId="9" fillId="0" borderId="0" xfId="0" applyFont="1" applyBorder="1" applyAlignment="1">
      <alignment horizontal="right" vertical="center"/>
    </xf>
    <xf numFmtId="0" fontId="9" fillId="0" borderId="0" xfId="0" applyFont="1" applyAlignment="1">
      <alignment vertical="center"/>
    </xf>
    <xf numFmtId="0" fontId="13" fillId="0" borderId="0" xfId="0" applyFont="1" applyAlignment="1">
      <alignment horizontal="center" vertical="center"/>
    </xf>
    <xf numFmtId="0" fontId="10" fillId="0" borderId="0" xfId="0" applyFont="1" applyBorder="1" applyAlignment="1">
      <alignment horizontal="center" vertical="center"/>
    </xf>
    <xf numFmtId="0" fontId="13" fillId="0" borderId="0" xfId="0" applyFont="1" applyAlignment="1">
      <alignment horizontal="right" vertical="center"/>
    </xf>
    <xf numFmtId="0" fontId="17" fillId="0" borderId="0" xfId="0" applyFont="1" applyAlignment="1">
      <alignment vertical="center"/>
    </xf>
    <xf numFmtId="0" fontId="13" fillId="0" borderId="0" xfId="0" applyFont="1" applyFill="1" applyAlignment="1">
      <alignment vertical="center"/>
    </xf>
    <xf numFmtId="0" fontId="17" fillId="0" borderId="0" xfId="0" applyFont="1" applyFill="1" applyAlignment="1">
      <alignment vertical="center"/>
    </xf>
    <xf numFmtId="0" fontId="15" fillId="0" borderId="0" xfId="0" applyFont="1" applyBorder="1" applyAlignment="1">
      <alignment vertical="center"/>
    </xf>
    <xf numFmtId="0" fontId="13" fillId="0" borderId="0" xfId="0" applyFont="1" applyBorder="1" applyAlignment="1">
      <alignment vertical="center"/>
    </xf>
    <xf numFmtId="0" fontId="8" fillId="0" borderId="0" xfId="0" applyFont="1" applyBorder="1" applyAlignment="1">
      <alignment horizontal="left" vertical="center"/>
    </xf>
    <xf numFmtId="3" fontId="19" fillId="0" borderId="0" xfId="0" applyNumberFormat="1" applyFont="1" applyBorder="1" applyAlignment="1">
      <alignment vertical="center"/>
    </xf>
    <xf numFmtId="0" fontId="2" fillId="0" borderId="0" xfId="0" applyFont="1" applyAlignment="1">
      <alignment horizontal="center" vertical="center"/>
    </xf>
    <xf numFmtId="3" fontId="18" fillId="0" borderId="0" xfId="0" applyNumberFormat="1" applyFont="1" applyBorder="1" applyAlignment="1">
      <alignment vertical="center"/>
    </xf>
    <xf numFmtId="0" fontId="31" fillId="0" borderId="1" xfId="0" applyFont="1" applyBorder="1" applyAlignment="1">
      <alignment horizontal="center" vertical="center" wrapText="1"/>
    </xf>
    <xf numFmtId="0" fontId="22" fillId="0" borderId="1" xfId="0" applyFont="1" applyFill="1" applyBorder="1" applyAlignment="1">
      <alignment horizontal="center" vertical="center" wrapText="1"/>
    </xf>
    <xf numFmtId="0" fontId="32" fillId="0" borderId="0" xfId="0" applyFont="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left" vertical="center"/>
    </xf>
    <xf numFmtId="1" fontId="13" fillId="0" borderId="4" xfId="0" quotePrefix="1" applyNumberFormat="1" applyFont="1" applyBorder="1" applyAlignment="1">
      <alignment horizontal="left" vertical="center"/>
    </xf>
    <xf numFmtId="165" fontId="13" fillId="0" borderId="4" xfId="0" quotePrefix="1" applyNumberFormat="1" applyFont="1" applyBorder="1" applyAlignment="1">
      <alignment horizontal="left" vertical="center"/>
    </xf>
    <xf numFmtId="0" fontId="13" fillId="0" borderId="4" xfId="0" quotePrefix="1" applyFont="1" applyBorder="1" applyAlignment="1">
      <alignment horizontal="left" vertical="center"/>
    </xf>
    <xf numFmtId="49" fontId="13" fillId="0" borderId="4" xfId="0" quotePrefix="1" applyNumberFormat="1" applyFont="1" applyBorder="1" applyAlignment="1">
      <alignment horizontal="left" vertical="center"/>
    </xf>
    <xf numFmtId="0" fontId="13" fillId="0" borderId="4" xfId="0" quotePrefix="1" applyFont="1" applyBorder="1" applyAlignment="1">
      <alignment horizontal="left" vertical="center" wrapText="1"/>
    </xf>
    <xf numFmtId="0" fontId="13" fillId="0" borderId="1" xfId="0" quotePrefix="1" applyFont="1" applyBorder="1" applyAlignment="1">
      <alignment horizontal="left" vertical="center"/>
    </xf>
    <xf numFmtId="16" fontId="13" fillId="0" borderId="4" xfId="0" quotePrefix="1" applyNumberFormat="1" applyFont="1" applyBorder="1" applyAlignment="1">
      <alignment horizontal="left" vertical="center"/>
    </xf>
    <xf numFmtId="0" fontId="17" fillId="0" borderId="4" xfId="0" applyFont="1" applyBorder="1" applyAlignment="1">
      <alignment horizontal="left" vertical="center"/>
    </xf>
    <xf numFmtId="0" fontId="13" fillId="0" borderId="4" xfId="0" applyFont="1" applyBorder="1" applyAlignment="1">
      <alignment horizontal="left" vertical="center"/>
    </xf>
    <xf numFmtId="0" fontId="3" fillId="0" borderId="2" xfId="0" applyFont="1" applyBorder="1" applyAlignment="1">
      <alignment horizontal="center" vertical="center"/>
    </xf>
    <xf numFmtId="167" fontId="22" fillId="0" borderId="1" xfId="0" applyNumberFormat="1" applyFont="1" applyBorder="1" applyAlignment="1">
      <alignment vertical="center"/>
    </xf>
    <xf numFmtId="167" fontId="22" fillId="0" borderId="1" xfId="0" applyNumberFormat="1" applyFont="1" applyFill="1" applyBorder="1" applyAlignment="1">
      <alignment vertical="center"/>
    </xf>
    <xf numFmtId="0" fontId="7" fillId="0" borderId="2" xfId="0" applyFont="1" applyBorder="1" applyAlignment="1">
      <alignment horizontal="center"/>
    </xf>
    <xf numFmtId="0" fontId="0" fillId="0" borderId="0" xfId="0" applyFont="1" applyAlignment="1">
      <alignment vertical="center" wrapText="1"/>
    </xf>
    <xf numFmtId="0" fontId="0" fillId="0" borderId="0" xfId="0" applyFont="1" applyFill="1" applyAlignment="1">
      <alignment vertical="center"/>
    </xf>
    <xf numFmtId="0" fontId="23" fillId="0" borderId="0" xfId="0" applyFont="1" applyFill="1" applyAlignment="1">
      <alignment horizontal="center" vertical="center" wrapText="1"/>
    </xf>
    <xf numFmtId="0" fontId="22"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167" fontId="7" fillId="0" borderId="1" xfId="0" applyNumberFormat="1" applyFont="1" applyFill="1" applyBorder="1" applyAlignment="1">
      <alignment vertical="center"/>
    </xf>
    <xf numFmtId="0" fontId="21" fillId="0" borderId="0" xfId="0" applyFont="1" applyFill="1" applyAlignment="1">
      <alignment vertical="center"/>
    </xf>
    <xf numFmtId="3" fontId="22" fillId="0" borderId="1" xfId="0" applyNumberFormat="1" applyFont="1" applyFill="1" applyBorder="1" applyAlignment="1">
      <alignment vertical="center" wrapText="1"/>
    </xf>
    <xf numFmtId="3" fontId="0" fillId="0" borderId="1" xfId="0" applyNumberFormat="1" applyFont="1" applyFill="1" applyBorder="1" applyAlignment="1">
      <alignment vertical="center" wrapText="1"/>
    </xf>
    <xf numFmtId="167" fontId="7" fillId="0" borderId="1" xfId="0" applyNumberFormat="1" applyFont="1" applyFill="1" applyBorder="1" applyAlignment="1">
      <alignment horizontal="right" vertical="center"/>
    </xf>
    <xf numFmtId="167" fontId="22" fillId="0" borderId="1" xfId="0" applyNumberFormat="1" applyFont="1" applyFill="1" applyBorder="1" applyAlignment="1">
      <alignment horizontal="right" vertical="center"/>
    </xf>
    <xf numFmtId="3" fontId="0" fillId="0" borderId="8" xfId="0" applyNumberFormat="1" applyFont="1" applyFill="1" applyBorder="1" applyAlignment="1">
      <alignment vertical="center" wrapText="1"/>
    </xf>
    <xf numFmtId="167" fontId="7" fillId="0" borderId="8" xfId="0" applyNumberFormat="1" applyFont="1" applyFill="1" applyBorder="1" applyAlignment="1">
      <alignment vertical="center"/>
    </xf>
    <xf numFmtId="167" fontId="22" fillId="0" borderId="8" xfId="0" applyNumberFormat="1" applyFont="1" applyFill="1" applyBorder="1" applyAlignment="1">
      <alignment vertical="center"/>
    </xf>
    <xf numFmtId="3" fontId="0" fillId="0" borderId="6" xfId="0" applyNumberFormat="1" applyFont="1" applyFill="1" applyBorder="1" applyAlignment="1">
      <alignment horizontal="left" vertical="center" wrapText="1"/>
    </xf>
    <xf numFmtId="167" fontId="7" fillId="0" borderId="6" xfId="0" applyNumberFormat="1" applyFont="1" applyFill="1" applyBorder="1" applyAlignment="1">
      <alignment horizontal="right" vertical="center"/>
    </xf>
    <xf numFmtId="167" fontId="7" fillId="0" borderId="6" xfId="0" applyNumberFormat="1" applyFont="1" applyFill="1" applyBorder="1" applyAlignment="1">
      <alignment vertical="center"/>
    </xf>
    <xf numFmtId="167" fontId="7" fillId="0" borderId="4" xfId="0" applyNumberFormat="1" applyFont="1" applyFill="1" applyBorder="1" applyAlignment="1">
      <alignment vertical="center"/>
    </xf>
    <xf numFmtId="167" fontId="7" fillId="0" borderId="4" xfId="0" applyNumberFormat="1" applyFont="1" applyFill="1" applyBorder="1" applyAlignment="1">
      <alignment horizontal="right" vertical="center"/>
    </xf>
    <xf numFmtId="167" fontId="22" fillId="0" borderId="4" xfId="0" applyNumberFormat="1" applyFont="1" applyFill="1" applyBorder="1" applyAlignment="1">
      <alignment vertical="center"/>
    </xf>
    <xf numFmtId="3" fontId="13" fillId="0" borderId="1" xfId="0" applyNumberFormat="1" applyFont="1" applyFill="1" applyBorder="1" applyAlignment="1">
      <alignment vertical="center" wrapText="1"/>
    </xf>
    <xf numFmtId="167" fontId="21" fillId="0" borderId="0" xfId="0" applyNumberFormat="1" applyFont="1" applyFill="1" applyAlignment="1">
      <alignment vertical="center"/>
    </xf>
    <xf numFmtId="167" fontId="7" fillId="0" borderId="5" xfId="0" applyNumberFormat="1" applyFont="1" applyFill="1" applyBorder="1" applyAlignment="1">
      <alignment horizontal="right" vertical="center"/>
    </xf>
    <xf numFmtId="167" fontId="7" fillId="0" borderId="3" xfId="0" applyNumberFormat="1" applyFont="1" applyFill="1" applyBorder="1" applyAlignment="1">
      <alignment horizontal="right" vertical="center"/>
    </xf>
    <xf numFmtId="3" fontId="0" fillId="0" borderId="9" xfId="0" applyNumberFormat="1" applyFont="1" applyFill="1" applyBorder="1" applyAlignment="1">
      <alignment vertical="center" wrapText="1"/>
    </xf>
    <xf numFmtId="3" fontId="24" fillId="0" borderId="9" xfId="0" applyNumberFormat="1" applyFont="1" applyFill="1" applyBorder="1" applyAlignment="1">
      <alignment vertical="center" wrapText="1"/>
    </xf>
    <xf numFmtId="167" fontId="33" fillId="0" borderId="1" xfId="0" applyNumberFormat="1" applyFont="1" applyFill="1" applyBorder="1" applyAlignment="1">
      <alignment horizontal="right" vertical="center"/>
    </xf>
    <xf numFmtId="167" fontId="33" fillId="0" borderId="4" xfId="0" applyNumberFormat="1" applyFont="1" applyFill="1" applyBorder="1" applyAlignment="1">
      <alignment horizontal="right" vertical="center"/>
    </xf>
    <xf numFmtId="3" fontId="34" fillId="0" borderId="2" xfId="0" applyNumberFormat="1" applyFont="1" applyFill="1" applyBorder="1" applyAlignment="1">
      <alignment vertical="center" wrapText="1"/>
    </xf>
    <xf numFmtId="167" fontId="34" fillId="0" borderId="1" xfId="0" applyNumberFormat="1" applyFont="1" applyFill="1" applyBorder="1" applyAlignment="1">
      <alignment horizontal="right" vertical="center"/>
    </xf>
    <xf numFmtId="167" fontId="34" fillId="0" borderId="4" xfId="0" applyNumberFormat="1" applyFont="1" applyFill="1" applyBorder="1" applyAlignment="1">
      <alignment horizontal="right" vertical="center"/>
    </xf>
    <xf numFmtId="3" fontId="13" fillId="0" borderId="5" xfId="0" applyNumberFormat="1" applyFont="1" applyFill="1" applyBorder="1" applyAlignment="1">
      <alignment vertical="center" wrapText="1"/>
    </xf>
    <xf numFmtId="167" fontId="8" fillId="0" borderId="1" xfId="0" applyNumberFormat="1" applyFont="1" applyFill="1" applyBorder="1" applyAlignment="1">
      <alignment horizontal="right" vertical="center"/>
    </xf>
    <xf numFmtId="167" fontId="8" fillId="0" borderId="4" xfId="0" applyNumberFormat="1" applyFont="1" applyFill="1" applyBorder="1" applyAlignment="1">
      <alignment horizontal="right" vertical="center"/>
    </xf>
    <xf numFmtId="3" fontId="13" fillId="0" borderId="5" xfId="0" applyNumberFormat="1" applyFont="1" applyFill="1" applyBorder="1" applyAlignment="1">
      <alignment vertical="center"/>
    </xf>
    <xf numFmtId="167" fontId="8" fillId="0" borderId="8" xfId="0" applyNumberFormat="1" applyFont="1" applyFill="1" applyBorder="1" applyAlignment="1">
      <alignment horizontal="right" vertical="center"/>
    </xf>
    <xf numFmtId="167" fontId="8" fillId="0" borderId="10" xfId="0" applyNumberFormat="1" applyFont="1" applyFill="1" applyBorder="1" applyAlignment="1">
      <alignment horizontal="right" vertical="center"/>
    </xf>
    <xf numFmtId="167" fontId="8" fillId="0" borderId="2" xfId="0" applyNumberFormat="1" applyFont="1" applyFill="1" applyBorder="1" applyAlignment="1">
      <alignment horizontal="right" vertical="center"/>
    </xf>
    <xf numFmtId="3" fontId="0" fillId="0" borderId="5" xfId="0" applyNumberFormat="1" applyFont="1" applyFill="1" applyBorder="1" applyAlignment="1">
      <alignment vertical="center" wrapText="1"/>
    </xf>
    <xf numFmtId="167" fontId="7" fillId="0" borderId="8" xfId="0" applyNumberFormat="1" applyFont="1" applyFill="1" applyBorder="1" applyAlignment="1">
      <alignment horizontal="right" vertical="center"/>
    </xf>
    <xf numFmtId="167" fontId="7" fillId="0" borderId="10" xfId="0" applyNumberFormat="1" applyFont="1" applyFill="1" applyBorder="1" applyAlignment="1">
      <alignment horizontal="right" vertical="center"/>
    </xf>
    <xf numFmtId="167" fontId="7" fillId="0" borderId="2" xfId="0" applyNumberFormat="1" applyFont="1" applyFill="1" applyBorder="1" applyAlignment="1">
      <alignment horizontal="right" vertical="center"/>
    </xf>
    <xf numFmtId="3" fontId="22" fillId="0" borderId="3" xfId="0" applyNumberFormat="1" applyFont="1" applyFill="1" applyBorder="1" applyAlignment="1">
      <alignment vertical="center" wrapText="1"/>
    </xf>
    <xf numFmtId="167" fontId="22" fillId="0" borderId="8" xfId="0" applyNumberFormat="1" applyFont="1" applyFill="1" applyBorder="1" applyAlignment="1">
      <alignment horizontal="right" vertical="center"/>
    </xf>
    <xf numFmtId="167" fontId="35" fillId="0" borderId="9" xfId="0" applyNumberFormat="1" applyFont="1" applyFill="1" applyBorder="1" applyAlignment="1">
      <alignment horizontal="right" vertical="center"/>
    </xf>
    <xf numFmtId="167" fontId="33" fillId="0" borderId="8" xfId="0" applyNumberFormat="1" applyFont="1" applyFill="1" applyBorder="1" applyAlignment="1">
      <alignment horizontal="right" vertical="center"/>
    </xf>
    <xf numFmtId="167" fontId="35" fillId="0" borderId="4" xfId="0" applyNumberFormat="1" applyFont="1" applyFill="1" applyBorder="1" applyAlignment="1">
      <alignment horizontal="right" vertical="center"/>
    </xf>
    <xf numFmtId="167" fontId="21" fillId="0" borderId="0" xfId="0" applyNumberFormat="1" applyFont="1" applyAlignment="1">
      <alignment vertical="center"/>
    </xf>
    <xf numFmtId="167" fontId="36" fillId="0" borderId="1" xfId="0" applyNumberFormat="1" applyFont="1" applyFill="1" applyBorder="1" applyAlignment="1">
      <alignment horizontal="right" vertical="center"/>
    </xf>
    <xf numFmtId="167" fontId="34" fillId="0" borderId="8" xfId="0" applyNumberFormat="1" applyFont="1" applyFill="1" applyBorder="1" applyAlignment="1">
      <alignment horizontal="right" vertical="center"/>
    </xf>
    <xf numFmtId="3" fontId="0" fillId="0" borderId="1" xfId="0" applyNumberFormat="1" applyFont="1" applyFill="1" applyBorder="1" applyAlignment="1">
      <alignment horizontal="left" vertical="center" wrapText="1"/>
    </xf>
    <xf numFmtId="167" fontId="22" fillId="0" borderId="5" xfId="0" applyNumberFormat="1" applyFont="1" applyFill="1" applyBorder="1" applyAlignment="1">
      <alignment horizontal="right" vertical="center"/>
    </xf>
    <xf numFmtId="0" fontId="13" fillId="0" borderId="1" xfId="0" applyFont="1" applyFill="1" applyBorder="1" applyAlignment="1">
      <alignment vertical="center"/>
    </xf>
    <xf numFmtId="0" fontId="13" fillId="0" borderId="11" xfId="0" applyFont="1" applyFill="1" applyBorder="1" applyAlignment="1">
      <alignment vertical="center" wrapText="1"/>
    </xf>
    <xf numFmtId="0" fontId="0" fillId="0" borderId="1" xfId="0" applyFont="1" applyFill="1" applyBorder="1" applyAlignment="1">
      <alignment horizontal="left" vertical="center" wrapText="1"/>
    </xf>
    <xf numFmtId="0" fontId="22" fillId="0" borderId="5" xfId="0" applyFont="1" applyFill="1" applyBorder="1" applyAlignment="1">
      <alignment horizontal="left" vertical="center" wrapText="1"/>
    </xf>
    <xf numFmtId="167" fontId="31" fillId="0" borderId="1" xfId="0" applyNumberFormat="1" applyFont="1" applyFill="1" applyBorder="1" applyAlignment="1">
      <alignment horizontal="right" vertical="center"/>
    </xf>
    <xf numFmtId="3" fontId="31" fillId="0" borderId="5" xfId="0" applyNumberFormat="1" applyFont="1" applyFill="1" applyBorder="1" applyAlignment="1">
      <alignment vertical="center" wrapText="1"/>
    </xf>
    <xf numFmtId="3" fontId="13" fillId="0" borderId="1" xfId="0" applyNumberFormat="1" applyFont="1" applyFill="1" applyBorder="1" applyAlignment="1">
      <alignment vertical="center"/>
    </xf>
    <xf numFmtId="3" fontId="31" fillId="0" borderId="1" xfId="0" applyNumberFormat="1" applyFont="1" applyFill="1" applyBorder="1" applyAlignment="1">
      <alignment vertical="center"/>
    </xf>
    <xf numFmtId="0" fontId="13" fillId="0" borderId="1" xfId="0" applyFont="1" applyFill="1" applyBorder="1" applyAlignment="1">
      <alignment vertical="center" wrapText="1"/>
    </xf>
    <xf numFmtId="167" fontId="31" fillId="0" borderId="4" xfId="0" applyNumberFormat="1" applyFont="1" applyFill="1" applyBorder="1" applyAlignment="1">
      <alignment horizontal="right" vertical="center"/>
    </xf>
    <xf numFmtId="167" fontId="22" fillId="0" borderId="1" xfId="0" applyNumberFormat="1" applyFont="1" applyBorder="1" applyAlignment="1">
      <alignment horizontal="right" vertical="center"/>
    </xf>
    <xf numFmtId="0" fontId="7" fillId="0" borderId="0" xfId="0" applyFont="1" applyFill="1" applyAlignment="1">
      <alignment vertical="center"/>
    </xf>
    <xf numFmtId="0" fontId="0" fillId="0" borderId="0" xfId="0" applyFont="1" applyFill="1" applyAlignment="1">
      <alignment vertical="center" wrapText="1"/>
    </xf>
    <xf numFmtId="0" fontId="0" fillId="0" borderId="0" xfId="0" applyFont="1" applyAlignment="1">
      <alignment horizontal="center" vertical="top"/>
    </xf>
    <xf numFmtId="0" fontId="7" fillId="0" borderId="0" xfId="0" applyFont="1" applyFill="1" applyAlignment="1"/>
    <xf numFmtId="0" fontId="0" fillId="0" borderId="0" xfId="0" applyFill="1" applyAlignment="1">
      <alignment vertical="center"/>
    </xf>
    <xf numFmtId="0" fontId="0" fillId="0" borderId="0" xfId="0" applyAlignment="1">
      <alignment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37" fillId="0" borderId="4" xfId="0" applyFont="1" applyBorder="1" applyAlignment="1">
      <alignment horizontal="center" vertical="center" wrapText="1"/>
    </xf>
    <xf numFmtId="0" fontId="37" fillId="0" borderId="1" xfId="0" applyFont="1" applyBorder="1" applyAlignment="1">
      <alignment horizontal="center" vertical="center"/>
    </xf>
    <xf numFmtId="0" fontId="37" fillId="0" borderId="1"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left" vertical="center"/>
    </xf>
    <xf numFmtId="167" fontId="3" fillId="0" borderId="1" xfId="0" applyNumberFormat="1" applyFont="1" applyBorder="1" applyAlignment="1">
      <alignment horizontal="right" vertical="center"/>
    </xf>
    <xf numFmtId="0" fontId="38" fillId="0" borderId="1" xfId="0" applyFont="1" applyBorder="1" applyAlignment="1">
      <alignment vertical="center" wrapText="1"/>
    </xf>
    <xf numFmtId="0" fontId="38" fillId="2" borderId="1" xfId="0" applyFont="1" applyFill="1" applyBorder="1" applyAlignment="1">
      <alignment vertical="center" wrapText="1"/>
    </xf>
    <xf numFmtId="0" fontId="37" fillId="0" borderId="4" xfId="0" applyFont="1" applyBorder="1" applyAlignment="1">
      <alignment horizontal="right" vertical="center"/>
    </xf>
    <xf numFmtId="0" fontId="29" fillId="0" borderId="0" xfId="0" applyFont="1" applyAlignment="1">
      <alignment vertical="center"/>
    </xf>
    <xf numFmtId="0" fontId="29" fillId="0" borderId="0" xfId="0" applyFont="1" applyAlignment="1"/>
    <xf numFmtId="0" fontId="29" fillId="0" borderId="0" xfId="0" applyFont="1" applyAlignment="1">
      <alignment horizontal="center" vertical="center"/>
    </xf>
    <xf numFmtId="0" fontId="23" fillId="0" borderId="0" xfId="0" applyFont="1" applyFill="1" applyAlignment="1"/>
    <xf numFmtId="3" fontId="13" fillId="0" borderId="8" xfId="0" applyNumberFormat="1" applyFont="1" applyFill="1" applyBorder="1" applyAlignment="1">
      <alignment vertical="center" wrapText="1"/>
    </xf>
    <xf numFmtId="167" fontId="35" fillId="0" borderId="8" xfId="0" applyNumberFormat="1" applyFont="1" applyFill="1" applyBorder="1" applyAlignment="1">
      <alignment horizontal="right" vertical="center"/>
    </xf>
    <xf numFmtId="167" fontId="35" fillId="0" borderId="1" xfId="0" applyNumberFormat="1" applyFont="1" applyFill="1" applyBorder="1" applyAlignment="1">
      <alignment horizontal="right" vertical="center"/>
    </xf>
    <xf numFmtId="0" fontId="25" fillId="0" borderId="0" xfId="0" applyFont="1" applyAlignment="1">
      <alignment vertical="center"/>
    </xf>
    <xf numFmtId="0" fontId="39"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1" fillId="0" borderId="0" xfId="0" applyFont="1" applyAlignment="1">
      <alignment horizontal="right" vertical="center"/>
    </xf>
    <xf numFmtId="0" fontId="43" fillId="0" borderId="6" xfId="0" applyFont="1" applyBorder="1" applyAlignment="1">
      <alignment horizontal="center" vertical="center" wrapText="1"/>
    </xf>
    <xf numFmtId="0" fontId="43" fillId="0" borderId="1" xfId="0" applyFont="1" applyBorder="1" applyAlignment="1">
      <alignment horizontal="center" vertical="center" wrapText="1"/>
    </xf>
    <xf numFmtId="0" fontId="44" fillId="0" borderId="1" xfId="0" applyFont="1" applyBorder="1" applyAlignment="1">
      <alignment horizontal="center" vertical="center" wrapText="1"/>
    </xf>
    <xf numFmtId="49" fontId="39" fillId="0" borderId="16" xfId="0" applyNumberFormat="1" applyFont="1" applyBorder="1" applyAlignment="1">
      <alignment horizontal="left" vertical="center" wrapText="1"/>
    </xf>
    <xf numFmtId="49" fontId="39" fillId="0" borderId="17" xfId="0" applyNumberFormat="1" applyFont="1" applyBorder="1" applyAlignment="1">
      <alignment vertical="center"/>
    </xf>
    <xf numFmtId="49" fontId="39" fillId="0" borderId="18" xfId="0" applyNumberFormat="1" applyFont="1" applyBorder="1" applyAlignment="1">
      <alignment vertical="center"/>
    </xf>
    <xf numFmtId="167" fontId="39" fillId="0" borderId="19" xfId="0" applyNumberFormat="1" applyFont="1" applyBorder="1" applyAlignment="1">
      <alignment horizontal="left" vertical="center" wrapText="1"/>
    </xf>
    <xf numFmtId="167" fontId="39" fillId="0" borderId="20" xfId="0" applyNumberFormat="1" applyFont="1" applyBorder="1" applyAlignment="1">
      <alignment vertical="center"/>
    </xf>
    <xf numFmtId="167" fontId="39" fillId="0" borderId="21" xfId="0" applyNumberFormat="1" applyFont="1" applyBorder="1" applyAlignment="1">
      <alignment vertical="center"/>
    </xf>
    <xf numFmtId="49" fontId="39" fillId="0" borderId="19" xfId="0" applyNumberFormat="1" applyFont="1" applyBorder="1" applyAlignment="1">
      <alignment horizontal="left" vertical="center" wrapText="1"/>
    </xf>
    <xf numFmtId="49" fontId="39" fillId="0" borderId="20" xfId="0" applyNumberFormat="1" applyFont="1" applyBorder="1" applyAlignment="1">
      <alignment vertical="center"/>
    </xf>
    <xf numFmtId="49" fontId="39" fillId="0" borderId="21" xfId="0" applyNumberFormat="1" applyFont="1" applyBorder="1" applyAlignment="1">
      <alignment vertical="center"/>
    </xf>
    <xf numFmtId="167" fontId="39" fillId="0" borderId="22" xfId="0" applyNumberFormat="1" applyFont="1" applyBorder="1" applyAlignment="1">
      <alignment horizontal="left" vertical="center" wrapText="1"/>
    </xf>
    <xf numFmtId="167" fontId="39" fillId="0" borderId="23" xfId="0" applyNumberFormat="1" applyFont="1" applyBorder="1" applyAlignment="1">
      <alignment vertical="center"/>
    </xf>
    <xf numFmtId="167" fontId="39" fillId="0" borderId="24" xfId="0" applyNumberFormat="1" applyFont="1" applyBorder="1" applyAlignment="1">
      <alignment vertical="center"/>
    </xf>
    <xf numFmtId="167" fontId="45" fillId="0" borderId="1" xfId="0" applyNumberFormat="1" applyFont="1" applyBorder="1" applyAlignment="1">
      <alignment horizontal="center" vertical="center" wrapText="1"/>
    </xf>
    <xf numFmtId="167" fontId="45" fillId="0" borderId="1" xfId="0" applyNumberFormat="1" applyFont="1" applyBorder="1" applyAlignment="1">
      <alignment vertical="center"/>
    </xf>
    <xf numFmtId="167" fontId="45" fillId="0" borderId="0" xfId="0" applyNumberFormat="1" applyFont="1" applyBorder="1" applyAlignment="1">
      <alignment horizontal="left" vertical="center" wrapText="1"/>
    </xf>
    <xf numFmtId="167" fontId="45" fillId="0" borderId="0" xfId="0" applyNumberFormat="1" applyFont="1" applyBorder="1" applyAlignment="1">
      <alignment vertical="center"/>
    </xf>
    <xf numFmtId="167" fontId="46" fillId="0" borderId="0" xfId="0" applyNumberFormat="1" applyFont="1" applyAlignment="1">
      <alignment vertical="center"/>
    </xf>
    <xf numFmtId="0" fontId="25" fillId="0" borderId="0" xfId="0" applyFont="1" applyBorder="1" applyAlignment="1">
      <alignment vertical="center"/>
    </xf>
    <xf numFmtId="0" fontId="25" fillId="0" borderId="2" xfId="0" applyFont="1" applyBorder="1" applyAlignment="1">
      <alignment vertical="center"/>
    </xf>
    <xf numFmtId="0" fontId="25" fillId="0" borderId="0" xfId="0" applyFont="1" applyBorder="1" applyAlignment="1">
      <alignment horizontal="center" vertical="center"/>
    </xf>
    <xf numFmtId="0" fontId="41" fillId="0" borderId="0" xfId="0" applyFont="1" applyBorder="1" applyAlignment="1">
      <alignment horizontal="center" vertical="center"/>
    </xf>
    <xf numFmtId="0" fontId="41" fillId="0" borderId="12" xfId="0" applyFont="1" applyBorder="1" applyAlignment="1">
      <alignment horizontal="center" vertical="center"/>
    </xf>
    <xf numFmtId="0" fontId="41" fillId="0" borderId="0" xfId="0" applyFont="1" applyBorder="1" applyAlignment="1">
      <alignment vertical="center"/>
    </xf>
    <xf numFmtId="0" fontId="25" fillId="0" borderId="12" xfId="0" applyFont="1" applyBorder="1" applyAlignment="1">
      <alignment vertical="center"/>
    </xf>
    <xf numFmtId="0" fontId="25" fillId="0" borderId="0" xfId="0" applyFont="1" applyAlignment="1"/>
    <xf numFmtId="0" fontId="41" fillId="0" borderId="0" xfId="0" applyFont="1" applyAlignment="1"/>
    <xf numFmtId="0" fontId="25" fillId="0" borderId="0" xfId="0" applyFont="1"/>
    <xf numFmtId="0" fontId="40" fillId="0" borderId="0" xfId="0" applyFont="1" applyAlignment="1"/>
    <xf numFmtId="0" fontId="41" fillId="0" borderId="0" xfId="0" applyFont="1"/>
    <xf numFmtId="14" fontId="40" fillId="0" borderId="0" xfId="0" applyNumberFormat="1" applyFont="1" applyAlignment="1">
      <alignment horizontal="center"/>
    </xf>
    <xf numFmtId="0" fontId="25" fillId="0" borderId="0" xfId="0" applyFont="1" applyAlignment="1">
      <alignment horizontal="right"/>
    </xf>
    <xf numFmtId="0" fontId="41" fillId="0" borderId="0" xfId="0" applyFont="1" applyAlignment="1">
      <alignment horizontal="center"/>
    </xf>
    <xf numFmtId="0" fontId="41" fillId="0" borderId="0" xfId="0" applyFont="1" applyAlignment="1">
      <alignment horizontal="right"/>
    </xf>
    <xf numFmtId="167" fontId="45" fillId="0" borderId="1" xfId="0" applyNumberFormat="1" applyFont="1" applyBorder="1"/>
    <xf numFmtId="0" fontId="47" fillId="0" borderId="0" xfId="0" applyFont="1"/>
    <xf numFmtId="0" fontId="25" fillId="0" borderId="0" xfId="0" applyFont="1" applyBorder="1"/>
    <xf numFmtId="0" fontId="25" fillId="0" borderId="2" xfId="0" applyFont="1" applyBorder="1"/>
    <xf numFmtId="0" fontId="25" fillId="0" borderId="0" xfId="0" applyFont="1" applyBorder="1" applyAlignment="1">
      <alignment horizontal="center"/>
    </xf>
    <xf numFmtId="0" fontId="41" fillId="0" borderId="0" xfId="0" applyFont="1" applyBorder="1" applyAlignment="1">
      <alignment horizontal="center"/>
    </xf>
    <xf numFmtId="0" fontId="41" fillId="0" borderId="12" xfId="0" applyFont="1" applyBorder="1" applyAlignment="1">
      <alignment horizontal="center"/>
    </xf>
    <xf numFmtId="0" fontId="41" fillId="0" borderId="0" xfId="0" applyFont="1" applyBorder="1"/>
    <xf numFmtId="0" fontId="25" fillId="0" borderId="12" xfId="0" applyFont="1" applyBorder="1"/>
    <xf numFmtId="0" fontId="41" fillId="0" borderId="0" xfId="0" applyFont="1" applyBorder="1" applyAlignment="1"/>
    <xf numFmtId="0" fontId="48" fillId="0" borderId="8" xfId="0" applyFont="1" applyBorder="1" applyAlignment="1">
      <alignment horizontal="center" vertical="center" wrapText="1"/>
    </xf>
    <xf numFmtId="0" fontId="41" fillId="0" borderId="1" xfId="0" applyFont="1" applyBorder="1" applyAlignment="1">
      <alignment horizontal="center" vertical="center" wrapText="1"/>
    </xf>
    <xf numFmtId="0" fontId="26" fillId="0" borderId="0" xfId="0" applyFont="1" applyAlignment="1">
      <alignment horizontal="center"/>
    </xf>
    <xf numFmtId="167" fontId="45" fillId="0" borderId="1" xfId="0" applyNumberFormat="1" applyFont="1" applyBorder="1" applyAlignment="1">
      <alignment horizontal="center" vertical="top" wrapText="1"/>
    </xf>
    <xf numFmtId="49" fontId="25" fillId="0" borderId="0" xfId="0" applyNumberFormat="1" applyFont="1" applyBorder="1" applyAlignment="1"/>
    <xf numFmtId="167" fontId="39" fillId="0" borderId="16" xfId="0" applyNumberFormat="1" applyFont="1" applyBorder="1" applyAlignment="1">
      <alignment horizontal="left" vertical="center" wrapText="1"/>
    </xf>
    <xf numFmtId="167" fontId="39" fillId="0" borderId="17" xfId="0" applyNumberFormat="1" applyFont="1" applyBorder="1" applyAlignment="1">
      <alignment vertical="center"/>
    </xf>
    <xf numFmtId="167" fontId="39" fillId="0" borderId="18" xfId="0" applyNumberFormat="1" applyFont="1" applyBorder="1" applyAlignment="1">
      <alignment vertical="center"/>
    </xf>
    <xf numFmtId="49" fontId="35" fillId="0" borderId="0" xfId="0" applyNumberFormat="1" applyFont="1" applyAlignment="1">
      <alignment horizontal="center" vertical="center"/>
    </xf>
    <xf numFmtId="49" fontId="35" fillId="0" borderId="0" xfId="0" applyNumberFormat="1" applyFont="1" applyBorder="1" applyAlignment="1">
      <alignment horizontal="left" vertical="center"/>
    </xf>
    <xf numFmtId="0" fontId="39" fillId="0" borderId="16" xfId="0" applyFont="1" applyBorder="1" applyAlignment="1">
      <alignment vertical="center" wrapText="1"/>
    </xf>
    <xf numFmtId="0" fontId="39" fillId="0" borderId="19" xfId="0" applyFont="1" applyBorder="1" applyAlignment="1">
      <alignment vertical="center" wrapText="1"/>
    </xf>
    <xf numFmtId="0" fontId="39" fillId="0" borderId="22" xfId="0" applyFont="1" applyBorder="1" applyAlignment="1">
      <alignment vertical="center" wrapText="1"/>
    </xf>
    <xf numFmtId="0" fontId="45" fillId="0" borderId="1" xfId="0" applyFont="1" applyBorder="1" applyAlignment="1">
      <alignment vertical="center"/>
    </xf>
    <xf numFmtId="49" fontId="50" fillId="0" borderId="0" xfId="0" applyNumberFormat="1" applyFont="1" applyAlignment="1">
      <alignment horizontal="center"/>
    </xf>
    <xf numFmtId="49" fontId="50" fillId="0" borderId="0" xfId="0" applyNumberFormat="1" applyFont="1" applyBorder="1" applyAlignment="1">
      <alignment horizontal="left"/>
    </xf>
    <xf numFmtId="49" fontId="50" fillId="0" borderId="0" xfId="0" applyNumberFormat="1" applyFont="1" applyAlignment="1">
      <alignment horizontal="center" vertical="center"/>
    </xf>
    <xf numFmtId="49" fontId="50" fillId="0" borderId="0" xfId="0" applyNumberFormat="1" applyFont="1" applyBorder="1" applyAlignment="1">
      <alignment horizontal="left" vertical="center"/>
    </xf>
    <xf numFmtId="0" fontId="39" fillId="0" borderId="0" xfId="0" applyFont="1" applyAlignment="1"/>
    <xf numFmtId="0" fontId="39" fillId="0" borderId="0" xfId="0" applyFont="1"/>
    <xf numFmtId="0" fontId="35" fillId="0" borderId="0" xfId="0" applyFont="1" applyBorder="1" applyAlignment="1">
      <alignment vertical="center"/>
    </xf>
    <xf numFmtId="0" fontId="39" fillId="0" borderId="0" xfId="0" applyFont="1" applyBorder="1" applyAlignment="1">
      <alignment vertical="center"/>
    </xf>
    <xf numFmtId="0" fontId="35" fillId="0" borderId="0" xfId="0" applyFont="1" applyAlignment="1">
      <alignment vertical="center"/>
    </xf>
    <xf numFmtId="0" fontId="44" fillId="0" borderId="0" xfId="0" applyFont="1" applyBorder="1" applyAlignment="1">
      <alignment vertical="center"/>
    </xf>
    <xf numFmtId="49" fontId="44" fillId="0" borderId="0" xfId="0" applyNumberFormat="1" applyFont="1" applyBorder="1" applyAlignment="1">
      <alignment vertical="center"/>
    </xf>
    <xf numFmtId="0" fontId="35" fillId="0" borderId="2" xfId="0" applyFont="1" applyBorder="1" applyAlignment="1">
      <alignment vertical="center"/>
    </xf>
    <xf numFmtId="0" fontId="41" fillId="0" borderId="2" xfId="0" applyFont="1" applyBorder="1" applyAlignment="1">
      <alignment horizontal="right" vertical="center"/>
    </xf>
    <xf numFmtId="0" fontId="41" fillId="0" borderId="1" xfId="0" applyFont="1" applyBorder="1" applyAlignment="1">
      <alignment horizontal="center" vertical="center"/>
    </xf>
    <xf numFmtId="49" fontId="39" fillId="0" borderId="25" xfId="0" applyNumberFormat="1" applyFont="1" applyBorder="1" applyAlignment="1">
      <alignment vertical="center"/>
    </xf>
    <xf numFmtId="167" fontId="39" fillId="0" borderId="26" xfId="0" applyNumberFormat="1" applyFont="1" applyBorder="1" applyAlignment="1">
      <alignment vertical="center"/>
    </xf>
    <xf numFmtId="166" fontId="39" fillId="0" borderId="27" xfId="0" applyNumberFormat="1" applyFont="1" applyBorder="1" applyAlignment="1">
      <alignment vertical="center"/>
    </xf>
    <xf numFmtId="49" fontId="39" fillId="0" borderId="19" xfId="0" applyNumberFormat="1" applyFont="1" applyBorder="1" applyAlignment="1">
      <alignment vertical="center"/>
    </xf>
    <xf numFmtId="166" fontId="39" fillId="0" borderId="21" xfId="0" applyNumberFormat="1" applyFont="1" applyBorder="1" applyAlignment="1">
      <alignment vertical="center"/>
    </xf>
    <xf numFmtId="49" fontId="39" fillId="0" borderId="22" xfId="0" applyNumberFormat="1" applyFont="1" applyBorder="1" applyAlignment="1">
      <alignment vertical="center"/>
    </xf>
    <xf numFmtId="166" fontId="39" fillId="0" borderId="24" xfId="0" applyNumberFormat="1" applyFont="1" applyBorder="1" applyAlignment="1">
      <alignment vertical="center"/>
    </xf>
    <xf numFmtId="166" fontId="45" fillId="0" borderId="1" xfId="0" applyNumberFormat="1" applyFont="1" applyBorder="1" applyAlignment="1">
      <alignment vertical="center"/>
    </xf>
    <xf numFmtId="0" fontId="49" fillId="0" borderId="0" xfId="0" applyFont="1" applyAlignment="1">
      <alignment vertical="center"/>
    </xf>
    <xf numFmtId="49" fontId="39" fillId="0" borderId="31" xfId="0" applyNumberFormat="1" applyFont="1" applyBorder="1" applyAlignment="1">
      <alignment horizontal="left" vertical="center" wrapText="1"/>
    </xf>
    <xf numFmtId="49" fontId="39" fillId="0" borderId="28" xfId="0" applyNumberFormat="1" applyFont="1" applyBorder="1" applyAlignment="1">
      <alignment horizontal="left" vertical="center" wrapText="1"/>
    </xf>
    <xf numFmtId="49" fontId="39" fillId="0" borderId="32" xfId="0" applyNumberFormat="1" applyFont="1" applyBorder="1" applyAlignment="1">
      <alignment horizontal="left" vertical="center" wrapText="1"/>
    </xf>
    <xf numFmtId="49" fontId="39" fillId="0" borderId="29" xfId="0" applyNumberFormat="1" applyFont="1" applyBorder="1" applyAlignment="1">
      <alignment horizontal="left" vertical="center" wrapText="1"/>
    </xf>
    <xf numFmtId="49" fontId="39" fillId="0" borderId="33" xfId="0" applyNumberFormat="1" applyFont="1" applyBorder="1" applyAlignment="1">
      <alignment horizontal="left" vertical="center" wrapText="1"/>
    </xf>
    <xf numFmtId="49" fontId="39" fillId="0" borderId="30" xfId="0" applyNumberFormat="1" applyFont="1" applyBorder="1" applyAlignment="1">
      <alignment horizontal="left" vertical="center" wrapText="1"/>
    </xf>
    <xf numFmtId="0" fontId="35" fillId="0" borderId="12" xfId="0" applyFont="1" applyBorder="1" applyAlignment="1">
      <alignment vertical="center"/>
    </xf>
    <xf numFmtId="4" fontId="31" fillId="0" borderId="2" xfId="4" applyNumberFormat="1" applyFont="1" applyFill="1" applyBorder="1" applyAlignment="1">
      <alignment horizontal="center" vertical="center"/>
    </xf>
    <xf numFmtId="0" fontId="31" fillId="0" borderId="2" xfId="4" applyFont="1" applyFill="1" applyBorder="1" applyAlignment="1">
      <alignment horizontal="center" vertical="center" wrapText="1"/>
    </xf>
    <xf numFmtId="0" fontId="8" fillId="0" borderId="2" xfId="4" applyFont="1" applyFill="1" applyBorder="1" applyAlignment="1">
      <alignment horizontal="right" vertical="center" wrapText="1"/>
    </xf>
    <xf numFmtId="0" fontId="31" fillId="0" borderId="0" xfId="4" applyFont="1" applyFill="1" applyBorder="1" applyAlignment="1">
      <alignment horizontal="center" vertical="center" wrapText="1"/>
    </xf>
    <xf numFmtId="4" fontId="8" fillId="0" borderId="11" xfId="4" applyNumberFormat="1" applyFont="1" applyFill="1" applyBorder="1" applyAlignment="1">
      <alignment horizontal="center" vertical="center"/>
    </xf>
    <xf numFmtId="0" fontId="31" fillId="0" borderId="3" xfId="4" applyFont="1" applyFill="1" applyBorder="1" applyAlignment="1">
      <alignment horizontal="center" vertical="center" wrapText="1"/>
    </xf>
    <xf numFmtId="0" fontId="31" fillId="0" borderId="1" xfId="4" applyFont="1" applyFill="1" applyBorder="1" applyAlignment="1">
      <alignment horizontal="center" vertical="center" wrapText="1"/>
    </xf>
    <xf numFmtId="4" fontId="8" fillId="0" borderId="0" xfId="4" applyNumberFormat="1" applyFont="1" applyFill="1" applyBorder="1" applyAlignment="1">
      <alignment horizontal="center" vertical="center"/>
    </xf>
    <xf numFmtId="4" fontId="13" fillId="0" borderId="0" xfId="4" applyNumberFormat="1" applyFont="1" applyFill="1" applyAlignment="1">
      <alignment vertical="center"/>
    </xf>
    <xf numFmtId="4" fontId="13" fillId="0" borderId="0" xfId="4" applyNumberFormat="1" applyFont="1" applyFill="1" applyBorder="1" applyAlignment="1">
      <alignment vertical="center"/>
    </xf>
    <xf numFmtId="0" fontId="12" fillId="0" borderId="0" xfId="1" applyAlignment="1">
      <alignment vertical="center"/>
    </xf>
    <xf numFmtId="0" fontId="8" fillId="0" borderId="0" xfId="4" applyFont="1" applyAlignment="1">
      <alignment vertical="center"/>
    </xf>
    <xf numFmtId="0" fontId="13" fillId="0" borderId="0" xfId="4" applyFont="1" applyAlignment="1">
      <alignment horizontal="left" vertical="center" wrapText="1"/>
    </xf>
    <xf numFmtId="4" fontId="10" fillId="0" borderId="0" xfId="4" applyNumberFormat="1" applyFont="1" applyFill="1" applyBorder="1" applyAlignment="1">
      <alignment vertical="center" wrapText="1"/>
    </xf>
    <xf numFmtId="4" fontId="10" fillId="0" borderId="0" xfId="4" applyNumberFormat="1" applyFont="1" applyFill="1" applyBorder="1" applyAlignment="1">
      <alignment vertical="center"/>
    </xf>
    <xf numFmtId="4" fontId="31" fillId="0" borderId="0" xfId="4" applyNumberFormat="1" applyFont="1" applyFill="1" applyBorder="1" applyAlignment="1">
      <alignment vertical="center"/>
    </xf>
    <xf numFmtId="4" fontId="8" fillId="0" borderId="0" xfId="4" applyNumberFormat="1" applyFont="1" applyFill="1" applyBorder="1" applyAlignment="1">
      <alignment vertical="center"/>
    </xf>
    <xf numFmtId="3" fontId="8" fillId="0" borderId="1" xfId="4" applyNumberFormat="1" applyFont="1" applyFill="1" applyBorder="1" applyAlignment="1">
      <alignment horizontal="left" vertical="center" wrapText="1"/>
    </xf>
    <xf numFmtId="4" fontId="51" fillId="0" borderId="0" xfId="4" applyNumberFormat="1" applyFont="1" applyFill="1" applyBorder="1" applyAlignment="1">
      <alignment vertical="center"/>
    </xf>
    <xf numFmtId="0" fontId="19" fillId="0" borderId="0" xfId="1" applyFont="1" applyFill="1" applyBorder="1" applyAlignment="1">
      <alignment vertical="center" wrapText="1"/>
    </xf>
    <xf numFmtId="4" fontId="13" fillId="0" borderId="0" xfId="4" applyNumberFormat="1" applyFont="1" applyFill="1" applyBorder="1" applyAlignment="1">
      <alignment horizontal="center" vertical="center"/>
    </xf>
    <xf numFmtId="0" fontId="8" fillId="0" borderId="0" xfId="4" applyFont="1" applyFill="1" applyBorder="1" applyAlignment="1">
      <alignment vertical="center"/>
    </xf>
    <xf numFmtId="4" fontId="52" fillId="0" borderId="0" xfId="4" applyNumberFormat="1" applyFont="1" applyFill="1" applyBorder="1" applyAlignment="1">
      <alignment vertical="center"/>
    </xf>
    <xf numFmtId="3" fontId="8" fillId="0" borderId="1" xfId="4" applyNumberFormat="1" applyFont="1" applyFill="1" applyBorder="1" applyAlignment="1">
      <alignment horizontal="right" vertical="center" wrapText="1"/>
    </xf>
    <xf numFmtId="9" fontId="8" fillId="0" borderId="1" xfId="3" applyFont="1" applyFill="1" applyBorder="1" applyAlignment="1">
      <alignment horizontal="right" vertical="center" wrapText="1"/>
    </xf>
    <xf numFmtId="168" fontId="8" fillId="0" borderId="1" xfId="3" applyNumberFormat="1" applyFont="1" applyFill="1" applyBorder="1" applyAlignment="1">
      <alignment horizontal="right" vertical="center" wrapText="1"/>
    </xf>
    <xf numFmtId="0" fontId="8" fillId="0" borderId="1" xfId="4" applyFont="1" applyFill="1" applyBorder="1" applyAlignment="1">
      <alignment horizontal="right" vertical="center" wrapText="1"/>
    </xf>
    <xf numFmtId="166" fontId="8" fillId="0" borderId="1" xfId="4" applyNumberFormat="1" applyFont="1" applyFill="1" applyBorder="1" applyAlignment="1">
      <alignment horizontal="right" vertical="center" wrapText="1"/>
    </xf>
    <xf numFmtId="4" fontId="9" fillId="0" borderId="2" xfId="4" applyNumberFormat="1" applyFont="1" applyFill="1" applyBorder="1" applyAlignment="1">
      <alignment horizontal="center" vertical="center"/>
    </xf>
    <xf numFmtId="4" fontId="9" fillId="0" borderId="0" xfId="4" applyNumberFormat="1" applyFont="1" applyFill="1" applyBorder="1" applyAlignment="1">
      <alignment horizontal="left" vertical="center"/>
    </xf>
    <xf numFmtId="3" fontId="13" fillId="0" borderId="1" xfId="4" applyNumberFormat="1" applyFont="1" applyFill="1" applyBorder="1" applyAlignment="1">
      <alignment horizontal="center" vertical="center"/>
    </xf>
    <xf numFmtId="0" fontId="13" fillId="0" borderId="1" xfId="4" applyFont="1" applyFill="1" applyBorder="1" applyAlignment="1">
      <alignment horizontal="center" vertical="center" wrapText="1"/>
    </xf>
    <xf numFmtId="167" fontId="17" fillId="0" borderId="0" xfId="0" applyNumberFormat="1" applyFont="1" applyAlignment="1">
      <alignment vertical="center"/>
    </xf>
    <xf numFmtId="167" fontId="47" fillId="0" borderId="0" xfId="0" applyNumberFormat="1" applyFont="1"/>
    <xf numFmtId="0" fontId="11" fillId="0" borderId="0" xfId="5" applyFill="1" applyAlignment="1">
      <alignment vertical="center"/>
    </xf>
    <xf numFmtId="0" fontId="19" fillId="0" borderId="0" xfId="5" applyFont="1" applyFill="1" applyAlignment="1">
      <alignment vertical="center"/>
    </xf>
    <xf numFmtId="0" fontId="4" fillId="0" borderId="0" xfId="5" applyFont="1" applyFill="1" applyAlignment="1">
      <alignment vertical="center"/>
    </xf>
    <xf numFmtId="0" fontId="2" fillId="0" borderId="0" xfId="5" applyFont="1" applyFill="1" applyAlignment="1">
      <alignment vertical="center"/>
    </xf>
    <xf numFmtId="0" fontId="27" fillId="0" borderId="0" xfId="5" applyFont="1" applyFill="1" applyAlignment="1">
      <alignment horizontal="center" vertical="center" wrapText="1"/>
    </xf>
    <xf numFmtId="0" fontId="53" fillId="0" borderId="0" xfId="5" applyFont="1" applyFill="1" applyAlignment="1">
      <alignment vertical="center"/>
    </xf>
    <xf numFmtId="0" fontId="53" fillId="0" borderId="0" xfId="5" applyFont="1" applyFill="1" applyAlignment="1">
      <alignment horizontal="center" vertical="center"/>
    </xf>
    <xf numFmtId="0" fontId="3" fillId="0" borderId="0" xfId="5" applyFont="1" applyFill="1" applyBorder="1" applyAlignment="1">
      <alignment vertical="center"/>
    </xf>
    <xf numFmtId="0" fontId="3" fillId="0" borderId="0" xfId="5" applyFont="1" applyFill="1" applyAlignment="1">
      <alignment vertical="center"/>
    </xf>
    <xf numFmtId="0" fontId="2" fillId="0" borderId="0" xfId="5" applyFont="1" applyFill="1" applyAlignment="1">
      <alignment horizontal="right" vertical="center"/>
    </xf>
    <xf numFmtId="0" fontId="55" fillId="0" borderId="1" xfId="5" applyFont="1" applyFill="1" applyBorder="1" applyAlignment="1">
      <alignment horizontal="center" vertical="center" wrapText="1"/>
    </xf>
    <xf numFmtId="0" fontId="55" fillId="0" borderId="1" xfId="5" applyFont="1" applyFill="1" applyBorder="1" applyAlignment="1">
      <alignment horizontal="center" vertical="center"/>
    </xf>
    <xf numFmtId="0" fontId="2" fillId="0" borderId="1" xfId="6" applyFont="1" applyFill="1" applyBorder="1" applyAlignment="1">
      <alignment vertical="center" wrapText="1"/>
    </xf>
    <xf numFmtId="0" fontId="55" fillId="0" borderId="1" xfId="6" applyNumberFormat="1" applyFont="1" applyFill="1" applyBorder="1" applyAlignment="1">
      <alignment vertical="center" wrapText="1"/>
    </xf>
    <xf numFmtId="167" fontId="25" fillId="0" borderId="1" xfId="6" applyNumberFormat="1" applyFont="1" applyFill="1" applyBorder="1" applyAlignment="1">
      <alignment horizontal="right" vertical="center"/>
    </xf>
    <xf numFmtId="0" fontId="58" fillId="0" borderId="0" xfId="5" applyFont="1" applyFill="1" applyAlignment="1">
      <alignment vertical="center"/>
    </xf>
    <xf numFmtId="0" fontId="55" fillId="0" borderId="1" xfId="6" applyNumberFormat="1" applyFont="1" applyFill="1" applyBorder="1" applyAlignment="1">
      <alignment horizontal="left" vertical="center" wrapText="1"/>
    </xf>
    <xf numFmtId="0" fontId="57" fillId="0" borderId="1" xfId="6" applyNumberFormat="1" applyFont="1" applyFill="1" applyBorder="1" applyAlignment="1">
      <alignment vertical="center"/>
    </xf>
    <xf numFmtId="167" fontId="63" fillId="0" borderId="1" xfId="6" applyNumberFormat="1" applyFont="1" applyFill="1" applyBorder="1" applyAlignment="1">
      <alignment horizontal="right" vertical="center"/>
    </xf>
    <xf numFmtId="0" fontId="26" fillId="0" borderId="34" xfId="5" applyFont="1" applyFill="1" applyBorder="1" applyAlignment="1">
      <alignment vertical="center"/>
    </xf>
    <xf numFmtId="0" fontId="26" fillId="0" borderId="35" xfId="5" applyFont="1" applyFill="1" applyBorder="1" applyAlignment="1">
      <alignment vertical="center"/>
    </xf>
    <xf numFmtId="167" fontId="26" fillId="0" borderId="35" xfId="5" applyNumberFormat="1" applyFont="1" applyFill="1" applyBorder="1" applyAlignment="1">
      <alignment horizontal="right" vertical="center"/>
    </xf>
    <xf numFmtId="167" fontId="26" fillId="0" borderId="36" xfId="5" applyNumberFormat="1" applyFont="1" applyFill="1" applyBorder="1" applyAlignment="1">
      <alignment horizontal="right" vertical="center"/>
    </xf>
    <xf numFmtId="0" fontId="26" fillId="0" borderId="1" xfId="6" applyFont="1" applyFill="1" applyBorder="1" applyAlignment="1">
      <alignment vertical="center"/>
    </xf>
    <xf numFmtId="0" fontId="26" fillId="0" borderId="1" xfId="6" applyNumberFormat="1" applyFont="1" applyFill="1" applyBorder="1" applyAlignment="1">
      <alignment horizontal="left" vertical="center" wrapText="1"/>
    </xf>
    <xf numFmtId="167" fontId="57" fillId="0" borderId="1" xfId="6" applyNumberFormat="1" applyFont="1" applyFill="1" applyBorder="1" applyAlignment="1">
      <alignment horizontal="right" vertical="center"/>
    </xf>
    <xf numFmtId="0" fontId="26" fillId="0" borderId="1" xfId="6" applyNumberFormat="1" applyFont="1" applyFill="1" applyBorder="1" applyAlignment="1">
      <alignment vertical="center" wrapText="1"/>
    </xf>
    <xf numFmtId="0" fontId="59" fillId="0" borderId="0" xfId="5" applyFont="1" applyFill="1" applyAlignment="1">
      <alignment vertical="center"/>
    </xf>
    <xf numFmtId="0" fontId="60" fillId="0" borderId="0" xfId="5" applyFont="1" applyFill="1" applyAlignment="1">
      <alignment vertical="center"/>
    </xf>
    <xf numFmtId="0" fontId="21" fillId="0" borderId="0" xfId="5" applyFont="1" applyFill="1" applyAlignment="1"/>
    <xf numFmtId="0" fontId="61" fillId="0" borderId="0" xfId="5" applyFont="1" applyFill="1" applyAlignment="1"/>
    <xf numFmtId="0" fontId="58" fillId="0" borderId="0" xfId="5" applyFont="1" applyFill="1" applyAlignment="1"/>
    <xf numFmtId="0" fontId="61" fillId="0" borderId="2" xfId="5" applyFont="1" applyFill="1" applyBorder="1" applyAlignment="1"/>
    <xf numFmtId="0" fontId="7" fillId="0" borderId="0" xfId="5" applyFont="1" applyFill="1" applyAlignment="1"/>
    <xf numFmtId="0" fontId="29" fillId="0" borderId="0" xfId="5" applyFont="1" applyFill="1" applyAlignment="1"/>
    <xf numFmtId="0" fontId="19" fillId="0" borderId="0" xfId="5" applyFont="1" applyFill="1" applyAlignment="1"/>
    <xf numFmtId="0" fontId="29" fillId="0" borderId="0" xfId="5" applyFont="1" applyFill="1" applyAlignment="1">
      <alignment horizontal="center"/>
    </xf>
    <xf numFmtId="0" fontId="33" fillId="0" borderId="0" xfId="5" applyFont="1" applyFill="1" applyAlignment="1">
      <alignment vertical="center"/>
    </xf>
    <xf numFmtId="0" fontId="29" fillId="0" borderId="0" xfId="5" applyFont="1" applyFill="1" applyAlignment="1">
      <alignment horizontal="center" vertical="center"/>
    </xf>
    <xf numFmtId="0" fontId="11" fillId="0" borderId="0" xfId="5" applyFill="1" applyBorder="1" applyAlignment="1">
      <alignment vertical="center"/>
    </xf>
    <xf numFmtId="0" fontId="62" fillId="0" borderId="0" xfId="5" applyFont="1" applyFill="1" applyBorder="1" applyAlignment="1">
      <alignment vertical="center"/>
    </xf>
    <xf numFmtId="0" fontId="0" fillId="0" borderId="0" xfId="5" applyFont="1" applyFill="1" applyAlignment="1">
      <alignment vertical="center"/>
    </xf>
    <xf numFmtId="167" fontId="11" fillId="0" borderId="0" xfId="5" applyNumberFormat="1" applyFill="1" applyAlignment="1">
      <alignment vertical="center"/>
    </xf>
    <xf numFmtId="0" fontId="59" fillId="0" borderId="1" xfId="6" applyNumberFormat="1" applyFont="1" applyFill="1" applyBorder="1" applyAlignment="1">
      <alignment horizontal="left" vertical="center" wrapText="1"/>
    </xf>
    <xf numFmtId="167" fontId="13" fillId="0" borderId="1" xfId="6" applyNumberFormat="1" applyFont="1" applyFill="1" applyBorder="1" applyAlignment="1">
      <alignment horizontal="right" vertical="center"/>
    </xf>
    <xf numFmtId="0" fontId="45" fillId="0" borderId="1" xfId="5" applyFont="1" applyFill="1" applyBorder="1" applyAlignment="1">
      <alignment horizontal="center" vertical="center" wrapText="1"/>
    </xf>
    <xf numFmtId="0" fontId="45" fillId="0" borderId="1" xfId="5" applyFont="1" applyFill="1" applyBorder="1" applyAlignment="1">
      <alignment horizontal="center" vertical="center"/>
    </xf>
    <xf numFmtId="0" fontId="9" fillId="0" borderId="0" xfId="0" applyFont="1" applyFill="1"/>
    <xf numFmtId="167" fontId="13" fillId="0" borderId="0" xfId="0" applyNumberFormat="1" applyFont="1" applyFill="1" applyAlignment="1">
      <alignment horizontal="left" vertical="top" wrapText="1"/>
    </xf>
    <xf numFmtId="0" fontId="13" fillId="0" borderId="0" xfId="0" applyFont="1" applyAlignment="1">
      <alignment horizontal="left"/>
    </xf>
    <xf numFmtId="167" fontId="13" fillId="0" borderId="0" xfId="0" applyNumberFormat="1" applyFont="1" applyFill="1" applyAlignment="1">
      <alignment horizontal="right" vertical="top" wrapText="1"/>
    </xf>
    <xf numFmtId="0" fontId="9" fillId="0" borderId="0" xfId="0" applyFont="1" applyFill="1" applyAlignment="1">
      <alignment vertical="top"/>
    </xf>
    <xf numFmtId="0" fontId="31" fillId="0" borderId="0" xfId="0" applyFont="1" applyAlignment="1">
      <alignment horizontal="center"/>
    </xf>
    <xf numFmtId="0" fontId="8" fillId="0" borderId="0" xfId="0" applyFont="1" applyAlignment="1">
      <alignment horizontal="center"/>
    </xf>
    <xf numFmtId="0" fontId="13" fillId="0" borderId="0" xfId="0" applyFont="1"/>
    <xf numFmtId="0" fontId="8" fillId="0" borderId="0" xfId="0" applyFont="1"/>
    <xf numFmtId="0" fontId="13" fillId="0" borderId="0" xfId="0" applyFont="1" applyFill="1" applyAlignment="1">
      <alignment horizontal="right"/>
    </xf>
    <xf numFmtId="0" fontId="9" fillId="0" borderId="0" xfId="0" applyFont="1" applyFill="1" applyAlignment="1">
      <alignment wrapText="1"/>
    </xf>
    <xf numFmtId="0" fontId="9" fillId="0" borderId="1" xfId="0" applyFont="1" applyFill="1" applyBorder="1" applyAlignment="1">
      <alignment horizontal="center" vertical="center" wrapText="1"/>
    </xf>
    <xf numFmtId="0" fontId="9" fillId="0" borderId="4" xfId="0" applyFont="1" applyBorder="1"/>
    <xf numFmtId="0" fontId="9" fillId="0" borderId="4" xfId="0" applyFont="1" applyBorder="1" applyAlignment="1">
      <alignment horizontal="center"/>
    </xf>
    <xf numFmtId="167" fontId="9" fillId="0" borderId="1" xfId="8" applyNumberFormat="1" applyFont="1" applyBorder="1" applyAlignment="1">
      <alignment horizontal="right" wrapText="1"/>
    </xf>
    <xf numFmtId="0" fontId="9" fillId="0" borderId="1" xfId="0" applyFont="1" applyBorder="1"/>
    <xf numFmtId="0" fontId="9" fillId="0" borderId="1" xfId="0" applyFont="1" applyFill="1" applyBorder="1"/>
    <xf numFmtId="0" fontId="9" fillId="0" borderId="0" xfId="0" applyFont="1" applyFill="1" applyBorder="1"/>
    <xf numFmtId="0" fontId="9" fillId="0" borderId="6" xfId="0" applyFont="1" applyFill="1" applyBorder="1"/>
    <xf numFmtId="0" fontId="10" fillId="0" borderId="0" xfId="0" applyFont="1" applyFill="1" applyBorder="1"/>
    <xf numFmtId="167" fontId="9" fillId="0" borderId="0" xfId="0" applyNumberFormat="1" applyFont="1" applyFill="1" applyBorder="1"/>
    <xf numFmtId="0" fontId="3" fillId="0" borderId="0" xfId="0" applyFont="1" applyFill="1" applyBorder="1"/>
    <xf numFmtId="0" fontId="64" fillId="0" borderId="0" xfId="0" applyFont="1"/>
    <xf numFmtId="0" fontId="3" fillId="0" borderId="0" xfId="0" applyFont="1" applyFill="1" applyBorder="1" applyAlignment="1">
      <alignment horizontal="left" wrapText="1"/>
    </xf>
    <xf numFmtId="0" fontId="65" fillId="0" borderId="0" xfId="0" applyFont="1" applyAlignment="1"/>
    <xf numFmtId="0" fontId="20" fillId="0" borderId="0" xfId="0" applyFont="1"/>
    <xf numFmtId="0" fontId="66" fillId="0" borderId="0" xfId="0" applyFont="1"/>
    <xf numFmtId="0" fontId="20" fillId="0" borderId="0" xfId="0" applyFont="1" applyAlignment="1">
      <alignment horizontal="center"/>
    </xf>
    <xf numFmtId="0" fontId="3" fillId="0" borderId="0" xfId="0" applyFont="1" applyAlignment="1">
      <alignment horizontal="center"/>
    </xf>
    <xf numFmtId="0" fontId="66" fillId="0" borderId="0" xfId="0" applyFont="1" applyAlignment="1"/>
    <xf numFmtId="169" fontId="9" fillId="0" borderId="0" xfId="0" applyNumberFormat="1" applyFont="1" applyFill="1" applyBorder="1"/>
    <xf numFmtId="0" fontId="9" fillId="0" borderId="0" xfId="0" applyFont="1" applyFill="1" applyBorder="1" applyAlignment="1"/>
    <xf numFmtId="0" fontId="20" fillId="0" borderId="0" xfId="9" applyFont="1" applyAlignment="1">
      <alignment horizontal="left"/>
    </xf>
    <xf numFmtId="0" fontId="20" fillId="0" borderId="0" xfId="0" applyFont="1" applyAlignment="1"/>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Continuous" vertical="center"/>
    </xf>
    <xf numFmtId="0" fontId="10" fillId="0" borderId="4" xfId="0" applyFont="1" applyFill="1" applyBorder="1" applyAlignment="1">
      <alignment horizontal="centerContinuous" vertical="center" wrapText="1"/>
    </xf>
    <xf numFmtId="0" fontId="10" fillId="0" borderId="3" xfId="0" applyFont="1" applyFill="1" applyBorder="1" applyAlignment="1">
      <alignment horizontal="centerContinuous" vertical="center" wrapText="1"/>
    </xf>
    <xf numFmtId="0" fontId="10" fillId="0" borderId="5" xfId="0" applyFont="1" applyFill="1" applyBorder="1" applyAlignment="1">
      <alignment horizontal="centerContinuous" vertical="center" wrapText="1"/>
    </xf>
    <xf numFmtId="0" fontId="10" fillId="0" borderId="1" xfId="0" applyFont="1" applyFill="1" applyBorder="1"/>
    <xf numFmtId="0" fontId="10" fillId="0" borderId="4" xfId="0" applyFont="1" applyBorder="1" applyAlignment="1">
      <alignment horizontal="center"/>
    </xf>
    <xf numFmtId="167" fontId="10" fillId="0" borderId="1" xfId="8" applyNumberFormat="1" applyFont="1" applyFill="1" applyBorder="1" applyAlignment="1">
      <alignment vertical="center"/>
    </xf>
    <xf numFmtId="167" fontId="10" fillId="0" borderId="1" xfId="8" applyNumberFormat="1" applyFont="1" applyBorder="1" applyAlignment="1">
      <alignment horizontal="right" wrapText="1"/>
    </xf>
    <xf numFmtId="167" fontId="10" fillId="0" borderId="1" xfId="8" applyNumberFormat="1" applyFont="1" applyFill="1" applyBorder="1" applyAlignment="1">
      <alignment horizontal="right" wrapText="1"/>
    </xf>
    <xf numFmtId="0" fontId="19" fillId="0" borderId="0" xfId="0" applyFont="1" applyAlignment="1">
      <alignment horizontal="center" vertical="top"/>
    </xf>
    <xf numFmtId="0" fontId="19" fillId="0" borderId="0" xfId="5" applyFont="1" applyFill="1" applyAlignment="1">
      <alignment vertical="top"/>
    </xf>
    <xf numFmtId="0" fontId="13" fillId="0" borderId="0" xfId="0" applyFont="1" applyAlignment="1">
      <alignment horizontal="right"/>
    </xf>
    <xf numFmtId="167" fontId="20" fillId="0" borderId="1" xfId="0" applyNumberFormat="1" applyFont="1" applyBorder="1" applyAlignment="1">
      <alignment vertical="center"/>
    </xf>
    <xf numFmtId="167" fontId="9" fillId="0" borderId="1" xfId="1" applyNumberFormat="1" applyFont="1" applyBorder="1" applyAlignment="1">
      <alignment vertical="center"/>
    </xf>
    <xf numFmtId="0" fontId="2" fillId="0" borderId="0" xfId="0" applyFont="1" applyAlignment="1">
      <alignment horizontal="center" vertical="center"/>
    </xf>
    <xf numFmtId="0" fontId="13" fillId="0" borderId="0" xfId="0" applyFont="1" applyAlignment="1">
      <alignment horizontal="center" vertical="center"/>
    </xf>
    <xf numFmtId="0" fontId="10" fillId="0" borderId="0" xfId="0" applyFont="1" applyAlignment="1">
      <alignment horizontal="center" vertical="center" wrapText="1"/>
    </xf>
    <xf numFmtId="0" fontId="13" fillId="0" borderId="1" xfId="0" applyFont="1" applyBorder="1" applyAlignment="1">
      <alignment horizontal="center" vertical="center"/>
    </xf>
    <xf numFmtId="167" fontId="20" fillId="0" borderId="1" xfId="0" applyNumberFormat="1" applyFont="1" applyBorder="1"/>
    <xf numFmtId="167" fontId="68" fillId="0" borderId="1" xfId="0" applyNumberFormat="1" applyFont="1" applyBorder="1"/>
    <xf numFmtId="167" fontId="20" fillId="2" borderId="1" xfId="0" applyNumberFormat="1" applyFont="1" applyFill="1" applyBorder="1"/>
    <xf numFmtId="167" fontId="68" fillId="2" borderId="1" xfId="0" applyNumberFormat="1" applyFont="1" applyFill="1" applyBorder="1"/>
    <xf numFmtId="167" fontId="10" fillId="0" borderId="1" xfId="1" applyNumberFormat="1" applyFont="1" applyBorder="1" applyAlignment="1">
      <alignment vertical="center"/>
    </xf>
    <xf numFmtId="166" fontId="68" fillId="0" borderId="1" xfId="0" applyNumberFormat="1" applyFont="1" applyBorder="1" applyAlignment="1">
      <alignment vertical="center"/>
    </xf>
    <xf numFmtId="167" fontId="10" fillId="0" borderId="1" xfId="1" applyNumberFormat="1" applyFont="1" applyFill="1" applyBorder="1" applyAlignment="1">
      <alignment vertical="center"/>
    </xf>
    <xf numFmtId="167" fontId="10" fillId="0" borderId="1" xfId="0" applyNumberFormat="1" applyFont="1" applyFill="1" applyBorder="1" applyAlignment="1">
      <alignment vertical="center"/>
    </xf>
    <xf numFmtId="166" fontId="21" fillId="0" borderId="1" xfId="0" applyNumberFormat="1" applyFont="1" applyBorder="1" applyAlignment="1">
      <alignment vertical="center"/>
    </xf>
    <xf numFmtId="166" fontId="68" fillId="0" borderId="1" xfId="0" applyNumberFormat="1" applyFont="1" applyBorder="1" applyAlignment="1">
      <alignment horizontal="right" vertical="center"/>
    </xf>
    <xf numFmtId="167" fontId="10" fillId="0" borderId="1" xfId="0" applyNumberFormat="1" applyFont="1" applyBorder="1" applyAlignment="1">
      <alignment vertical="center"/>
    </xf>
    <xf numFmtId="167" fontId="20" fillId="0" borderId="1" xfId="0" applyNumberFormat="1" applyFont="1" applyFill="1" applyBorder="1" applyAlignment="1">
      <alignment horizontal="right" vertical="center"/>
    </xf>
    <xf numFmtId="167" fontId="9" fillId="0" borderId="1" xfId="0" applyNumberFormat="1" applyFont="1" applyBorder="1" applyAlignment="1">
      <alignment vertical="center"/>
    </xf>
    <xf numFmtId="166" fontId="21" fillId="0" borderId="1" xfId="0" applyNumberFormat="1" applyFont="1" applyBorder="1" applyAlignment="1">
      <alignment horizontal="right" vertical="center"/>
    </xf>
    <xf numFmtId="167" fontId="20" fillId="2" borderId="0" xfId="0" applyNumberFormat="1" applyFont="1" applyFill="1" applyBorder="1"/>
    <xf numFmtId="167" fontId="17" fillId="0" borderId="0" xfId="0" applyNumberFormat="1" applyFont="1" applyBorder="1" applyAlignment="1">
      <alignment vertical="center"/>
    </xf>
    <xf numFmtId="167" fontId="20" fillId="0" borderId="1" xfId="0" applyNumberFormat="1" applyFont="1" applyFill="1" applyBorder="1"/>
    <xf numFmtId="167" fontId="68" fillId="0" borderId="1" xfId="0" applyNumberFormat="1" applyFont="1" applyFill="1" applyBorder="1"/>
    <xf numFmtId="167" fontId="20" fillId="0" borderId="1" xfId="0" applyNumberFormat="1" applyFont="1" applyFill="1" applyBorder="1" applyAlignment="1">
      <alignment vertical="center"/>
    </xf>
    <xf numFmtId="167" fontId="9" fillId="0" borderId="1" xfId="1" applyNumberFormat="1" applyFont="1" applyFill="1" applyBorder="1" applyAlignment="1">
      <alignment vertical="center"/>
    </xf>
    <xf numFmtId="0" fontId="17" fillId="0" borderId="4" xfId="0" applyFont="1" applyFill="1" applyBorder="1" applyAlignment="1">
      <alignment horizontal="left" vertical="center"/>
    </xf>
    <xf numFmtId="0" fontId="13" fillId="0" borderId="4" xfId="0" applyFont="1" applyFill="1" applyBorder="1" applyAlignment="1">
      <alignment horizontal="left" vertical="center"/>
    </xf>
    <xf numFmtId="166" fontId="68" fillId="0" borderId="1" xfId="0" applyNumberFormat="1" applyFont="1" applyFill="1" applyBorder="1" applyAlignment="1">
      <alignment vertical="center"/>
    </xf>
    <xf numFmtId="166" fontId="21" fillId="0" borderId="1" xfId="0" applyNumberFormat="1" applyFont="1" applyFill="1" applyBorder="1" applyAlignment="1">
      <alignment vertical="center"/>
    </xf>
    <xf numFmtId="166" fontId="68" fillId="0" borderId="1" xfId="0" applyNumberFormat="1" applyFont="1" applyFill="1" applyBorder="1" applyAlignment="1">
      <alignment horizontal="right" vertical="center"/>
    </xf>
    <xf numFmtId="0" fontId="13" fillId="0" borderId="1" xfId="0" applyFont="1" applyFill="1" applyBorder="1" applyAlignment="1">
      <alignment horizontal="left" vertical="center"/>
    </xf>
    <xf numFmtId="1" fontId="13" fillId="0" borderId="4" xfId="0" quotePrefix="1" applyNumberFormat="1" applyFont="1" applyFill="1" applyBorder="1" applyAlignment="1">
      <alignment horizontal="left" vertical="center"/>
    </xf>
    <xf numFmtId="165" fontId="13" fillId="0" borderId="4" xfId="0" quotePrefix="1" applyNumberFormat="1" applyFont="1" applyFill="1" applyBorder="1" applyAlignment="1">
      <alignment horizontal="left" vertical="center"/>
    </xf>
    <xf numFmtId="0" fontId="13" fillId="0" borderId="4" xfId="0" quotePrefix="1" applyFont="1" applyFill="1" applyBorder="1" applyAlignment="1">
      <alignment horizontal="left" vertical="center"/>
    </xf>
    <xf numFmtId="167" fontId="9" fillId="0" borderId="1" xfId="0" applyNumberFormat="1" applyFont="1" applyFill="1" applyBorder="1" applyAlignment="1">
      <alignment vertical="center"/>
    </xf>
    <xf numFmtId="49" fontId="13" fillId="0" borderId="4" xfId="0" quotePrefix="1" applyNumberFormat="1" applyFont="1" applyFill="1" applyBorder="1" applyAlignment="1">
      <alignment horizontal="left" vertical="center"/>
    </xf>
    <xf numFmtId="0" fontId="13" fillId="0" borderId="4" xfId="0" quotePrefix="1" applyFont="1" applyFill="1" applyBorder="1" applyAlignment="1">
      <alignment horizontal="left" vertical="center" wrapText="1"/>
    </xf>
    <xf numFmtId="49" fontId="15" fillId="0" borderId="26" xfId="0" applyNumberFormat="1" applyFont="1" applyBorder="1" applyAlignment="1" applyProtection="1">
      <alignment horizontal="left" vertical="center"/>
      <protection hidden="1"/>
    </xf>
    <xf numFmtId="0" fontId="13" fillId="0" borderId="1" xfId="0" quotePrefix="1" applyFont="1" applyFill="1" applyBorder="1" applyAlignment="1">
      <alignment horizontal="left" vertical="center"/>
    </xf>
    <xf numFmtId="0" fontId="69" fillId="0" borderId="4" xfId="0" quotePrefix="1" applyFont="1" applyFill="1" applyBorder="1" applyAlignment="1">
      <alignment horizontal="left" vertical="center" wrapText="1"/>
    </xf>
    <xf numFmtId="49" fontId="15" fillId="0" borderId="26" xfId="0" applyNumberFormat="1" applyFont="1" applyBorder="1" applyAlignment="1" applyProtection="1">
      <alignment horizontal="left" vertical="center" wrapText="1"/>
      <protection hidden="1"/>
    </xf>
    <xf numFmtId="16" fontId="13" fillId="0" borderId="4" xfId="0" quotePrefix="1" applyNumberFormat="1" applyFont="1" applyFill="1" applyBorder="1" applyAlignment="1">
      <alignment horizontal="left" vertical="center"/>
    </xf>
    <xf numFmtId="0" fontId="2" fillId="0" borderId="0" xfId="0" applyFont="1" applyAlignment="1">
      <alignment horizontal="center" vertical="center"/>
    </xf>
    <xf numFmtId="0" fontId="13" fillId="0" borderId="0" xfId="0" applyFont="1" applyAlignment="1">
      <alignment horizontal="center" vertical="center"/>
    </xf>
    <xf numFmtId="0" fontId="10" fillId="0" borderId="0" xfId="0" applyFont="1" applyAlignment="1">
      <alignment horizontal="center" vertical="center" wrapText="1"/>
    </xf>
    <xf numFmtId="0" fontId="13" fillId="0" borderId="1" xfId="0" applyFont="1" applyBorder="1" applyAlignment="1">
      <alignment horizontal="center" vertical="center"/>
    </xf>
    <xf numFmtId="0" fontId="9" fillId="3" borderId="2" xfId="0" applyFont="1" applyFill="1" applyBorder="1" applyAlignment="1">
      <alignment vertical="center"/>
    </xf>
    <xf numFmtId="0" fontId="13" fillId="0" borderId="0" xfId="0" applyFont="1" applyAlignment="1">
      <alignment horizontal="left"/>
    </xf>
    <xf numFmtId="0" fontId="14" fillId="0" borderId="0" xfId="0" applyFont="1"/>
    <xf numFmtId="0" fontId="15" fillId="0" borderId="0" xfId="0" applyFont="1"/>
    <xf numFmtId="0" fontId="15" fillId="0" borderId="0" xfId="0" applyFont="1" applyAlignment="1"/>
    <xf numFmtId="0" fontId="16" fillId="0" borderId="0" xfId="0" applyFont="1" applyFill="1" applyAlignment="1"/>
    <xf numFmtId="0" fontId="15" fillId="0" borderId="0" xfId="0" applyFont="1" applyFill="1" applyAlignment="1">
      <alignment wrapText="1"/>
    </xf>
    <xf numFmtId="0" fontId="16" fillId="0" borderId="0" xfId="0" applyFont="1"/>
    <xf numFmtId="0" fontId="16" fillId="0" borderId="0" xfId="0" applyFont="1" applyAlignment="1">
      <alignment horizontal="left"/>
    </xf>
    <xf numFmtId="0" fontId="16" fillId="0" borderId="0" xfId="0" applyFont="1" applyAlignment="1"/>
    <xf numFmtId="0" fontId="8" fillId="0" borderId="0" xfId="0" applyFont="1" applyAlignment="1"/>
    <xf numFmtId="0" fontId="13" fillId="0" borderId="0" xfId="0" applyFont="1" applyAlignment="1"/>
    <xf numFmtId="0" fontId="17"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13" fillId="0" borderId="6" xfId="0" applyFont="1" applyBorder="1" applyAlignment="1">
      <alignment horizontal="center" vertical="center"/>
    </xf>
    <xf numFmtId="0" fontId="13" fillId="0" borderId="1" xfId="0" applyFont="1" applyBorder="1" applyAlignment="1">
      <alignment horizontal="center"/>
    </xf>
    <xf numFmtId="0" fontId="17" fillId="0" borderId="0" xfId="0" applyFont="1" applyAlignment="1"/>
    <xf numFmtId="0" fontId="17" fillId="0" borderId="0" xfId="0" applyFont="1"/>
    <xf numFmtId="0" fontId="17" fillId="0" borderId="0" xfId="0" applyFont="1" applyFill="1" applyAlignment="1"/>
    <xf numFmtId="0" fontId="17" fillId="0" borderId="0" xfId="0" applyFont="1" applyFill="1"/>
    <xf numFmtId="0" fontId="13" fillId="0" borderId="0" xfId="0" applyFont="1" applyFill="1" applyAlignment="1"/>
    <xf numFmtId="0" fontId="13" fillId="0" borderId="0" xfId="0" applyFont="1" applyFill="1"/>
    <xf numFmtId="0" fontId="17" fillId="0" borderId="0" xfId="0" applyFont="1" applyBorder="1" applyAlignment="1">
      <alignment horizontal="left" vertical="center"/>
    </xf>
    <xf numFmtId="0" fontId="17" fillId="0" borderId="0" xfId="0" applyFont="1" applyBorder="1" applyAlignment="1">
      <alignment vertical="center"/>
    </xf>
    <xf numFmtId="0" fontId="15" fillId="0" borderId="0" xfId="0" applyFont="1" applyBorder="1"/>
    <xf numFmtId="0" fontId="13" fillId="0" borderId="0" xfId="0" applyFont="1" applyBorder="1"/>
    <xf numFmtId="0" fontId="8" fillId="0" borderId="0" xfId="0" applyFont="1" applyBorder="1" applyAlignment="1">
      <alignment horizontal="left"/>
    </xf>
    <xf numFmtId="0" fontId="7" fillId="0" borderId="0" xfId="0" applyFont="1"/>
    <xf numFmtId="0" fontId="3" fillId="0" borderId="2" xfId="0" applyFont="1" applyBorder="1" applyAlignment="1">
      <alignment horizontal="left"/>
    </xf>
    <xf numFmtId="0" fontId="0" fillId="0" borderId="2" xfId="0" applyBorder="1" applyAlignment="1">
      <alignment vertical="center"/>
    </xf>
    <xf numFmtId="0" fontId="74" fillId="0" borderId="0" xfId="0" applyFont="1"/>
    <xf numFmtId="0" fontId="2" fillId="0" borderId="0" xfId="0" applyFont="1" applyAlignment="1">
      <alignment horizontal="center" vertical="top"/>
    </xf>
    <xf numFmtId="0" fontId="2" fillId="0" borderId="0" xfId="0" applyFont="1"/>
    <xf numFmtId="0" fontId="2" fillId="0" borderId="0" xfId="0" applyFont="1" applyAlignment="1">
      <alignment horizontal="center"/>
    </xf>
    <xf numFmtId="0" fontId="3" fillId="0" borderId="0" xfId="0" applyFont="1"/>
    <xf numFmtId="0" fontId="9" fillId="0" borderId="1" xfId="0" applyFont="1" applyFill="1" applyBorder="1" applyAlignment="1">
      <alignment horizontal="left" vertical="center"/>
    </xf>
    <xf numFmtId="1" fontId="9" fillId="0" borderId="4" xfId="0" quotePrefix="1" applyNumberFormat="1" applyFont="1" applyFill="1" applyBorder="1" applyAlignment="1">
      <alignment horizontal="left" vertical="center"/>
    </xf>
    <xf numFmtId="165" fontId="9" fillId="0" borderId="4" xfId="0" quotePrefix="1" applyNumberFormat="1" applyFont="1" applyFill="1" applyBorder="1" applyAlignment="1">
      <alignment horizontal="left" vertical="center"/>
    </xf>
    <xf numFmtId="0" fontId="9" fillId="0" borderId="4" xfId="0" quotePrefix="1" applyFont="1" applyFill="1" applyBorder="1" applyAlignment="1">
      <alignment horizontal="left" vertical="center"/>
    </xf>
    <xf numFmtId="49" fontId="9" fillId="0" borderId="4" xfId="0" quotePrefix="1" applyNumberFormat="1" applyFont="1" applyFill="1" applyBorder="1" applyAlignment="1">
      <alignment horizontal="left" vertical="center"/>
    </xf>
    <xf numFmtId="0" fontId="9" fillId="0" borderId="4" xfId="0" quotePrefix="1" applyFont="1" applyFill="1" applyBorder="1" applyAlignment="1">
      <alignment horizontal="left" vertical="center" wrapText="1"/>
    </xf>
    <xf numFmtId="49" fontId="9" fillId="0" borderId="26" xfId="0" applyNumberFormat="1" applyFont="1" applyBorder="1" applyAlignment="1" applyProtection="1">
      <alignment horizontal="left" vertical="center"/>
      <protection hidden="1"/>
    </xf>
    <xf numFmtId="0" fontId="9" fillId="0" borderId="1" xfId="0" quotePrefix="1" applyFont="1" applyFill="1" applyBorder="1" applyAlignment="1">
      <alignment horizontal="left" vertical="center"/>
    </xf>
    <xf numFmtId="49" fontId="9" fillId="0" borderId="26" xfId="0" applyNumberFormat="1" applyFont="1" applyBorder="1" applyAlignment="1" applyProtection="1">
      <alignment horizontal="left" vertical="center" wrapText="1"/>
      <protection hidden="1"/>
    </xf>
    <xf numFmtId="16" fontId="9" fillId="0" borderId="4" xfId="0" quotePrefix="1" applyNumberFormat="1" applyFont="1" applyFill="1" applyBorder="1" applyAlignment="1">
      <alignment horizontal="left" vertical="center"/>
    </xf>
    <xf numFmtId="0" fontId="10" fillId="0" borderId="0" xfId="0" applyFont="1"/>
    <xf numFmtId="167" fontId="10" fillId="2" borderId="1" xfId="1" applyNumberFormat="1" applyFont="1" applyFill="1" applyBorder="1" applyAlignment="1">
      <alignment vertical="center"/>
    </xf>
    <xf numFmtId="167" fontId="10" fillId="2" borderId="1" xfId="0" applyNumberFormat="1" applyFont="1" applyFill="1" applyBorder="1" applyAlignment="1">
      <alignment vertical="center"/>
    </xf>
    <xf numFmtId="0" fontId="9" fillId="0" borderId="4" xfId="0" quotePrefix="1" applyFont="1" applyBorder="1" applyAlignment="1">
      <alignment horizontal="left" vertical="center"/>
    </xf>
    <xf numFmtId="0" fontId="13" fillId="0" borderId="0" xfId="0" applyFont="1" applyAlignment="1">
      <alignment horizontal="left"/>
    </xf>
    <xf numFmtId="0" fontId="10" fillId="0" borderId="4" xfId="0" applyFont="1" applyBorder="1" applyAlignment="1">
      <alignment horizontal="left" vertical="center"/>
    </xf>
    <xf numFmtId="0" fontId="2" fillId="0" borderId="0" xfId="0" applyFont="1" applyAlignment="1">
      <alignment horizontal="center" vertical="top"/>
    </xf>
    <xf numFmtId="0" fontId="2" fillId="0" borderId="0" xfId="0" applyFont="1" applyAlignment="1">
      <alignment horizontal="center"/>
    </xf>
    <xf numFmtId="166" fontId="21" fillId="0" borderId="1" xfId="0" applyNumberFormat="1" applyFont="1" applyFill="1" applyBorder="1" applyAlignment="1"/>
    <xf numFmtId="0" fontId="9" fillId="0" borderId="0" xfId="0" applyFont="1" applyBorder="1" applyAlignment="1">
      <alignment horizontal="center"/>
    </xf>
    <xf numFmtId="0" fontId="13" fillId="0" borderId="0" xfId="0" applyFont="1" applyAlignment="1">
      <alignment horizontal="center" vertical="top"/>
    </xf>
    <xf numFmtId="0" fontId="7" fillId="0" borderId="2" xfId="0" applyFont="1" applyBorder="1"/>
    <xf numFmtId="0" fontId="3" fillId="0" borderId="2" xfId="0" applyFont="1" applyBorder="1"/>
    <xf numFmtId="4" fontId="13" fillId="0" borderId="0" xfId="0" applyNumberFormat="1" applyFont="1" applyAlignment="1"/>
    <xf numFmtId="167" fontId="17" fillId="0" borderId="0" xfId="0" applyNumberFormat="1" applyFont="1" applyAlignment="1"/>
    <xf numFmtId="49" fontId="13" fillId="0" borderId="26" xfId="0" applyNumberFormat="1" applyFont="1" applyBorder="1" applyAlignment="1" applyProtection="1">
      <alignment horizontal="left" vertical="center"/>
      <protection hidden="1"/>
    </xf>
    <xf numFmtId="49" fontId="13" fillId="0" borderId="26" xfId="0" applyNumberFormat="1" applyFont="1" applyBorder="1" applyAlignment="1" applyProtection="1">
      <alignment horizontal="left" vertical="center" wrapText="1"/>
      <protection hidden="1"/>
    </xf>
    <xf numFmtId="0" fontId="13" fillId="0" borderId="0" xfId="0" applyFont="1" applyAlignment="1">
      <alignment horizontal="left"/>
    </xf>
    <xf numFmtId="0" fontId="13" fillId="0" borderId="0" xfId="0" applyFont="1" applyAlignment="1">
      <alignment horizontal="center" vertical="top"/>
    </xf>
    <xf numFmtId="0" fontId="2" fillId="0" borderId="0" xfId="0" applyFont="1" applyAlignment="1">
      <alignment horizontal="center" vertical="top"/>
    </xf>
    <xf numFmtId="0" fontId="2" fillId="0" borderId="0" xfId="0" applyFont="1" applyAlignment="1">
      <alignment horizontal="center"/>
    </xf>
    <xf numFmtId="0" fontId="9" fillId="0" borderId="0" xfId="0" applyFont="1" applyBorder="1" applyAlignment="1">
      <alignment horizontal="center"/>
    </xf>
    <xf numFmtId="4" fontId="9" fillId="0" borderId="0" xfId="0" applyNumberFormat="1" applyFont="1" applyAlignment="1"/>
    <xf numFmtId="170" fontId="13" fillId="0" borderId="0" xfId="0" applyNumberFormat="1" applyFont="1" applyFill="1" applyAlignment="1"/>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9" fillId="0" borderId="2" xfId="0" applyFont="1" applyBorder="1" applyAlignment="1">
      <alignment horizontal="center"/>
    </xf>
    <xf numFmtId="0" fontId="31" fillId="0" borderId="4" xfId="0" applyFont="1" applyBorder="1" applyAlignment="1">
      <alignment horizontal="left" vertical="center"/>
    </xf>
    <xf numFmtId="0" fontId="31" fillId="0" borderId="3" xfId="0" applyFont="1" applyBorder="1" applyAlignment="1">
      <alignment horizontal="left" vertical="center"/>
    </xf>
    <xf numFmtId="0" fontId="31" fillId="0" borderId="5" xfId="0" applyFont="1" applyBorder="1" applyAlignment="1">
      <alignment horizontal="left" vertical="center"/>
    </xf>
    <xf numFmtId="0" fontId="8" fillId="0" borderId="4" xfId="0" applyFont="1" applyFill="1" applyBorder="1" applyAlignment="1">
      <alignment vertical="center"/>
    </xf>
    <xf numFmtId="0" fontId="8" fillId="0" borderId="3" xfId="0" applyFont="1" applyFill="1" applyBorder="1" applyAlignment="1">
      <alignment vertical="center"/>
    </xf>
    <xf numFmtId="0" fontId="8" fillId="0" borderId="5" xfId="0" applyFont="1" applyFill="1" applyBorder="1" applyAlignment="1">
      <alignment vertical="center"/>
    </xf>
    <xf numFmtId="0" fontId="8" fillId="0" borderId="4" xfId="0" applyFont="1" applyBorder="1" applyAlignment="1">
      <alignment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31" fillId="0" borderId="4" xfId="0" applyFont="1" applyFill="1" applyBorder="1" applyAlignment="1">
      <alignment horizontal="left" vertical="center"/>
    </xf>
    <xf numFmtId="0" fontId="31" fillId="0" borderId="3" xfId="0" applyFont="1" applyFill="1" applyBorder="1" applyAlignment="1">
      <alignment horizontal="left" vertical="center"/>
    </xf>
    <xf numFmtId="0" fontId="31" fillId="0" borderId="5" xfId="0" applyFont="1" applyFill="1" applyBorder="1" applyAlignment="1">
      <alignment horizontal="left" vertical="center"/>
    </xf>
    <xf numFmtId="0" fontId="31" fillId="0" borderId="4"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8" fillId="0" borderId="4" xfId="0" applyFont="1" applyFill="1" applyBorder="1" applyAlignment="1">
      <alignment horizontal="left" vertical="center"/>
    </xf>
    <xf numFmtId="0" fontId="8" fillId="0" borderId="3" xfId="0" applyFont="1" applyFill="1" applyBorder="1" applyAlignment="1">
      <alignment horizontal="left" vertical="center"/>
    </xf>
    <xf numFmtId="0" fontId="8" fillId="0" borderId="5" xfId="0" applyFont="1" applyFill="1" applyBorder="1" applyAlignment="1">
      <alignment horizontal="left" vertical="center"/>
    </xf>
    <xf numFmtId="0" fontId="8" fillId="0" borderId="4" xfId="0" applyFont="1" applyBorder="1" applyAlignment="1">
      <alignment vertical="center"/>
    </xf>
    <xf numFmtId="0" fontId="8" fillId="0" borderId="3" xfId="0" applyFont="1" applyBorder="1" applyAlignment="1">
      <alignment vertical="center"/>
    </xf>
    <xf numFmtId="0" fontId="8" fillId="0" borderId="5" xfId="0" applyFont="1" applyBorder="1" applyAlignment="1">
      <alignment vertical="center"/>
    </xf>
    <xf numFmtId="0" fontId="2" fillId="0" borderId="0" xfId="0" applyFont="1" applyAlignment="1">
      <alignment horizontal="center" vertical="center"/>
    </xf>
    <xf numFmtId="0" fontId="15" fillId="0" borderId="0" xfId="0" applyFont="1" applyAlignment="1">
      <alignment horizontal="left" vertical="center" wrapText="1"/>
    </xf>
    <xf numFmtId="0" fontId="13" fillId="0" borderId="0" xfId="0" applyFont="1" applyAlignment="1">
      <alignment horizontal="center" vertical="center"/>
    </xf>
    <xf numFmtId="0" fontId="10" fillId="0" borderId="0" xfId="0" applyFont="1" applyAlignment="1">
      <alignment horizontal="center" vertical="center" wrapText="1"/>
    </xf>
    <xf numFmtId="0" fontId="13" fillId="0" borderId="1" xfId="0" applyFont="1" applyBorder="1" applyAlignment="1">
      <alignment horizontal="center" vertical="center"/>
    </xf>
    <xf numFmtId="0" fontId="31" fillId="0" borderId="1" xfId="0" applyFont="1" applyBorder="1" applyAlignment="1">
      <alignment horizontal="center" vertical="center"/>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20" fillId="0" borderId="2" xfId="0" applyFont="1" applyBorder="1" applyAlignment="1">
      <alignment horizontal="center" vertical="center"/>
    </xf>
    <xf numFmtId="0" fontId="15" fillId="0" borderId="0" xfId="0" applyFont="1" applyFill="1" applyAlignment="1">
      <alignment horizontal="left" vertical="center" wrapText="1"/>
    </xf>
    <xf numFmtId="0" fontId="9" fillId="0" borderId="2" xfId="0" applyFont="1" applyFill="1" applyBorder="1" applyAlignment="1">
      <alignment horizontal="center"/>
    </xf>
    <xf numFmtId="0" fontId="70" fillId="0" borderId="4" xfId="0" applyFont="1" applyBorder="1" applyAlignment="1">
      <alignment vertical="center" wrapText="1"/>
    </xf>
    <xf numFmtId="0" fontId="70" fillId="0" borderId="3" xfId="0" applyFont="1" applyBorder="1" applyAlignment="1">
      <alignment vertical="center" wrapText="1"/>
    </xf>
    <xf numFmtId="0" fontId="70" fillId="0" borderId="5" xfId="0" applyFont="1" applyBorder="1" applyAlignment="1">
      <alignment vertical="center" wrapText="1"/>
    </xf>
    <xf numFmtId="0" fontId="70" fillId="0" borderId="4" xfId="0" applyFont="1" applyFill="1" applyBorder="1" applyAlignment="1">
      <alignment horizontal="left" vertical="center"/>
    </xf>
    <xf numFmtId="0" fontId="70" fillId="0" borderId="3" xfId="0" applyFont="1" applyFill="1" applyBorder="1" applyAlignment="1">
      <alignment horizontal="left" vertical="center"/>
    </xf>
    <xf numFmtId="0" fontId="70" fillId="0" borderId="5" xfId="0" applyFont="1" applyFill="1" applyBorder="1" applyAlignment="1">
      <alignment horizontal="left" vertical="center"/>
    </xf>
    <xf numFmtId="0" fontId="43" fillId="0" borderId="1" xfId="0" applyFont="1" applyBorder="1" applyAlignment="1">
      <alignment horizontal="center" vertical="center" wrapText="1"/>
    </xf>
    <xf numFmtId="0" fontId="42" fillId="0" borderId="0" xfId="0" applyFont="1" applyAlignment="1">
      <alignment horizontal="center" vertical="center"/>
    </xf>
    <xf numFmtId="0" fontId="41" fillId="0" borderId="0" xfId="0" applyFont="1" applyBorder="1" applyAlignment="1">
      <alignment horizontal="center" vertical="center"/>
    </xf>
    <xf numFmtId="0" fontId="41" fillId="0" borderId="0" xfId="0" applyFont="1" applyAlignment="1">
      <alignment horizontal="left" vertical="center"/>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13" xfId="0" applyFont="1" applyBorder="1" applyAlignment="1">
      <alignment horizontal="center" vertical="center"/>
    </xf>
    <xf numFmtId="0" fontId="43" fillId="0" borderId="12" xfId="0" applyFont="1" applyBorder="1" applyAlignment="1">
      <alignment horizontal="center" vertical="center"/>
    </xf>
    <xf numFmtId="0" fontId="43" fillId="0" borderId="14" xfId="0" applyFont="1" applyBorder="1" applyAlignment="1">
      <alignment horizontal="center" vertical="center"/>
    </xf>
    <xf numFmtId="0" fontId="43" fillId="0" borderId="11" xfId="0" applyFont="1" applyBorder="1" applyAlignment="1">
      <alignment horizontal="center" vertical="center"/>
    </xf>
    <xf numFmtId="0" fontId="43" fillId="0" borderId="0" xfId="0" applyFont="1" applyBorder="1" applyAlignment="1">
      <alignment horizontal="center" vertical="center"/>
    </xf>
    <xf numFmtId="0" fontId="43" fillId="0" borderId="15" xfId="0" applyFont="1" applyBorder="1" applyAlignment="1">
      <alignment horizontal="center" vertical="center"/>
    </xf>
    <xf numFmtId="0" fontId="43" fillId="0" borderId="9" xfId="0" applyFont="1" applyBorder="1" applyAlignment="1">
      <alignment horizontal="center" vertical="center"/>
    </xf>
    <xf numFmtId="0" fontId="43" fillId="0" borderId="2" xfId="0" applyFont="1" applyBorder="1" applyAlignment="1">
      <alignment horizontal="center" vertical="center"/>
    </xf>
    <xf numFmtId="0" fontId="43" fillId="0" borderId="10" xfId="0" applyFont="1" applyBorder="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xf>
    <xf numFmtId="0" fontId="41" fillId="0" borderId="0" xfId="0" applyFont="1" applyBorder="1" applyAlignment="1">
      <alignment horizontal="center"/>
    </xf>
    <xf numFmtId="0" fontId="41" fillId="0" borderId="0" xfId="0" applyFont="1" applyAlignment="1">
      <alignment horizontal="center"/>
    </xf>
    <xf numFmtId="49" fontId="50" fillId="0" borderId="2" xfId="0" applyNumberFormat="1" applyFont="1" applyBorder="1" applyAlignment="1">
      <alignment horizontal="center" vertical="center"/>
    </xf>
    <xf numFmtId="49" fontId="39" fillId="0" borderId="32" xfId="0" applyNumberFormat="1" applyFont="1" applyBorder="1" applyAlignment="1">
      <alignment horizontal="left" vertical="center" wrapText="1"/>
    </xf>
    <xf numFmtId="49" fontId="39" fillId="0" borderId="29" xfId="0" applyNumberFormat="1" applyFont="1" applyBorder="1" applyAlignment="1">
      <alignment horizontal="left" vertical="center" wrapText="1"/>
    </xf>
    <xf numFmtId="0" fontId="41" fillId="0" borderId="4" xfId="0" applyFont="1" applyBorder="1" applyAlignment="1">
      <alignment horizontal="center" vertical="center" wrapText="1"/>
    </xf>
    <xf numFmtId="0" fontId="41" fillId="0" borderId="5" xfId="0" applyFont="1" applyBorder="1" applyAlignment="1">
      <alignment horizontal="center" vertical="center" wrapText="1"/>
    </xf>
    <xf numFmtId="49" fontId="45" fillId="0" borderId="4" xfId="0" applyNumberFormat="1" applyFont="1" applyBorder="1" applyAlignment="1">
      <alignment horizontal="center" vertical="center"/>
    </xf>
    <xf numFmtId="49" fontId="45" fillId="0" borderId="3" xfId="0" applyNumberFormat="1" applyFont="1" applyBorder="1" applyAlignment="1">
      <alignment horizontal="center" vertical="center"/>
    </xf>
    <xf numFmtId="49" fontId="45" fillId="0" borderId="5" xfId="0" applyNumberFormat="1" applyFont="1" applyBorder="1" applyAlignment="1">
      <alignment horizontal="center" vertical="center"/>
    </xf>
    <xf numFmtId="0" fontId="42" fillId="0" borderId="0" xfId="0" applyFont="1" applyBorder="1" applyAlignment="1">
      <alignment horizontal="center" vertical="center"/>
    </xf>
    <xf numFmtId="0" fontId="48" fillId="0" borderId="4" xfId="0" applyFont="1" applyBorder="1" applyAlignment="1">
      <alignment horizontal="center" vertical="center" wrapText="1"/>
    </xf>
    <xf numFmtId="0" fontId="48" fillId="0" borderId="5" xfId="0" applyFont="1" applyBorder="1" applyAlignment="1">
      <alignment horizontal="center" vertical="center" wrapText="1"/>
    </xf>
    <xf numFmtId="49" fontId="50" fillId="0" borderId="2" xfId="0" applyNumberFormat="1" applyFont="1" applyBorder="1" applyAlignment="1">
      <alignment horizontal="center"/>
    </xf>
    <xf numFmtId="0" fontId="41" fillId="0" borderId="12" xfId="0" applyFont="1" applyBorder="1" applyAlignment="1">
      <alignment horizontal="center"/>
    </xf>
    <xf numFmtId="0" fontId="43" fillId="0" borderId="4" xfId="0" applyFont="1" applyBorder="1" applyAlignment="1">
      <alignment horizontal="center" vertical="center" wrapText="1"/>
    </xf>
    <xf numFmtId="0" fontId="43" fillId="0" borderId="5" xfId="0" applyFont="1" applyBorder="1" applyAlignment="1">
      <alignment horizontal="center" vertical="center" wrapText="1"/>
    </xf>
    <xf numFmtId="0" fontId="26" fillId="0" borderId="1" xfId="5" applyFont="1" applyFill="1" applyBorder="1" applyAlignment="1">
      <alignment horizontal="center" vertical="center" wrapText="1"/>
    </xf>
    <xf numFmtId="0" fontId="2" fillId="0" borderId="6" xfId="6" applyFont="1" applyFill="1" applyBorder="1" applyAlignment="1">
      <alignment horizontal="left" vertical="center" wrapText="1"/>
    </xf>
    <xf numFmtId="0" fontId="2" fillId="0" borderId="8" xfId="6" applyFont="1" applyFill="1" applyBorder="1" applyAlignment="1">
      <alignment horizontal="left" vertical="center" wrapText="1"/>
    </xf>
    <xf numFmtId="0" fontId="7" fillId="0" borderId="12" xfId="0" applyFont="1" applyFill="1" applyBorder="1" applyAlignment="1">
      <alignment horizontal="center"/>
    </xf>
    <xf numFmtId="0" fontId="7" fillId="0" borderId="2" xfId="0" applyFont="1" applyFill="1" applyBorder="1" applyAlignment="1">
      <alignment horizontal="center"/>
    </xf>
    <xf numFmtId="0" fontId="19" fillId="0" borderId="0" xfId="5" applyFont="1" applyFill="1" applyAlignment="1">
      <alignment horizontal="left" vertical="center" wrapText="1"/>
    </xf>
    <xf numFmtId="0" fontId="15" fillId="0" borderId="0" xfId="5" applyFont="1" applyFill="1" applyAlignment="1">
      <alignment horizontal="left" vertical="center" wrapText="1"/>
    </xf>
    <xf numFmtId="0" fontId="27" fillId="0" borderId="0" xfId="5" applyFont="1" applyFill="1" applyAlignment="1">
      <alignment horizontal="center" vertical="center" wrapText="1"/>
    </xf>
    <xf numFmtId="0" fontId="53" fillId="0" borderId="0" xfId="5" applyFont="1" applyFill="1" applyAlignment="1">
      <alignment horizontal="center" vertical="center"/>
    </xf>
    <xf numFmtId="0" fontId="7" fillId="0" borderId="12" xfId="0" applyFont="1" applyBorder="1" applyAlignment="1">
      <alignment horizontal="center" vertical="center"/>
    </xf>
    <xf numFmtId="0" fontId="31" fillId="0" borderId="6" xfId="0" applyFont="1" applyFill="1" applyBorder="1" applyAlignment="1">
      <alignment horizontal="left" vertical="top" wrapText="1"/>
    </xf>
    <xf numFmtId="0" fontId="31" fillId="0" borderId="8" xfId="0" applyFont="1" applyFill="1" applyBorder="1" applyAlignment="1">
      <alignment horizontal="left" vertical="top" wrapText="1"/>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0" fillId="0" borderId="0" xfId="0" applyFont="1" applyAlignment="1">
      <alignment horizontal="left" vertical="center" wrapText="1"/>
    </xf>
    <xf numFmtId="0" fontId="0" fillId="0" borderId="0" xfId="0" applyFont="1" applyAlignment="1">
      <alignment vertical="center" wrapText="1"/>
    </xf>
    <xf numFmtId="0" fontId="22" fillId="0" borderId="6" xfId="0" applyFont="1" applyFill="1" applyBorder="1" applyAlignment="1">
      <alignment horizontal="left" vertical="top" wrapText="1"/>
    </xf>
    <xf numFmtId="0" fontId="22" fillId="0" borderId="7" xfId="0" applyFont="1" applyFill="1" applyBorder="1" applyAlignment="1">
      <alignment horizontal="left" vertical="top" wrapText="1"/>
    </xf>
    <xf numFmtId="0" fontId="22" fillId="0" borderId="8" xfId="0" applyFont="1" applyFill="1" applyBorder="1" applyAlignment="1">
      <alignment horizontal="left" vertical="top" wrapText="1"/>
    </xf>
    <xf numFmtId="0" fontId="7" fillId="0" borderId="2" xfId="0" applyFont="1" applyBorder="1" applyAlignment="1">
      <alignment horizontal="center"/>
    </xf>
    <xf numFmtId="0" fontId="19" fillId="0" borderId="0" xfId="0" applyFont="1" applyAlignment="1">
      <alignment horizontal="left" vertical="center" wrapText="1"/>
    </xf>
    <xf numFmtId="0" fontId="15" fillId="2" borderId="0" xfId="0" applyFont="1" applyFill="1" applyAlignment="1">
      <alignment horizontal="left" vertical="center" wrapText="1"/>
    </xf>
    <xf numFmtId="0" fontId="22" fillId="0" borderId="0" xfId="0" applyFont="1" applyAlignment="1">
      <alignment horizontal="center" vertical="center" wrapText="1"/>
    </xf>
    <xf numFmtId="0" fontId="7" fillId="0" borderId="0" xfId="0" applyFont="1" applyAlignment="1">
      <alignment horizontal="center" vertical="center" wrapText="1"/>
    </xf>
    <xf numFmtId="0" fontId="29" fillId="0" borderId="0" xfId="0" applyFont="1" applyFill="1" applyBorder="1" applyAlignment="1">
      <alignment horizontal="left" vertical="center" wrapText="1"/>
    </xf>
    <xf numFmtId="0" fontId="19" fillId="0" borderId="0" xfId="0" applyFont="1" applyAlignment="1">
      <alignment vertical="center" wrapText="1"/>
    </xf>
    <xf numFmtId="0" fontId="27" fillId="0" borderId="0" xfId="0" applyFont="1" applyAlignment="1">
      <alignment horizontal="center" vertical="center" wrapText="1"/>
    </xf>
    <xf numFmtId="0" fontId="3" fillId="0" borderId="0" xfId="0" applyFont="1" applyAlignment="1">
      <alignment horizontal="center" vertical="center"/>
    </xf>
    <xf numFmtId="0" fontId="28" fillId="0" borderId="0" xfId="0" applyFont="1" applyBorder="1" applyAlignment="1">
      <alignment vertical="center" wrapText="1"/>
    </xf>
    <xf numFmtId="0" fontId="23" fillId="0" borderId="0" xfId="0" applyFont="1" applyBorder="1" applyAlignment="1">
      <alignment vertical="center" wrapText="1"/>
    </xf>
    <xf numFmtId="0" fontId="15" fillId="0" borderId="0" xfId="0" applyFont="1" applyAlignment="1">
      <alignment horizontal="left" wrapText="1"/>
    </xf>
    <xf numFmtId="0" fontId="15" fillId="0" borderId="0" xfId="0" applyFont="1" applyAlignment="1">
      <alignment horizontal="left" vertical="top" wrapText="1"/>
    </xf>
    <xf numFmtId="0" fontId="8" fillId="0" borderId="0" xfId="0" applyFont="1" applyAlignment="1">
      <alignment horizontal="left"/>
    </xf>
    <xf numFmtId="167" fontId="13" fillId="0" borderId="0" xfId="0" applyNumberFormat="1" applyFont="1" applyFill="1" applyAlignment="1">
      <alignment horizontal="left" vertical="top" wrapText="1"/>
    </xf>
    <xf numFmtId="0" fontId="13" fillId="0" borderId="0" xfId="0" applyFont="1" applyAlignment="1">
      <alignment horizontal="left"/>
    </xf>
    <xf numFmtId="0" fontId="10" fillId="0" borderId="0" xfId="0" applyFont="1" applyAlignment="1">
      <alignment horizontal="center" vertical="top" wrapText="1"/>
    </xf>
    <xf numFmtId="0" fontId="0" fillId="0" borderId="0" xfId="0" applyAlignment="1">
      <alignment horizontal="center" vertical="top"/>
    </xf>
    <xf numFmtId="0" fontId="8" fillId="0" borderId="0" xfId="0" applyFont="1" applyAlignment="1">
      <alignment horizontal="center"/>
    </xf>
    <xf numFmtId="0" fontId="0" fillId="0" borderId="0" xfId="0" applyAlignment="1"/>
    <xf numFmtId="0" fontId="10" fillId="0" borderId="1"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4" xfId="0" applyFont="1" applyFill="1" applyBorder="1" applyAlignment="1">
      <alignment vertical="center"/>
    </xf>
    <xf numFmtId="0" fontId="10" fillId="0"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5" xfId="0" applyFont="1" applyFill="1" applyBorder="1" applyAlignment="1">
      <alignment vertical="center"/>
    </xf>
    <xf numFmtId="0" fontId="3" fillId="0" borderId="0" xfId="0" applyFont="1" applyFill="1" applyBorder="1" applyAlignment="1">
      <alignment horizontal="left" wrapText="1"/>
    </xf>
    <xf numFmtId="0" fontId="65" fillId="0" borderId="0" xfId="0" applyFont="1" applyAlignment="1"/>
    <xf numFmtId="0" fontId="19" fillId="0" borderId="0" xfId="0" applyFont="1" applyFill="1" applyBorder="1" applyAlignment="1">
      <alignment horizontal="center" wrapText="1"/>
    </xf>
    <xf numFmtId="4" fontId="31" fillId="0" borderId="6" xfId="4" applyNumberFormat="1" applyFont="1" applyFill="1" applyBorder="1" applyAlignment="1">
      <alignment horizontal="center" vertical="center"/>
    </xf>
    <xf numFmtId="4" fontId="31" fillId="0" borderId="8" xfId="4" applyNumberFormat="1" applyFont="1" applyFill="1" applyBorder="1" applyAlignment="1">
      <alignment horizontal="center" vertical="center"/>
    </xf>
    <xf numFmtId="0" fontId="31" fillId="0" borderId="4" xfId="4" applyFont="1" applyFill="1" applyBorder="1" applyAlignment="1">
      <alignment horizontal="center" vertical="center" wrapText="1"/>
    </xf>
    <xf numFmtId="0" fontId="31" fillId="0" borderId="5" xfId="4" applyFont="1" applyFill="1" applyBorder="1" applyAlignment="1">
      <alignment horizontal="center" vertical="center" wrapText="1"/>
    </xf>
    <xf numFmtId="0" fontId="29" fillId="0" borderId="0" xfId="1" applyFont="1" applyFill="1" applyBorder="1" applyAlignment="1">
      <alignment horizontal="left" vertical="center" wrapText="1"/>
    </xf>
    <xf numFmtId="0" fontId="15" fillId="0" borderId="0" xfId="4" applyFont="1" applyFill="1" applyBorder="1" applyAlignment="1">
      <alignment horizontal="left" wrapText="1"/>
    </xf>
    <xf numFmtId="0" fontId="13" fillId="0" borderId="0" xfId="4" applyFont="1" applyAlignment="1">
      <alignment horizontal="left" vertical="top" wrapText="1"/>
    </xf>
    <xf numFmtId="4" fontId="10" fillId="0" borderId="0" xfId="4" applyNumberFormat="1" applyFont="1" applyFill="1" applyBorder="1" applyAlignment="1">
      <alignment horizontal="center" vertical="center" wrapText="1"/>
    </xf>
    <xf numFmtId="4" fontId="10" fillId="0" borderId="0" xfId="4" applyNumberFormat="1" applyFont="1" applyFill="1" applyBorder="1" applyAlignment="1">
      <alignment horizontal="center" vertical="center"/>
    </xf>
    <xf numFmtId="4" fontId="8" fillId="0" borderId="0" xfId="4" applyNumberFormat="1" applyFont="1" applyFill="1" applyBorder="1" applyAlignment="1">
      <alignment horizontal="center" vertical="center"/>
    </xf>
    <xf numFmtId="0" fontId="9" fillId="0" borderId="1" xfId="0" applyFont="1" applyBorder="1" applyAlignment="1">
      <alignment vertical="center" wrapText="1"/>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2" fillId="0" borderId="0" xfId="0" applyFont="1" applyAlignment="1">
      <alignment horizontal="center" vertical="top"/>
    </xf>
    <xf numFmtId="0" fontId="2" fillId="0" borderId="0" xfId="0" applyFont="1" applyAlignment="1">
      <alignment horizontal="center"/>
    </xf>
    <xf numFmtId="0" fontId="10" fillId="0" borderId="4" xfId="0" applyFont="1" applyFill="1" applyBorder="1" applyAlignment="1">
      <alignment horizontal="left" vertical="center"/>
    </xf>
    <xf numFmtId="0" fontId="10" fillId="0" borderId="3" xfId="0" applyFont="1" applyFill="1" applyBorder="1" applyAlignment="1">
      <alignment horizontal="left" vertical="center"/>
    </xf>
    <xf numFmtId="0" fontId="10" fillId="0" borderId="5" xfId="0" applyFont="1" applyFill="1" applyBorder="1" applyAlignment="1">
      <alignment horizontal="left" vertical="center"/>
    </xf>
    <xf numFmtId="0" fontId="9" fillId="0" borderId="4" xfId="0" applyFont="1" applyFill="1" applyBorder="1" applyAlignment="1">
      <alignment horizontal="left" vertical="center"/>
    </xf>
    <xf numFmtId="0" fontId="9" fillId="0" borderId="3" xfId="0" applyFont="1" applyFill="1"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vertical="center"/>
    </xf>
    <xf numFmtId="0" fontId="9" fillId="0" borderId="3" xfId="0" applyFont="1" applyFill="1" applyBorder="1" applyAlignment="1">
      <alignment vertical="center"/>
    </xf>
    <xf numFmtId="0" fontId="9" fillId="0" borderId="5" xfId="0" applyFont="1" applyFill="1" applyBorder="1" applyAlignment="1">
      <alignment vertical="center"/>
    </xf>
    <xf numFmtId="0" fontId="10" fillId="0" borderId="4"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3" fillId="0" borderId="2" xfId="0" applyFont="1" applyBorder="1" applyAlignment="1">
      <alignment horizontal="center"/>
    </xf>
    <xf numFmtId="0" fontId="31" fillId="0" borderId="1" xfId="0" applyFont="1" applyBorder="1" applyAlignment="1">
      <alignment horizontal="left" vertical="center" wrapText="1"/>
    </xf>
    <xf numFmtId="0" fontId="9" fillId="0" borderId="4" xfId="0" applyFont="1" applyBorder="1" applyAlignment="1">
      <alignment horizontal="left" vertical="center"/>
    </xf>
    <xf numFmtId="0" fontId="9" fillId="0" borderId="3" xfId="0" applyFont="1" applyBorder="1" applyAlignment="1">
      <alignment horizontal="left" vertical="center"/>
    </xf>
    <xf numFmtId="0" fontId="9" fillId="0" borderId="5" xfId="0" applyFont="1" applyBorder="1" applyAlignment="1">
      <alignment horizontal="left" vertical="center"/>
    </xf>
    <xf numFmtId="0" fontId="9" fillId="0" borderId="4" xfId="0" applyFont="1" applyBorder="1" applyAlignment="1">
      <alignment vertical="center" wrapText="1"/>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1" xfId="0" applyFont="1" applyBorder="1" applyAlignment="1">
      <alignment horizontal="left" vertical="center"/>
    </xf>
    <xf numFmtId="0" fontId="10" fillId="0" borderId="1" xfId="0" applyFont="1" applyBorder="1" applyAlignment="1">
      <alignment horizontal="left" vertical="center"/>
    </xf>
    <xf numFmtId="0" fontId="9" fillId="0" borderId="4" xfId="0" applyFont="1" applyBorder="1" applyAlignment="1">
      <alignment vertical="center"/>
    </xf>
    <xf numFmtId="0" fontId="9" fillId="0" borderId="3" xfId="0" applyFont="1" applyBorder="1" applyAlignment="1">
      <alignment vertical="center"/>
    </xf>
    <xf numFmtId="0" fontId="9" fillId="0" borderId="5" xfId="0" applyFont="1" applyBorder="1" applyAlignment="1">
      <alignment vertical="center"/>
    </xf>
    <xf numFmtId="0" fontId="17" fillId="0" borderId="1" xfId="0" applyFont="1" applyBorder="1" applyAlignment="1">
      <alignment horizontal="center" vertical="center"/>
    </xf>
    <xf numFmtId="0" fontId="75" fillId="0" borderId="0" xfId="0" applyFont="1" applyBorder="1" applyAlignment="1">
      <alignment horizontal="center"/>
    </xf>
    <xf numFmtId="0" fontId="10" fillId="0" borderId="0" xfId="0" applyFont="1" applyAlignment="1">
      <alignment horizontal="center" wrapText="1"/>
    </xf>
    <xf numFmtId="0" fontId="10" fillId="0" borderId="0" xfId="0" applyFont="1" applyAlignment="1">
      <alignment horizontal="center"/>
    </xf>
    <xf numFmtId="0" fontId="13" fillId="0" borderId="0" xfId="0" applyFont="1" applyAlignment="1">
      <alignment horizontal="center" vertical="top"/>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7" fillId="0" borderId="1" xfId="0" applyFont="1" applyBorder="1" applyAlignment="1">
      <alignment horizontal="left" vertical="center"/>
    </xf>
    <xf numFmtId="0" fontId="17" fillId="0" borderId="4" xfId="0" applyFont="1" applyBorder="1" applyAlignment="1">
      <alignment horizontal="left" vertical="center"/>
    </xf>
    <xf numFmtId="0" fontId="17" fillId="0" borderId="3" xfId="0" applyFont="1" applyBorder="1" applyAlignment="1">
      <alignment horizontal="left" vertical="center"/>
    </xf>
    <xf numFmtId="0" fontId="17" fillId="0" borderId="5" xfId="0" applyFont="1" applyBorder="1" applyAlignment="1">
      <alignment horizontal="left" vertical="center"/>
    </xf>
    <xf numFmtId="0" fontId="13" fillId="0" borderId="4" xfId="0" applyFont="1" applyBorder="1" applyAlignment="1">
      <alignment horizontal="left" vertical="center"/>
    </xf>
    <xf numFmtId="0" fontId="13" fillId="0" borderId="3" xfId="0" applyFont="1" applyBorder="1" applyAlignment="1">
      <alignment horizontal="left" vertical="center"/>
    </xf>
    <xf numFmtId="0" fontId="13" fillId="0" borderId="5" xfId="0" applyFont="1" applyBorder="1" applyAlignment="1">
      <alignment horizontal="left" vertical="center"/>
    </xf>
    <xf numFmtId="0" fontId="13" fillId="0" borderId="4" xfId="0" applyFont="1" applyFill="1" applyBorder="1" applyAlignment="1">
      <alignment horizontal="left" vertical="center"/>
    </xf>
    <xf numFmtId="0" fontId="13" fillId="0" borderId="3" xfId="0" applyFont="1" applyFill="1" applyBorder="1" applyAlignment="1">
      <alignment horizontal="left" vertical="center"/>
    </xf>
    <xf numFmtId="0" fontId="13" fillId="0" borderId="5" xfId="0" applyFont="1" applyFill="1" applyBorder="1" applyAlignment="1">
      <alignment horizontal="left" vertical="center"/>
    </xf>
    <xf numFmtId="0" fontId="17" fillId="0" borderId="1" xfId="0" applyFont="1" applyFill="1" applyBorder="1" applyAlignment="1">
      <alignment horizontal="left" vertical="center"/>
    </xf>
    <xf numFmtId="0" fontId="17" fillId="0" borderId="4" xfId="0" applyFont="1" applyFill="1" applyBorder="1" applyAlignment="1">
      <alignment horizontal="left" vertical="center"/>
    </xf>
    <xf numFmtId="0" fontId="17" fillId="0" borderId="3" xfId="0" applyFont="1" applyFill="1" applyBorder="1" applyAlignment="1">
      <alignment horizontal="left" vertical="center"/>
    </xf>
    <xf numFmtId="0" fontId="17" fillId="0" borderId="5" xfId="0" applyFont="1" applyFill="1" applyBorder="1" applyAlignment="1">
      <alignment horizontal="left" vertical="center"/>
    </xf>
    <xf numFmtId="0" fontId="13" fillId="0" borderId="4" xfId="0" applyFont="1" applyFill="1" applyBorder="1" applyAlignment="1">
      <alignment vertical="center"/>
    </xf>
    <xf numFmtId="0" fontId="13" fillId="0" borderId="3" xfId="0" applyFont="1" applyFill="1" applyBorder="1" applyAlignment="1">
      <alignment vertical="center"/>
    </xf>
    <xf numFmtId="0" fontId="13" fillId="0" borderId="5" xfId="0" applyFont="1" applyFill="1" applyBorder="1" applyAlignment="1">
      <alignment vertical="center"/>
    </xf>
    <xf numFmtId="0" fontId="15" fillId="0" borderId="4" xfId="0" applyFont="1" applyFill="1" applyBorder="1" applyAlignment="1">
      <alignment horizontal="left" vertical="center"/>
    </xf>
    <xf numFmtId="0" fontId="15" fillId="0" borderId="3" xfId="0" applyFont="1" applyFill="1" applyBorder="1" applyAlignment="1">
      <alignment horizontal="left" vertical="center"/>
    </xf>
    <xf numFmtId="0" fontId="15" fillId="0" borderId="5" xfId="0" applyFont="1" applyFill="1" applyBorder="1" applyAlignment="1">
      <alignment horizontal="left" vertical="center"/>
    </xf>
    <xf numFmtId="0" fontId="17" fillId="0" borderId="1" xfId="0" applyFont="1" applyFill="1" applyBorder="1" applyAlignment="1">
      <alignment horizontal="left" vertical="center" wrapText="1"/>
    </xf>
    <xf numFmtId="0" fontId="13" fillId="0" borderId="4" xfId="0" applyFont="1" applyFill="1" applyBorder="1" applyAlignment="1">
      <alignment vertical="center" wrapText="1"/>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0" borderId="4"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1" xfId="0" applyFont="1" applyFill="1" applyBorder="1" applyAlignment="1">
      <alignment horizontal="left" vertical="center"/>
    </xf>
    <xf numFmtId="0" fontId="17" fillId="0" borderId="4"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1" xfId="0" applyFont="1" applyBorder="1" applyAlignment="1">
      <alignment vertical="center" wrapText="1"/>
    </xf>
    <xf numFmtId="0" fontId="9" fillId="0" borderId="0" xfId="0" applyFont="1" applyBorder="1" applyAlignment="1">
      <alignment horizontal="center"/>
    </xf>
  </cellXfs>
  <cellStyles count="10">
    <cellStyle name="Įprastas" xfId="0" builtinId="0"/>
    <cellStyle name="Įprastas 2" xfId="1" xr:uid="{00000000-0005-0000-0000-000001000000}"/>
    <cellStyle name="Įprastas 3" xfId="6" xr:uid="{00000000-0005-0000-0000-000002000000}"/>
    <cellStyle name="Įprastas 4" xfId="5" xr:uid="{00000000-0005-0000-0000-000003000000}"/>
    <cellStyle name="Įprastas 5" xfId="7" xr:uid="{00000000-0005-0000-0000-000004000000}"/>
    <cellStyle name="Kablelis" xfId="8" builtinId="3"/>
    <cellStyle name="Normal_19 forma perskolintos" xfId="2" xr:uid="{00000000-0005-0000-0000-000006000000}"/>
    <cellStyle name="Normal_21 forma limitai" xfId="4" xr:uid="{00000000-0005-0000-0000-000007000000}"/>
    <cellStyle name="Normal_BALAN1SA" xfId="9" xr:uid="{00000000-0005-0000-0000-000008000000}"/>
    <cellStyle name="Procentai 2" xfId="3" xr:uid="{00000000-0005-0000-0000-000009000000}"/>
  </cellStyles>
  <dxfs count="0"/>
  <tableStyles count="0" defaultTableStyle="TableStyleMedium2" defaultPivotStyle="PivotStyleLight16"/>
  <colors>
    <mruColors>
      <color rgb="FFCCFFCC"/>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A1:N86"/>
  <sheetViews>
    <sheetView zoomScaleNormal="100" workbookViewId="0">
      <selection activeCell="A24" sqref="A24:J24"/>
    </sheetView>
  </sheetViews>
  <sheetFormatPr defaultColWidth="9.33203125" defaultRowHeight="13.2"/>
  <cols>
    <col min="1" max="1" width="10" style="26" customWidth="1"/>
    <col min="2" max="2" width="11.33203125" style="26" customWidth="1"/>
    <col min="3" max="3" width="8" style="26" customWidth="1"/>
    <col min="4" max="4" width="11.44140625" style="26" customWidth="1"/>
    <col min="5" max="5" width="15.33203125" style="26" customWidth="1"/>
    <col min="6" max="6" width="13" style="26" customWidth="1"/>
    <col min="7" max="7" width="19" style="27" customWidth="1"/>
    <col min="8" max="10" width="15.6640625" style="26" customWidth="1"/>
    <col min="11" max="11" width="20.33203125" style="26" customWidth="1"/>
    <col min="12" max="12" width="10.33203125" style="26" bestFit="1" customWidth="1"/>
    <col min="13" max="13" width="9.33203125" style="26"/>
    <col min="14" max="14" width="10.33203125" style="26" bestFit="1" customWidth="1"/>
    <col min="15" max="16384" width="9.33203125" style="26"/>
  </cols>
  <sheetData>
    <row r="1" spans="1:11" ht="24.75" customHeight="1">
      <c r="H1" s="526" t="s">
        <v>219</v>
      </c>
      <c r="I1" s="526"/>
      <c r="J1" s="526"/>
    </row>
    <row r="2" spans="1:11" s="29" customFormat="1" ht="24.75" customHeight="1">
      <c r="A2" s="28"/>
      <c r="H2" s="535" t="s">
        <v>48</v>
      </c>
      <c r="I2" s="535"/>
      <c r="J2" s="535"/>
      <c r="K2" s="3"/>
    </row>
    <row r="3" spans="1:11" s="29" customFormat="1" ht="14.25" customHeight="1">
      <c r="H3" s="30"/>
      <c r="J3" s="3"/>
    </row>
    <row r="4" spans="1:11" s="31" customFormat="1" ht="31.5" customHeight="1">
      <c r="A4" s="528" t="s">
        <v>818</v>
      </c>
      <c r="B4" s="528"/>
      <c r="C4" s="528"/>
      <c r="D4" s="528"/>
      <c r="E4" s="528"/>
      <c r="F4" s="528"/>
      <c r="G4" s="528"/>
      <c r="H4" s="528"/>
      <c r="I4" s="528"/>
      <c r="J4" s="528"/>
    </row>
    <row r="5" spans="1:11" s="31" customFormat="1" ht="12.75" customHeight="1">
      <c r="A5" s="32"/>
      <c r="B5" s="32"/>
      <c r="C5" s="32"/>
      <c r="D5" s="32"/>
      <c r="E5" s="32"/>
      <c r="F5" s="32"/>
      <c r="G5" s="32"/>
      <c r="H5" s="32"/>
      <c r="I5" s="32"/>
      <c r="J5" s="32"/>
    </row>
    <row r="6" spans="1:11" s="31" customFormat="1" ht="12.75" customHeight="1">
      <c r="A6" s="33"/>
      <c r="B6" s="33"/>
      <c r="C6" s="33"/>
      <c r="D6" s="33"/>
      <c r="E6" s="33"/>
      <c r="F6" s="503" t="s">
        <v>91</v>
      </c>
      <c r="G6" s="503"/>
      <c r="H6" s="33"/>
      <c r="I6" s="33"/>
      <c r="J6" s="33"/>
    </row>
    <row r="7" spans="1:11" s="31" customFormat="1" ht="12" customHeight="1">
      <c r="A7" s="527"/>
      <c r="B7" s="527"/>
      <c r="C7" s="527"/>
      <c r="D7" s="527"/>
      <c r="E7" s="527"/>
      <c r="F7" s="527"/>
      <c r="G7" s="527"/>
      <c r="H7" s="527"/>
      <c r="I7" s="527"/>
      <c r="J7" s="527"/>
    </row>
    <row r="8" spans="1:11" ht="14.25" customHeight="1">
      <c r="A8" s="34"/>
      <c r="B8" s="34"/>
      <c r="C8" s="34"/>
      <c r="D8" s="34"/>
      <c r="E8" s="35" t="s">
        <v>819</v>
      </c>
      <c r="F8" s="36" t="s">
        <v>90</v>
      </c>
      <c r="G8" s="35" t="s">
        <v>218</v>
      </c>
      <c r="H8" s="34"/>
      <c r="J8" s="34"/>
    </row>
    <row r="9" spans="1:11" ht="15.6">
      <c r="A9" s="37"/>
      <c r="B9" s="37"/>
      <c r="C9" s="37"/>
      <c r="D9" s="37"/>
      <c r="E9" s="37"/>
      <c r="F9" s="38"/>
      <c r="H9" s="37"/>
      <c r="I9" s="37"/>
      <c r="J9" s="39"/>
    </row>
    <row r="10" spans="1:11" ht="12" customHeight="1">
      <c r="G10" s="26"/>
      <c r="J10" s="40" t="s">
        <v>43</v>
      </c>
    </row>
    <row r="11" spans="1:11" ht="43.5" customHeight="1">
      <c r="A11" s="530" t="s">
        <v>45</v>
      </c>
      <c r="B11" s="530"/>
      <c r="C11" s="530"/>
      <c r="D11" s="530"/>
      <c r="E11" s="530"/>
      <c r="F11" s="530"/>
      <c r="G11" s="50" t="s">
        <v>1</v>
      </c>
      <c r="H11" s="51" t="s">
        <v>9</v>
      </c>
      <c r="I11" s="50" t="s">
        <v>39</v>
      </c>
      <c r="J11" s="51" t="s">
        <v>44</v>
      </c>
    </row>
    <row r="12" spans="1:11" ht="12.75" customHeight="1">
      <c r="A12" s="529">
        <v>1</v>
      </c>
      <c r="B12" s="529"/>
      <c r="C12" s="529"/>
      <c r="D12" s="529"/>
      <c r="E12" s="529"/>
      <c r="F12" s="529"/>
      <c r="G12" s="53">
        <v>2</v>
      </c>
      <c r="H12" s="54">
        <v>3</v>
      </c>
      <c r="I12" s="54">
        <v>4</v>
      </c>
      <c r="J12" s="54">
        <v>5</v>
      </c>
    </row>
    <row r="13" spans="1:11" ht="15" customHeight="1">
      <c r="A13" s="504" t="s">
        <v>16</v>
      </c>
      <c r="B13" s="505"/>
      <c r="C13" s="505"/>
      <c r="D13" s="505"/>
      <c r="E13" s="505"/>
      <c r="F13" s="506"/>
      <c r="G13" s="55">
        <v>1</v>
      </c>
      <c r="H13" s="394">
        <f>H14+H30</f>
        <v>6323843</v>
      </c>
      <c r="I13" s="394">
        <f>I14+I30</f>
        <v>6298622.3599999994</v>
      </c>
      <c r="J13" s="395">
        <f t="shared" ref="J13:J20" si="0">SUM(I13/H13*100)</f>
        <v>99.601181749768287</v>
      </c>
    </row>
    <row r="14" spans="1:11" s="41" customFormat="1" ht="15" customHeight="1">
      <c r="A14" s="504" t="s">
        <v>25</v>
      </c>
      <c r="B14" s="505"/>
      <c r="C14" s="505"/>
      <c r="D14" s="505"/>
      <c r="E14" s="505"/>
      <c r="F14" s="506"/>
      <c r="G14" s="56" t="s">
        <v>49</v>
      </c>
      <c r="H14" s="396">
        <f>H15+H18+H20+H29</f>
        <v>5885997</v>
      </c>
      <c r="I14" s="396">
        <f>I15+I18+I20+I29</f>
        <v>5863185.5899999999</v>
      </c>
      <c r="J14" s="395">
        <f t="shared" si="0"/>
        <v>99.612446115755745</v>
      </c>
    </row>
    <row r="15" spans="1:11" s="41" customFormat="1" ht="15" customHeight="1">
      <c r="A15" s="504" t="s">
        <v>26</v>
      </c>
      <c r="B15" s="505"/>
      <c r="C15" s="505"/>
      <c r="D15" s="505"/>
      <c r="E15" s="505"/>
      <c r="F15" s="506"/>
      <c r="G15" s="57" t="s">
        <v>50</v>
      </c>
      <c r="H15" s="397">
        <f>SUM(H16:H17)</f>
        <v>1017366</v>
      </c>
      <c r="I15" s="397">
        <f>SUM(I16:I17)</f>
        <v>984242.17999999993</v>
      </c>
      <c r="J15" s="395">
        <f t="shared" si="0"/>
        <v>96.744158935918819</v>
      </c>
    </row>
    <row r="16" spans="1:11" ht="15" customHeight="1">
      <c r="A16" s="500" t="s">
        <v>18</v>
      </c>
      <c r="B16" s="501"/>
      <c r="C16" s="501"/>
      <c r="D16" s="501"/>
      <c r="E16" s="501"/>
      <c r="F16" s="502"/>
      <c r="G16" s="58" t="s">
        <v>51</v>
      </c>
      <c r="H16" s="390">
        <v>339577</v>
      </c>
      <c r="I16" s="392">
        <v>353212.29</v>
      </c>
      <c r="J16" s="398">
        <f t="shared" si="0"/>
        <v>104.01537501067504</v>
      </c>
    </row>
    <row r="17" spans="1:11" ht="15" customHeight="1">
      <c r="A17" s="500" t="s">
        <v>19</v>
      </c>
      <c r="B17" s="501"/>
      <c r="C17" s="501"/>
      <c r="D17" s="501"/>
      <c r="E17" s="501"/>
      <c r="F17" s="502"/>
      <c r="G17" s="58" t="s">
        <v>52</v>
      </c>
      <c r="H17" s="390">
        <v>677789</v>
      </c>
      <c r="I17" s="392">
        <v>631029.89</v>
      </c>
      <c r="J17" s="398">
        <f t="shared" si="0"/>
        <v>93.101229143583026</v>
      </c>
    </row>
    <row r="18" spans="1:11" ht="15" customHeight="1">
      <c r="A18" s="504" t="s">
        <v>40</v>
      </c>
      <c r="B18" s="505"/>
      <c r="C18" s="505"/>
      <c r="D18" s="505"/>
      <c r="E18" s="505"/>
      <c r="F18" s="506"/>
      <c r="G18" s="59" t="s">
        <v>53</v>
      </c>
      <c r="H18" s="397">
        <v>900</v>
      </c>
      <c r="I18" s="397">
        <f>I19</f>
        <v>1354.01</v>
      </c>
      <c r="J18" s="395">
        <f t="shared" si="0"/>
        <v>150.44555555555553</v>
      </c>
    </row>
    <row r="19" spans="1:11" ht="15" customHeight="1">
      <c r="A19" s="500" t="s">
        <v>41</v>
      </c>
      <c r="B19" s="501"/>
      <c r="C19" s="501"/>
      <c r="D19" s="501"/>
      <c r="E19" s="501"/>
      <c r="F19" s="502"/>
      <c r="G19" s="59" t="s">
        <v>54</v>
      </c>
      <c r="H19" s="390">
        <v>900</v>
      </c>
      <c r="I19" s="392">
        <v>1354.01</v>
      </c>
      <c r="J19" s="398">
        <f t="shared" si="0"/>
        <v>150.44555555555553</v>
      </c>
    </row>
    <row r="20" spans="1:11" s="41" customFormat="1" ht="15" customHeight="1">
      <c r="A20" s="504" t="s">
        <v>27</v>
      </c>
      <c r="B20" s="505"/>
      <c r="C20" s="505"/>
      <c r="D20" s="505"/>
      <c r="E20" s="505"/>
      <c r="F20" s="506"/>
      <c r="G20" s="58" t="s">
        <v>55</v>
      </c>
      <c r="H20" s="397">
        <f>SUM(H21:H28)</f>
        <v>4765731</v>
      </c>
      <c r="I20" s="397">
        <f>SUM(I21:I28)</f>
        <v>4776381.419999999</v>
      </c>
      <c r="J20" s="395">
        <f t="shared" si="0"/>
        <v>100.22347925218607</v>
      </c>
    </row>
    <row r="21" spans="1:11" ht="15" customHeight="1">
      <c r="A21" s="500" t="s">
        <v>12</v>
      </c>
      <c r="B21" s="501"/>
      <c r="C21" s="501"/>
      <c r="D21" s="501"/>
      <c r="E21" s="501"/>
      <c r="F21" s="502"/>
      <c r="G21" s="58" t="s">
        <v>56</v>
      </c>
      <c r="H21" s="390">
        <v>3282560</v>
      </c>
      <c r="I21" s="392">
        <v>3293705.61</v>
      </c>
      <c r="J21" s="398">
        <f t="shared" ref="J21:J31" si="1">SUM(I21/H21*100)</f>
        <v>100.33954017596022</v>
      </c>
    </row>
    <row r="22" spans="1:11" ht="15" customHeight="1">
      <c r="A22" s="531" t="s">
        <v>46</v>
      </c>
      <c r="B22" s="532"/>
      <c r="C22" s="532"/>
      <c r="D22" s="532"/>
      <c r="E22" s="532"/>
      <c r="F22" s="533"/>
      <c r="G22" s="58" t="s">
        <v>57</v>
      </c>
      <c r="H22" s="390">
        <v>26400</v>
      </c>
      <c r="I22" s="392">
        <v>25807.49</v>
      </c>
      <c r="J22" s="398">
        <f t="shared" si="1"/>
        <v>97.755643939393948</v>
      </c>
    </row>
    <row r="23" spans="1:11" ht="15" customHeight="1">
      <c r="A23" s="500" t="s">
        <v>13</v>
      </c>
      <c r="B23" s="501"/>
      <c r="C23" s="501"/>
      <c r="D23" s="501"/>
      <c r="E23" s="501"/>
      <c r="F23" s="502"/>
      <c r="G23" s="58" t="s">
        <v>58</v>
      </c>
      <c r="H23" s="390">
        <v>1339467</v>
      </c>
      <c r="I23" s="392">
        <v>1326765.24</v>
      </c>
      <c r="J23" s="398">
        <f t="shared" si="1"/>
        <v>99.051730277789602</v>
      </c>
    </row>
    <row r="24" spans="1:11" ht="15" customHeight="1">
      <c r="A24" s="500" t="s">
        <v>2</v>
      </c>
      <c r="B24" s="501"/>
      <c r="C24" s="501"/>
      <c r="D24" s="501"/>
      <c r="E24" s="501"/>
      <c r="F24" s="502"/>
      <c r="G24" s="58" t="s">
        <v>59</v>
      </c>
      <c r="H24" s="390">
        <v>1080</v>
      </c>
      <c r="I24" s="392">
        <v>1011.14</v>
      </c>
      <c r="J24" s="398">
        <f t="shared" si="1"/>
        <v>93.624074074074073</v>
      </c>
    </row>
    <row r="25" spans="1:11" ht="15" customHeight="1">
      <c r="A25" s="500" t="s">
        <v>20</v>
      </c>
      <c r="B25" s="501"/>
      <c r="C25" s="501"/>
      <c r="D25" s="501"/>
      <c r="E25" s="501"/>
      <c r="F25" s="502"/>
      <c r="G25" s="58" t="s">
        <v>60</v>
      </c>
      <c r="H25" s="390">
        <v>17770</v>
      </c>
      <c r="I25" s="392">
        <v>16451</v>
      </c>
      <c r="J25" s="398">
        <f t="shared" si="1"/>
        <v>92.577377602701176</v>
      </c>
    </row>
    <row r="26" spans="1:11" ht="15" customHeight="1">
      <c r="A26" s="500" t="s">
        <v>21</v>
      </c>
      <c r="B26" s="501"/>
      <c r="C26" s="501"/>
      <c r="D26" s="501"/>
      <c r="E26" s="501"/>
      <c r="F26" s="502"/>
      <c r="G26" s="58" t="s">
        <v>61</v>
      </c>
      <c r="H26" s="390">
        <v>58000</v>
      </c>
      <c r="I26" s="392">
        <v>67303.78</v>
      </c>
      <c r="J26" s="398">
        <f t="shared" si="1"/>
        <v>116.041</v>
      </c>
    </row>
    <row r="27" spans="1:11" ht="15" customHeight="1">
      <c r="A27" s="500" t="s">
        <v>3</v>
      </c>
      <c r="B27" s="501"/>
      <c r="C27" s="501"/>
      <c r="D27" s="501"/>
      <c r="E27" s="501"/>
      <c r="F27" s="502"/>
      <c r="G27" s="58" t="s">
        <v>62</v>
      </c>
      <c r="H27" s="390">
        <v>5954</v>
      </c>
      <c r="I27" s="392">
        <v>8265.81</v>
      </c>
      <c r="J27" s="398">
        <f t="shared" si="1"/>
        <v>138.82784682566341</v>
      </c>
    </row>
    <row r="28" spans="1:11" ht="15" customHeight="1">
      <c r="A28" s="510" t="s">
        <v>8</v>
      </c>
      <c r="B28" s="511"/>
      <c r="C28" s="511"/>
      <c r="D28" s="511"/>
      <c r="E28" s="511"/>
      <c r="F28" s="512"/>
      <c r="G28" s="60" t="s">
        <v>63</v>
      </c>
      <c r="H28" s="390">
        <v>34500</v>
      </c>
      <c r="I28" s="392">
        <f>34004.83+3066.52</f>
        <v>37071.35</v>
      </c>
      <c r="J28" s="398">
        <f t="shared" si="1"/>
        <v>107.45318840579709</v>
      </c>
    </row>
    <row r="29" spans="1:11" ht="15" customHeight="1">
      <c r="A29" s="504" t="s">
        <v>14</v>
      </c>
      <c r="B29" s="505"/>
      <c r="C29" s="505"/>
      <c r="D29" s="505"/>
      <c r="E29" s="505"/>
      <c r="F29" s="506"/>
      <c r="G29" s="58" t="s">
        <v>64</v>
      </c>
      <c r="H29" s="391">
        <v>102000</v>
      </c>
      <c r="I29" s="393">
        <v>101207.98</v>
      </c>
      <c r="J29" s="395">
        <f t="shared" si="1"/>
        <v>99.223509803921559</v>
      </c>
    </row>
    <row r="30" spans="1:11" s="41" customFormat="1" ht="15" customHeight="1">
      <c r="A30" s="504" t="s">
        <v>28</v>
      </c>
      <c r="B30" s="505"/>
      <c r="C30" s="505"/>
      <c r="D30" s="505"/>
      <c r="E30" s="505"/>
      <c r="F30" s="506"/>
      <c r="G30" s="58" t="s">
        <v>65</v>
      </c>
      <c r="H30" s="397">
        <f>H31+H39+H45+H46</f>
        <v>437846</v>
      </c>
      <c r="I30" s="397">
        <f>I31+I39+I45+I46</f>
        <v>435436.76999999996</v>
      </c>
      <c r="J30" s="395">
        <f t="shared" si="1"/>
        <v>99.449754023104006</v>
      </c>
      <c r="K30" s="287"/>
    </row>
    <row r="31" spans="1:11" s="41" customFormat="1" ht="15" customHeight="1">
      <c r="A31" s="504" t="s">
        <v>29</v>
      </c>
      <c r="B31" s="505"/>
      <c r="C31" s="505"/>
      <c r="D31" s="505"/>
      <c r="E31" s="505"/>
      <c r="F31" s="506"/>
      <c r="G31" s="58" t="s">
        <v>66</v>
      </c>
      <c r="H31" s="397">
        <f>SUM(H32:H38)</f>
        <v>263529</v>
      </c>
      <c r="I31" s="397">
        <f>SUM(I32:I38)</f>
        <v>241482.00999999998</v>
      </c>
      <c r="J31" s="395">
        <f t="shared" si="1"/>
        <v>91.633941615533772</v>
      </c>
    </row>
    <row r="32" spans="1:11" ht="15" customHeight="1">
      <c r="A32" s="522" t="s">
        <v>37</v>
      </c>
      <c r="B32" s="523"/>
      <c r="C32" s="523"/>
      <c r="D32" s="523"/>
      <c r="E32" s="523"/>
      <c r="F32" s="524"/>
      <c r="G32" s="60" t="s">
        <v>67</v>
      </c>
      <c r="H32" s="390">
        <v>117458</v>
      </c>
      <c r="I32" s="392">
        <v>120673.45</v>
      </c>
      <c r="J32" s="398">
        <f t="shared" ref="J32:J39" si="2">SUM(I32/H32*100)</f>
        <v>102.73753171346354</v>
      </c>
    </row>
    <row r="33" spans="1:11" ht="15" customHeight="1">
      <c r="A33" s="500" t="s">
        <v>38</v>
      </c>
      <c r="B33" s="501"/>
      <c r="C33" s="501"/>
      <c r="D33" s="501"/>
      <c r="E33" s="501"/>
      <c r="F33" s="502"/>
      <c r="G33" s="60" t="s">
        <v>68</v>
      </c>
      <c r="H33" s="390">
        <v>4830</v>
      </c>
      <c r="I33" s="392">
        <v>671.13</v>
      </c>
      <c r="J33" s="398">
        <f t="shared" si="2"/>
        <v>13.895031055900622</v>
      </c>
    </row>
    <row r="34" spans="1:11" ht="15" customHeight="1">
      <c r="A34" s="500" t="s">
        <v>10</v>
      </c>
      <c r="B34" s="501"/>
      <c r="C34" s="501"/>
      <c r="D34" s="501"/>
      <c r="E34" s="501"/>
      <c r="F34" s="502"/>
      <c r="G34" s="58" t="s">
        <v>69</v>
      </c>
      <c r="H34" s="390">
        <v>10000</v>
      </c>
      <c r="I34" s="392">
        <v>11510.17</v>
      </c>
      <c r="J34" s="398">
        <f t="shared" si="2"/>
        <v>115.10169999999999</v>
      </c>
    </row>
    <row r="35" spans="1:11" ht="15" customHeight="1">
      <c r="A35" s="500" t="s">
        <v>817</v>
      </c>
      <c r="B35" s="501"/>
      <c r="C35" s="501"/>
      <c r="D35" s="501"/>
      <c r="E35" s="501"/>
      <c r="F35" s="502"/>
      <c r="G35" s="60" t="s">
        <v>70</v>
      </c>
      <c r="H35" s="390">
        <v>106910</v>
      </c>
      <c r="I35" s="392">
        <v>81269.05</v>
      </c>
      <c r="J35" s="398">
        <f t="shared" si="2"/>
        <v>76.01632214011785</v>
      </c>
    </row>
    <row r="36" spans="1:11" ht="15" customHeight="1">
      <c r="A36" s="500" t="s">
        <v>4</v>
      </c>
      <c r="B36" s="501"/>
      <c r="C36" s="501"/>
      <c r="D36" s="501"/>
      <c r="E36" s="501"/>
      <c r="F36" s="502"/>
      <c r="G36" s="58" t="s">
        <v>71</v>
      </c>
      <c r="H36" s="390">
        <v>13882</v>
      </c>
      <c r="I36" s="392">
        <v>16890.11</v>
      </c>
      <c r="J36" s="398">
        <f t="shared" si="2"/>
        <v>121.66913989338713</v>
      </c>
    </row>
    <row r="37" spans="1:11" ht="15" customHeight="1">
      <c r="A37" s="500" t="s">
        <v>42</v>
      </c>
      <c r="B37" s="501"/>
      <c r="C37" s="501"/>
      <c r="D37" s="501"/>
      <c r="E37" s="501"/>
      <c r="F37" s="502"/>
      <c r="G37" s="58" t="s">
        <v>72</v>
      </c>
      <c r="H37" s="390">
        <v>3214</v>
      </c>
      <c r="I37" s="392">
        <v>3020.56</v>
      </c>
      <c r="J37" s="398">
        <f t="shared" si="2"/>
        <v>93.981331673926576</v>
      </c>
    </row>
    <row r="38" spans="1:11" ht="15" customHeight="1">
      <c r="A38" s="510" t="s">
        <v>5</v>
      </c>
      <c r="B38" s="511"/>
      <c r="C38" s="511"/>
      <c r="D38" s="511"/>
      <c r="E38" s="511"/>
      <c r="F38" s="512"/>
      <c r="G38" s="58" t="s">
        <v>73</v>
      </c>
      <c r="H38" s="384">
        <v>7235</v>
      </c>
      <c r="I38" s="392">
        <v>7447.54</v>
      </c>
      <c r="J38" s="398">
        <f t="shared" si="2"/>
        <v>102.93766413268833</v>
      </c>
    </row>
    <row r="39" spans="1:11" s="41" customFormat="1" ht="15" customHeight="1">
      <c r="A39" s="504" t="s">
        <v>0</v>
      </c>
      <c r="B39" s="505"/>
      <c r="C39" s="505"/>
      <c r="D39" s="505"/>
      <c r="E39" s="505"/>
      <c r="F39" s="506"/>
      <c r="G39" s="61" t="s">
        <v>74</v>
      </c>
      <c r="H39" s="397">
        <f>SUM(H40:H44)</f>
        <v>125077</v>
      </c>
      <c r="I39" s="397">
        <f>SUM(I40:I44)</f>
        <v>137864.12999999998</v>
      </c>
      <c r="J39" s="395">
        <f t="shared" si="2"/>
        <v>110.22340638166888</v>
      </c>
    </row>
    <row r="40" spans="1:11" ht="15" customHeight="1">
      <c r="A40" s="500" t="s">
        <v>30</v>
      </c>
      <c r="B40" s="501"/>
      <c r="C40" s="501"/>
      <c r="D40" s="501"/>
      <c r="E40" s="501"/>
      <c r="F40" s="502"/>
      <c r="G40" s="61" t="s">
        <v>75</v>
      </c>
      <c r="H40" s="390">
        <v>5748</v>
      </c>
      <c r="I40" s="392">
        <v>7178</v>
      </c>
      <c r="J40" s="398">
        <f>SUM(I40/H40*100)</f>
        <v>124.87821851078635</v>
      </c>
    </row>
    <row r="41" spans="1:11" ht="15" customHeight="1">
      <c r="A41" s="500" t="s">
        <v>15</v>
      </c>
      <c r="B41" s="501"/>
      <c r="C41" s="501"/>
      <c r="D41" s="501"/>
      <c r="E41" s="501"/>
      <c r="F41" s="502"/>
      <c r="G41" s="58" t="s">
        <v>76</v>
      </c>
      <c r="H41" s="390">
        <v>25252</v>
      </c>
      <c r="I41" s="392">
        <v>27025.33</v>
      </c>
      <c r="J41" s="398">
        <f>SUM(I41/H41*100)</f>
        <v>107.02253286868368</v>
      </c>
    </row>
    <row r="42" spans="1:11" ht="15" customHeight="1">
      <c r="A42" s="500" t="s">
        <v>23</v>
      </c>
      <c r="B42" s="501"/>
      <c r="C42" s="501"/>
      <c r="D42" s="501"/>
      <c r="E42" s="501"/>
      <c r="F42" s="502"/>
      <c r="G42" s="58" t="s">
        <v>77</v>
      </c>
      <c r="H42" s="390">
        <v>83160</v>
      </c>
      <c r="I42" s="392">
        <v>92354.04</v>
      </c>
      <c r="J42" s="398">
        <f t="shared" ref="J42:J44" si="3">SUM(I42/H42*100)</f>
        <v>111.05584415584416</v>
      </c>
    </row>
    <row r="43" spans="1:11" ht="15" customHeight="1">
      <c r="A43" s="500" t="s">
        <v>24</v>
      </c>
      <c r="B43" s="501"/>
      <c r="C43" s="501"/>
      <c r="D43" s="501"/>
      <c r="E43" s="501"/>
      <c r="F43" s="502"/>
      <c r="G43" s="58" t="s">
        <v>78</v>
      </c>
      <c r="H43" s="390">
        <v>8340</v>
      </c>
      <c r="I43" s="392">
        <v>8644.52</v>
      </c>
      <c r="J43" s="398">
        <f t="shared" si="3"/>
        <v>103.65131894484414</v>
      </c>
    </row>
    <row r="44" spans="1:11" ht="15" customHeight="1">
      <c r="A44" s="500" t="s">
        <v>22</v>
      </c>
      <c r="B44" s="501"/>
      <c r="C44" s="501"/>
      <c r="D44" s="501"/>
      <c r="E44" s="501"/>
      <c r="F44" s="502"/>
      <c r="G44" s="58" t="s">
        <v>79</v>
      </c>
      <c r="H44" s="390">
        <v>2577</v>
      </c>
      <c r="I44" s="392">
        <v>2662.24</v>
      </c>
      <c r="J44" s="398">
        <f t="shared" si="3"/>
        <v>103.30772215754753</v>
      </c>
    </row>
    <row r="45" spans="1:11" s="41" customFormat="1" ht="15" customHeight="1">
      <c r="A45" s="504" t="s">
        <v>47</v>
      </c>
      <c r="B45" s="505"/>
      <c r="C45" s="505"/>
      <c r="D45" s="505"/>
      <c r="E45" s="505"/>
      <c r="F45" s="506"/>
      <c r="G45" s="58" t="s">
        <v>80</v>
      </c>
      <c r="H45" s="391">
        <v>39000</v>
      </c>
      <c r="I45" s="393">
        <v>46786.99</v>
      </c>
      <c r="J45" s="395">
        <f>SUM(I45/H45*100)</f>
        <v>119.96664102564102</v>
      </c>
    </row>
    <row r="46" spans="1:11" s="41" customFormat="1" ht="15" customHeight="1">
      <c r="A46" s="504" t="s">
        <v>34</v>
      </c>
      <c r="B46" s="505"/>
      <c r="C46" s="505"/>
      <c r="D46" s="505"/>
      <c r="E46" s="505"/>
      <c r="F46" s="506"/>
      <c r="G46" s="58" t="s">
        <v>81</v>
      </c>
      <c r="H46" s="391">
        <v>10240</v>
      </c>
      <c r="I46" s="393">
        <v>9303.64</v>
      </c>
      <c r="J46" s="395">
        <f>SUM(I46/H46*100)</f>
        <v>90.855859374999994</v>
      </c>
    </row>
    <row r="47" spans="1:11" s="41" customFormat="1" ht="45" customHeight="1">
      <c r="A47" s="516" t="s">
        <v>6</v>
      </c>
      <c r="B47" s="517"/>
      <c r="C47" s="517"/>
      <c r="D47" s="517"/>
      <c r="E47" s="517"/>
      <c r="F47" s="518"/>
      <c r="G47" s="58" t="s">
        <v>82</v>
      </c>
      <c r="H47" s="397">
        <f>H48+H51</f>
        <v>62128</v>
      </c>
      <c r="I47" s="397">
        <f>I48+I51</f>
        <v>74251.63</v>
      </c>
      <c r="J47" s="399">
        <f t="shared" ref="J47:J48" si="4">SUM(I47/H47*100)</f>
        <v>119.51395506052023</v>
      </c>
      <c r="K47" s="287"/>
    </row>
    <row r="48" spans="1:11" s="41" customFormat="1" ht="15.75" customHeight="1">
      <c r="A48" s="516" t="s">
        <v>92</v>
      </c>
      <c r="B48" s="517"/>
      <c r="C48" s="517"/>
      <c r="D48" s="517"/>
      <c r="E48" s="517"/>
      <c r="F48" s="518"/>
      <c r="G48" s="62" t="s">
        <v>83</v>
      </c>
      <c r="H48" s="397">
        <f>SUM(H49:H50)</f>
        <v>57482</v>
      </c>
      <c r="I48" s="397">
        <f>SUM(I49:I50)</f>
        <v>71907.48000000001</v>
      </c>
      <c r="J48" s="399">
        <f t="shared" si="4"/>
        <v>125.0956473330782</v>
      </c>
    </row>
    <row r="49" spans="1:14" s="42" customFormat="1" ht="15" customHeight="1">
      <c r="A49" s="519" t="s">
        <v>31</v>
      </c>
      <c r="B49" s="520"/>
      <c r="C49" s="520"/>
      <c r="D49" s="520"/>
      <c r="E49" s="520"/>
      <c r="F49" s="521"/>
      <c r="G49" s="58" t="s">
        <v>84</v>
      </c>
      <c r="H49" s="390">
        <v>19553</v>
      </c>
      <c r="I49" s="392">
        <v>35394.660000000003</v>
      </c>
      <c r="J49" s="398">
        <f>SUM(I49/H49*100)</f>
        <v>181.01907635656934</v>
      </c>
    </row>
    <row r="50" spans="1:14" s="42" customFormat="1" ht="26.25" customHeight="1">
      <c r="A50" s="507" t="s">
        <v>7</v>
      </c>
      <c r="B50" s="508"/>
      <c r="C50" s="508"/>
      <c r="D50" s="508"/>
      <c r="E50" s="508"/>
      <c r="F50" s="509"/>
      <c r="G50" s="60" t="s">
        <v>85</v>
      </c>
      <c r="H50" s="390">
        <v>37929</v>
      </c>
      <c r="I50" s="392">
        <f>36511.54+1.28</f>
        <v>36512.82</v>
      </c>
      <c r="J50" s="398">
        <f>SUM(I50/H50*100)</f>
        <v>96.266234279838642</v>
      </c>
    </row>
    <row r="51" spans="1:14" s="43" customFormat="1" ht="15" customHeight="1">
      <c r="A51" s="513" t="s">
        <v>93</v>
      </c>
      <c r="B51" s="514"/>
      <c r="C51" s="514"/>
      <c r="D51" s="514"/>
      <c r="E51" s="514"/>
      <c r="F51" s="515"/>
      <c r="G51" s="58" t="s">
        <v>86</v>
      </c>
      <c r="H51" s="400">
        <f>SUM(H52:H53)</f>
        <v>4646</v>
      </c>
      <c r="I51" s="400">
        <f>SUM(I52:I53)</f>
        <v>2344.15</v>
      </c>
      <c r="J51" s="395">
        <f>SUM(I51/H51*100)</f>
        <v>50.455230305639262</v>
      </c>
    </row>
    <row r="52" spans="1:14" s="43" customFormat="1" ht="15" customHeight="1">
      <c r="A52" s="519" t="s">
        <v>94</v>
      </c>
      <c r="B52" s="520"/>
      <c r="C52" s="520"/>
      <c r="D52" s="520"/>
      <c r="E52" s="520"/>
      <c r="F52" s="521"/>
      <c r="G52" s="61" t="s">
        <v>95</v>
      </c>
      <c r="H52" s="401"/>
      <c r="I52" s="402"/>
      <c r="J52" s="403"/>
    </row>
    <row r="53" spans="1:14" s="42" customFormat="1" ht="15" customHeight="1">
      <c r="A53" s="519" t="s">
        <v>32</v>
      </c>
      <c r="B53" s="520"/>
      <c r="C53" s="520"/>
      <c r="D53" s="520"/>
      <c r="E53" s="520"/>
      <c r="F53" s="521"/>
      <c r="G53" s="61" t="s">
        <v>96</v>
      </c>
      <c r="H53" s="390">
        <v>4646</v>
      </c>
      <c r="I53" s="392">
        <v>2344.15</v>
      </c>
      <c r="J53" s="403"/>
    </row>
    <row r="54" spans="1:14" s="41" customFormat="1" ht="15" customHeight="1">
      <c r="A54" s="504" t="s">
        <v>11</v>
      </c>
      <c r="B54" s="505"/>
      <c r="C54" s="505"/>
      <c r="D54" s="505"/>
      <c r="E54" s="505"/>
      <c r="F54" s="506"/>
      <c r="G54" s="63"/>
      <c r="H54" s="394">
        <f>H47+H13</f>
        <v>6385971</v>
      </c>
      <c r="I54" s="394">
        <f>I47+I13</f>
        <v>6372873.9899999993</v>
      </c>
      <c r="J54" s="395">
        <f t="shared" ref="J54" si="5">SUM(I54/H54*100)</f>
        <v>99.79490965430314</v>
      </c>
      <c r="L54" s="287"/>
    </row>
    <row r="55" spans="1:14" s="41" customFormat="1" ht="15" customHeight="1">
      <c r="A55" s="510" t="s">
        <v>36</v>
      </c>
      <c r="B55" s="511"/>
      <c r="C55" s="511"/>
      <c r="D55" s="511"/>
      <c r="E55" s="511"/>
      <c r="F55" s="512"/>
      <c r="G55" s="64"/>
      <c r="H55" s="385">
        <v>2101334</v>
      </c>
      <c r="I55" s="385">
        <v>1423389.18</v>
      </c>
      <c r="J55" s="398">
        <f>SUM(I55/H55*100)</f>
        <v>67.737407760974691</v>
      </c>
      <c r="N55" s="287"/>
    </row>
    <row r="56" spans="1:14" s="41" customFormat="1" ht="15" customHeight="1">
      <c r="A56" s="504" t="s">
        <v>33</v>
      </c>
      <c r="B56" s="505"/>
      <c r="C56" s="505"/>
      <c r="D56" s="505"/>
      <c r="E56" s="505"/>
      <c r="F56" s="506"/>
      <c r="G56" s="63"/>
      <c r="H56" s="394">
        <f>H54+H55</f>
        <v>8487305</v>
      </c>
      <c r="I56" s="394">
        <f>I54+I55</f>
        <v>7796263.169999999</v>
      </c>
      <c r="J56" s="395">
        <f>SUM(I56/H56*100)</f>
        <v>91.857935705150211</v>
      </c>
    </row>
    <row r="57" spans="1:14" s="41" customFormat="1" ht="13.8">
      <c r="A57" s="44"/>
      <c r="B57" s="45"/>
      <c r="C57" s="45"/>
      <c r="D57" s="45"/>
      <c r="E57" s="45"/>
      <c r="F57" s="45"/>
      <c r="G57" s="46"/>
      <c r="H57" s="47"/>
    </row>
    <row r="58" spans="1:14" s="41" customFormat="1">
      <c r="H58" s="47"/>
    </row>
    <row r="59" spans="1:14" ht="15.6">
      <c r="A59" s="7" t="s">
        <v>87</v>
      </c>
      <c r="B59" s="2"/>
      <c r="C59" s="2"/>
      <c r="D59" s="2"/>
      <c r="E59" s="2"/>
      <c r="F59" s="2"/>
      <c r="G59" s="65"/>
      <c r="H59" s="47"/>
      <c r="I59" s="534" t="s">
        <v>88</v>
      </c>
      <c r="J59" s="534"/>
    </row>
    <row r="60" spans="1:14" ht="15.6">
      <c r="A60" s="52"/>
      <c r="B60" s="2"/>
      <c r="C60" s="2"/>
      <c r="D60" s="2"/>
      <c r="E60" s="2"/>
      <c r="F60" s="2"/>
      <c r="G60" s="48" t="s">
        <v>35</v>
      </c>
      <c r="H60" s="47"/>
      <c r="I60" s="525"/>
      <c r="J60" s="525"/>
    </row>
    <row r="61" spans="1:14" ht="15.6">
      <c r="A61" s="7"/>
      <c r="B61" s="2"/>
      <c r="C61" s="2"/>
      <c r="D61" s="2"/>
      <c r="E61" s="2"/>
      <c r="F61" s="2"/>
      <c r="G61" s="48"/>
      <c r="H61" s="47"/>
      <c r="I61" s="48"/>
      <c r="J61" s="48"/>
    </row>
    <row r="62" spans="1:14" ht="15.6">
      <c r="A62" s="7" t="s">
        <v>17</v>
      </c>
      <c r="B62" s="2"/>
      <c r="C62" s="2"/>
      <c r="D62" s="2"/>
      <c r="E62" s="2"/>
      <c r="F62" s="2"/>
      <c r="G62" s="65"/>
      <c r="H62" s="47"/>
      <c r="I62" s="534" t="s">
        <v>89</v>
      </c>
      <c r="J62" s="534"/>
    </row>
    <row r="63" spans="1:14">
      <c r="A63" s="1"/>
      <c r="B63" s="2"/>
      <c r="C63" s="2"/>
      <c r="D63" s="2"/>
      <c r="E63" s="2"/>
      <c r="F63" s="2"/>
      <c r="G63" s="48" t="s">
        <v>35</v>
      </c>
      <c r="H63" s="47"/>
      <c r="I63" s="525"/>
      <c r="J63" s="525"/>
    </row>
    <row r="64" spans="1:14">
      <c r="A64" s="1"/>
      <c r="B64" s="2"/>
      <c r="C64" s="2"/>
      <c r="D64" s="2"/>
      <c r="E64" s="2"/>
      <c r="F64" s="2"/>
      <c r="G64" s="2"/>
      <c r="H64" s="47"/>
      <c r="I64" s="2"/>
      <c r="J64" s="2"/>
      <c r="K64" s="2"/>
    </row>
    <row r="65" spans="8:8" s="26" customFormat="1">
      <c r="H65" s="49"/>
    </row>
    <row r="66" spans="8:8" s="26" customFormat="1">
      <c r="H66" s="47"/>
    </row>
    <row r="67" spans="8:8" s="26" customFormat="1">
      <c r="H67" s="47"/>
    </row>
    <row r="68" spans="8:8" s="26" customFormat="1">
      <c r="H68" s="47"/>
    </row>
    <row r="69" spans="8:8" s="26" customFormat="1">
      <c r="H69" s="47"/>
    </row>
    <row r="70" spans="8:8" s="26" customFormat="1">
      <c r="H70" s="47"/>
    </row>
    <row r="71" spans="8:8" s="26" customFormat="1">
      <c r="H71" s="47"/>
    </row>
    <row r="72" spans="8:8" s="26" customFormat="1">
      <c r="H72" s="47"/>
    </row>
    <row r="73" spans="8:8" s="26" customFormat="1">
      <c r="H73" s="47"/>
    </row>
    <row r="74" spans="8:8" s="26" customFormat="1">
      <c r="H74" s="47"/>
    </row>
    <row r="75" spans="8:8" s="26" customFormat="1">
      <c r="H75" s="47"/>
    </row>
    <row r="76" spans="8:8" s="26" customFormat="1">
      <c r="H76" s="47"/>
    </row>
    <row r="77" spans="8:8" s="26" customFormat="1">
      <c r="H77" s="47"/>
    </row>
    <row r="78" spans="8:8" s="26" customFormat="1">
      <c r="H78" s="47"/>
    </row>
    <row r="79" spans="8:8" s="26" customFormat="1">
      <c r="H79" s="47"/>
    </row>
    <row r="80" spans="8:8" s="26" customFormat="1">
      <c r="H80" s="49"/>
    </row>
    <row r="81" spans="8:8" s="26" customFormat="1">
      <c r="H81" s="47"/>
    </row>
    <row r="82" spans="8:8" s="26" customFormat="1">
      <c r="H82" s="47"/>
    </row>
    <row r="83" spans="8:8" s="26" customFormat="1">
      <c r="H83" s="47"/>
    </row>
    <row r="84" spans="8:8" s="26" customFormat="1">
      <c r="H84" s="49"/>
    </row>
    <row r="85" spans="8:8" s="26" customFormat="1">
      <c r="H85" s="47"/>
    </row>
    <row r="86" spans="8:8" s="26" customFormat="1">
      <c r="H86" s="49"/>
    </row>
  </sheetData>
  <customSheetViews>
    <customSheetView guid="{00815C0F-0BFE-4D5E-83AB-B6E1B5B7E00D}" showPageBreaks="1" fitToPage="1" printArea="1">
      <selection activeCell="L11" sqref="L11"/>
      <rowBreaks count="1" manualBreakCount="1">
        <brk id="60" max="14" man="1"/>
      </rowBreaks>
      <pageMargins left="1" right="1" top="1" bottom="1" header="0.5" footer="0.5"/>
      <pageSetup paperSize="9" scale="80" firstPageNumber="0" fitToWidth="0" orientation="landscape" r:id="rId1"/>
      <headerFooter alignWithMargins="0"/>
    </customSheetView>
  </customSheetViews>
  <mergeCells count="55">
    <mergeCell ref="I59:J59"/>
    <mergeCell ref="I62:J62"/>
    <mergeCell ref="H2:J2"/>
    <mergeCell ref="I60:J60"/>
    <mergeCell ref="A33:F33"/>
    <mergeCell ref="A56:F56"/>
    <mergeCell ref="A55:F55"/>
    <mergeCell ref="A40:F40"/>
    <mergeCell ref="A41:F41"/>
    <mergeCell ref="A25:F25"/>
    <mergeCell ref="A53:F53"/>
    <mergeCell ref="A49:F49"/>
    <mergeCell ref="A42:F42"/>
    <mergeCell ref="A37:F37"/>
    <mergeCell ref="A36:F36"/>
    <mergeCell ref="A47:F47"/>
    <mergeCell ref="I63:J63"/>
    <mergeCell ref="H1:J1"/>
    <mergeCell ref="A7:J7"/>
    <mergeCell ref="A4:J4"/>
    <mergeCell ref="A45:F45"/>
    <mergeCell ref="A39:F39"/>
    <mergeCell ref="A24:F24"/>
    <mergeCell ref="A12:F12"/>
    <mergeCell ref="A11:F11"/>
    <mergeCell ref="A20:F20"/>
    <mergeCell ref="A21:F21"/>
    <mergeCell ref="A22:F22"/>
    <mergeCell ref="A19:F19"/>
    <mergeCell ref="A14:F14"/>
    <mergeCell ref="A23:F23"/>
    <mergeCell ref="A35:F35"/>
    <mergeCell ref="A54:F54"/>
    <mergeCell ref="A34:F34"/>
    <mergeCell ref="A50:F50"/>
    <mergeCell ref="A31:F31"/>
    <mergeCell ref="A28:F28"/>
    <mergeCell ref="A46:F46"/>
    <mergeCell ref="A51:F51"/>
    <mergeCell ref="A44:F44"/>
    <mergeCell ref="A30:F30"/>
    <mergeCell ref="A48:F48"/>
    <mergeCell ref="A29:F29"/>
    <mergeCell ref="A52:F52"/>
    <mergeCell ref="A43:F43"/>
    <mergeCell ref="A38:F38"/>
    <mergeCell ref="A32:F32"/>
    <mergeCell ref="A26:F26"/>
    <mergeCell ref="A27:F27"/>
    <mergeCell ref="F6:G6"/>
    <mergeCell ref="A15:F15"/>
    <mergeCell ref="A13:F13"/>
    <mergeCell ref="A18:F18"/>
    <mergeCell ref="A16:F16"/>
    <mergeCell ref="A17:F17"/>
  </mergeCells>
  <phoneticPr fontId="5" type="noConversion"/>
  <printOptions horizontalCentered="1"/>
  <pageMargins left="0.59055118110236227" right="0.39370078740157483" top="0.47244094488188981" bottom="0.39370078740157483" header="0.31496062992125984" footer="0.31496062992125984"/>
  <pageSetup paperSize="9" scale="73" firstPageNumber="0" fitToWidth="0"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apas8"/>
  <dimension ref="A1:L90"/>
  <sheetViews>
    <sheetView topLeftCell="A34" zoomScaleNormal="100" workbookViewId="0">
      <selection activeCell="G44" sqref="G44"/>
    </sheetView>
  </sheetViews>
  <sheetFormatPr defaultColWidth="9.33203125" defaultRowHeight="15.6"/>
  <cols>
    <col min="1" max="1" width="30.77734375" style="75" customWidth="1"/>
    <col min="2" max="2" width="60.6640625" style="7" customWidth="1"/>
    <col min="3" max="5" width="13" style="7" customWidth="1"/>
    <col min="6" max="6" width="12.6640625" style="7" customWidth="1"/>
    <col min="7" max="7" width="11" style="7" customWidth="1"/>
    <col min="8" max="8" width="13" style="7" customWidth="1"/>
    <col min="9" max="9" width="12.109375" style="7" customWidth="1"/>
    <col min="10" max="10" width="14.6640625" style="7" customWidth="1"/>
    <col min="11" max="16384" width="9.33203125" style="7"/>
  </cols>
  <sheetData>
    <row r="1" spans="1:12" s="5" customFormat="1" ht="25.5" customHeight="1">
      <c r="A1" s="70"/>
      <c r="B1" s="69"/>
      <c r="C1" s="598" t="s">
        <v>97</v>
      </c>
      <c r="D1" s="598"/>
      <c r="E1" s="598"/>
      <c r="F1" s="598"/>
    </row>
    <row r="2" spans="1:12" s="5" customFormat="1" ht="25.5" customHeight="1">
      <c r="A2" s="70"/>
      <c r="B2" s="69"/>
      <c r="C2" s="599" t="s">
        <v>48</v>
      </c>
      <c r="D2" s="599"/>
      <c r="E2" s="599"/>
      <c r="F2" s="599"/>
    </row>
    <row r="3" spans="1:12" ht="13.5" customHeight="1">
      <c r="A3" s="70"/>
      <c r="B3" s="6"/>
      <c r="C3" s="4"/>
      <c r="D3" s="4"/>
      <c r="E3" s="4"/>
      <c r="F3" s="4"/>
    </row>
    <row r="4" spans="1:12" ht="28.5" customHeight="1">
      <c r="A4" s="600" t="s">
        <v>98</v>
      </c>
      <c r="B4" s="600"/>
      <c r="C4" s="600"/>
      <c r="D4" s="600"/>
      <c r="E4" s="600"/>
      <c r="F4" s="600"/>
    </row>
    <row r="5" spans="1:12">
      <c r="A5" s="71"/>
      <c r="B5" s="8"/>
      <c r="C5" s="8"/>
      <c r="D5" s="8"/>
      <c r="E5" s="8"/>
      <c r="F5" s="4"/>
    </row>
    <row r="6" spans="1:12">
      <c r="A6" s="70"/>
      <c r="B6" s="601" t="s">
        <v>99</v>
      </c>
      <c r="C6" s="601"/>
      <c r="D6" s="601"/>
      <c r="E6" s="69"/>
      <c r="F6" s="9"/>
      <c r="G6" s="10"/>
      <c r="H6" s="10"/>
      <c r="I6" s="10"/>
      <c r="J6" s="10"/>
      <c r="K6" s="10"/>
      <c r="L6" s="10"/>
    </row>
    <row r="7" spans="1:12" ht="14.25" customHeight="1">
      <c r="A7" s="70"/>
      <c r="B7" s="4"/>
      <c r="C7" s="4"/>
      <c r="D7" s="4"/>
      <c r="E7" s="11"/>
      <c r="F7" s="12" t="s">
        <v>100</v>
      </c>
    </row>
    <row r="8" spans="1:12" ht="57" customHeight="1">
      <c r="A8" s="51" t="s">
        <v>101</v>
      </c>
      <c r="B8" s="72" t="s">
        <v>102</v>
      </c>
      <c r="C8" s="72" t="s">
        <v>103</v>
      </c>
      <c r="D8" s="72" t="s">
        <v>220</v>
      </c>
      <c r="E8" s="72" t="s">
        <v>39</v>
      </c>
      <c r="F8" s="51" t="s">
        <v>105</v>
      </c>
    </row>
    <row r="9" spans="1:12" s="14" customFormat="1" ht="13.2">
      <c r="A9" s="73">
        <v>1</v>
      </c>
      <c r="B9" s="13">
        <v>2</v>
      </c>
      <c r="C9" s="13">
        <v>3</v>
      </c>
      <c r="D9" s="13">
        <v>4</v>
      </c>
      <c r="E9" s="13">
        <v>5</v>
      </c>
      <c r="F9" s="13">
        <v>6</v>
      </c>
    </row>
    <row r="10" spans="1:12" s="75" customFormat="1" ht="18" customHeight="1">
      <c r="A10" s="594" t="s">
        <v>106</v>
      </c>
      <c r="B10" s="16" t="s">
        <v>107</v>
      </c>
      <c r="C10" s="74">
        <v>35</v>
      </c>
      <c r="D10" s="74">
        <v>35</v>
      </c>
      <c r="E10" s="74">
        <v>33.200000000000003</v>
      </c>
      <c r="F10" s="74">
        <f>SUM(E10*100/D10)</f>
        <v>94.857142857142875</v>
      </c>
    </row>
    <row r="11" spans="1:12" s="75" customFormat="1" ht="18" customHeight="1">
      <c r="A11" s="596"/>
      <c r="B11" s="76" t="s">
        <v>114</v>
      </c>
      <c r="C11" s="67">
        <v>35</v>
      </c>
      <c r="D11" s="67">
        <v>35</v>
      </c>
      <c r="E11" s="67">
        <v>33.200000000000003</v>
      </c>
      <c r="F11" s="67">
        <f>SUM(E11*100/D11)</f>
        <v>94.857142857142875</v>
      </c>
    </row>
    <row r="12" spans="1:12" s="75" customFormat="1" ht="24.75" customHeight="1">
      <c r="A12" s="594" t="s">
        <v>108</v>
      </c>
      <c r="B12" s="77" t="s">
        <v>109</v>
      </c>
      <c r="C12" s="78">
        <v>33</v>
      </c>
      <c r="D12" s="78">
        <v>33</v>
      </c>
      <c r="E12" s="78">
        <v>8.4</v>
      </c>
      <c r="F12" s="78">
        <f>SUM(E12*100/D12)</f>
        <v>25.454545454545453</v>
      </c>
    </row>
    <row r="13" spans="1:12" s="75" customFormat="1" ht="24.75" customHeight="1">
      <c r="A13" s="595"/>
      <c r="B13" s="77" t="s">
        <v>221</v>
      </c>
      <c r="C13" s="78">
        <v>26</v>
      </c>
      <c r="D13" s="78">
        <v>26</v>
      </c>
      <c r="E13" s="78">
        <v>11</v>
      </c>
      <c r="F13" s="78">
        <f t="shared" ref="F13:F20" si="0">SUM(E13*100/D13)</f>
        <v>42.307692307692307</v>
      </c>
    </row>
    <row r="14" spans="1:12" s="75" customFormat="1" ht="18" customHeight="1">
      <c r="A14" s="595"/>
      <c r="B14" s="77" t="s">
        <v>110</v>
      </c>
      <c r="C14" s="78">
        <v>1557</v>
      </c>
      <c r="D14" s="78">
        <v>4701.3999999999996</v>
      </c>
      <c r="E14" s="78">
        <v>2493.1999999999998</v>
      </c>
      <c r="F14" s="78">
        <f t="shared" si="0"/>
        <v>53.031012038967113</v>
      </c>
    </row>
    <row r="15" spans="1:12" s="75" customFormat="1" ht="18" customHeight="1">
      <c r="A15" s="595"/>
      <c r="B15" s="77" t="s">
        <v>111</v>
      </c>
      <c r="C15" s="78">
        <v>100</v>
      </c>
      <c r="D15" s="78">
        <v>100</v>
      </c>
      <c r="E15" s="78">
        <v>56.5</v>
      </c>
      <c r="F15" s="78">
        <f t="shared" si="0"/>
        <v>56.5</v>
      </c>
    </row>
    <row r="16" spans="1:12" s="75" customFormat="1" ht="24.75" customHeight="1">
      <c r="A16" s="595"/>
      <c r="B16" s="77" t="s">
        <v>112</v>
      </c>
      <c r="C16" s="78">
        <v>1658</v>
      </c>
      <c r="D16" s="78">
        <v>1658</v>
      </c>
      <c r="E16" s="78">
        <v>1475.2</v>
      </c>
      <c r="F16" s="78">
        <f t="shared" si="0"/>
        <v>88.974668275030155</v>
      </c>
    </row>
    <row r="17" spans="1:10" ht="24.75" customHeight="1">
      <c r="A17" s="595"/>
      <c r="B17" s="77" t="s">
        <v>113</v>
      </c>
      <c r="C17" s="78"/>
      <c r="D17" s="78">
        <v>457.2</v>
      </c>
      <c r="E17" s="78">
        <v>347.3</v>
      </c>
      <c r="F17" s="78">
        <f>SUM(E17*100/D17)</f>
        <v>75.962379702537191</v>
      </c>
      <c r="G17" s="75"/>
      <c r="H17" s="75"/>
      <c r="I17" s="75"/>
      <c r="J17" s="75"/>
    </row>
    <row r="18" spans="1:10" ht="18" customHeight="1">
      <c r="A18" s="596"/>
      <c r="B18" s="76" t="s">
        <v>114</v>
      </c>
      <c r="C18" s="79">
        <f>SUM(C12:C17)</f>
        <v>3374</v>
      </c>
      <c r="D18" s="79">
        <f>SUM(D12:D17)</f>
        <v>6975.5999999999995</v>
      </c>
      <c r="E18" s="79">
        <f>SUM(E12:E17)</f>
        <v>4391.6000000000004</v>
      </c>
      <c r="F18" s="67">
        <f>SUM(E18*100/D18)</f>
        <v>62.956591547680496</v>
      </c>
      <c r="G18" s="75"/>
      <c r="H18" s="75"/>
      <c r="I18" s="75"/>
      <c r="J18" s="75"/>
    </row>
    <row r="19" spans="1:10" ht="18" customHeight="1">
      <c r="A19" s="594" t="s">
        <v>115</v>
      </c>
      <c r="B19" s="80" t="s">
        <v>116</v>
      </c>
      <c r="C19" s="81">
        <v>545</v>
      </c>
      <c r="D19" s="81">
        <v>545</v>
      </c>
      <c r="E19" s="81">
        <v>509.9</v>
      </c>
      <c r="F19" s="81">
        <f t="shared" si="0"/>
        <v>93.559633027522935</v>
      </c>
      <c r="G19" s="75"/>
      <c r="H19" s="75"/>
      <c r="I19" s="75"/>
      <c r="J19" s="75"/>
    </row>
    <row r="20" spans="1:10" ht="18" customHeight="1">
      <c r="A20" s="596"/>
      <c r="B20" s="76" t="s">
        <v>114</v>
      </c>
      <c r="C20" s="82">
        <v>545</v>
      </c>
      <c r="D20" s="82">
        <v>545</v>
      </c>
      <c r="E20" s="82">
        <v>509.9</v>
      </c>
      <c r="F20" s="82">
        <f t="shared" si="0"/>
        <v>93.559633027522935</v>
      </c>
      <c r="G20" s="75"/>
      <c r="H20" s="75"/>
      <c r="I20" s="75"/>
      <c r="J20" s="75"/>
    </row>
    <row r="21" spans="1:10" ht="51" customHeight="1">
      <c r="A21" s="594" t="s">
        <v>117</v>
      </c>
      <c r="B21" s="83" t="s">
        <v>232</v>
      </c>
      <c r="C21" s="84">
        <v>2317</v>
      </c>
      <c r="D21" s="84">
        <v>2317</v>
      </c>
      <c r="E21" s="85">
        <v>2302.4</v>
      </c>
      <c r="F21" s="84">
        <f>SUM(E21*100/D21)</f>
        <v>99.369874838152782</v>
      </c>
      <c r="G21" s="75"/>
      <c r="H21" s="75"/>
      <c r="I21" s="75"/>
      <c r="J21" s="75"/>
    </row>
    <row r="22" spans="1:10" ht="39" customHeight="1">
      <c r="A22" s="595"/>
      <c r="B22" s="77" t="s">
        <v>118</v>
      </c>
      <c r="C22" s="74">
        <v>70</v>
      </c>
      <c r="D22" s="74">
        <v>244</v>
      </c>
      <c r="E22" s="74">
        <v>241.3</v>
      </c>
      <c r="F22" s="74">
        <f>SUM(E22*100/D22)</f>
        <v>98.893442622950815</v>
      </c>
      <c r="G22" s="75"/>
      <c r="H22" s="75"/>
      <c r="I22" s="75"/>
      <c r="J22" s="75"/>
    </row>
    <row r="23" spans="1:10" ht="38.25" customHeight="1">
      <c r="A23" s="595"/>
      <c r="B23" s="77" t="s">
        <v>119</v>
      </c>
      <c r="C23" s="74"/>
      <c r="D23" s="74">
        <v>2000</v>
      </c>
      <c r="E23" s="74"/>
      <c r="F23" s="74">
        <f t="shared" ref="F23:F30" si="1">SUM(E23*100/D23)</f>
        <v>0</v>
      </c>
    </row>
    <row r="24" spans="1:10" ht="18" customHeight="1">
      <c r="A24" s="595"/>
      <c r="B24" s="77" t="s">
        <v>120</v>
      </c>
      <c r="C24" s="74"/>
      <c r="D24" s="74">
        <v>10567.2</v>
      </c>
      <c r="E24" s="86">
        <v>9313.1</v>
      </c>
      <c r="F24" s="74">
        <f t="shared" si="1"/>
        <v>88.132144749791806</v>
      </c>
    </row>
    <row r="25" spans="1:10" ht="18" customHeight="1">
      <c r="A25" s="595"/>
      <c r="B25" s="77" t="s">
        <v>121</v>
      </c>
      <c r="C25" s="74"/>
      <c r="D25" s="74">
        <v>386</v>
      </c>
      <c r="E25" s="86">
        <v>385.9</v>
      </c>
      <c r="F25" s="74">
        <f t="shared" si="1"/>
        <v>99.974093264248708</v>
      </c>
    </row>
    <row r="26" spans="1:10" ht="24.75" customHeight="1">
      <c r="A26" s="595"/>
      <c r="B26" s="77" t="s">
        <v>222</v>
      </c>
      <c r="C26" s="74"/>
      <c r="D26" s="74">
        <v>18600</v>
      </c>
      <c r="E26" s="87">
        <v>18599.7</v>
      </c>
      <c r="F26" s="74">
        <f t="shared" si="1"/>
        <v>99.998387096774195</v>
      </c>
    </row>
    <row r="27" spans="1:10" ht="18" customHeight="1">
      <c r="A27" s="595"/>
      <c r="B27" s="77" t="s">
        <v>122</v>
      </c>
      <c r="C27" s="74"/>
      <c r="D27" s="74">
        <v>834.5</v>
      </c>
      <c r="E27" s="86">
        <v>834.5</v>
      </c>
      <c r="F27" s="74">
        <f t="shared" si="1"/>
        <v>100</v>
      </c>
    </row>
    <row r="28" spans="1:10" ht="18" customHeight="1">
      <c r="A28" s="596"/>
      <c r="B28" s="76" t="s">
        <v>114</v>
      </c>
      <c r="C28" s="67">
        <f>SUM(C21:C27)</f>
        <v>2387</v>
      </c>
      <c r="D28" s="67">
        <f>SUM(D21:D27)</f>
        <v>34948.699999999997</v>
      </c>
      <c r="E28" s="88">
        <f>SUM(E21:E27)</f>
        <v>31676.9</v>
      </c>
      <c r="F28" s="67">
        <f t="shared" si="1"/>
        <v>90.638278390898662</v>
      </c>
      <c r="G28" s="75"/>
      <c r="H28" s="75"/>
      <c r="I28" s="75"/>
      <c r="J28" s="75"/>
    </row>
    <row r="29" spans="1:10" ht="18" customHeight="1">
      <c r="A29" s="594" t="s">
        <v>123</v>
      </c>
      <c r="B29" s="89" t="s">
        <v>124</v>
      </c>
      <c r="C29" s="78">
        <v>560</v>
      </c>
      <c r="D29" s="78">
        <v>560</v>
      </c>
      <c r="E29" s="87">
        <v>556.9</v>
      </c>
      <c r="F29" s="74">
        <f t="shared" si="1"/>
        <v>99.446428571428569</v>
      </c>
      <c r="G29" s="75"/>
      <c r="H29" s="90"/>
      <c r="I29" s="90"/>
      <c r="J29" s="75"/>
    </row>
    <row r="30" spans="1:10" ht="18" customHeight="1">
      <c r="A30" s="595"/>
      <c r="B30" s="77" t="s">
        <v>125</v>
      </c>
      <c r="C30" s="78">
        <v>293</v>
      </c>
      <c r="D30" s="91">
        <v>293</v>
      </c>
      <c r="E30" s="92">
        <v>293</v>
      </c>
      <c r="F30" s="78">
        <f t="shared" si="1"/>
        <v>100</v>
      </c>
      <c r="G30" s="75"/>
      <c r="H30" s="75"/>
      <c r="I30" s="75"/>
      <c r="J30" s="75"/>
    </row>
    <row r="31" spans="1:10" ht="24.75" customHeight="1">
      <c r="A31" s="595"/>
      <c r="B31" s="93" t="s">
        <v>223</v>
      </c>
      <c r="C31" s="78">
        <v>3277</v>
      </c>
      <c r="D31" s="78">
        <v>3277</v>
      </c>
      <c r="E31" s="87">
        <v>3273.4</v>
      </c>
      <c r="F31" s="78">
        <f>SUM(E31*100/D31)</f>
        <v>99.890143423863293</v>
      </c>
      <c r="G31" s="75"/>
      <c r="H31" s="90"/>
      <c r="I31" s="90"/>
      <c r="J31" s="75"/>
    </row>
    <row r="32" spans="1:10" ht="24.75" customHeight="1">
      <c r="A32" s="595"/>
      <c r="B32" s="93" t="s">
        <v>126</v>
      </c>
      <c r="C32" s="78">
        <v>606</v>
      </c>
      <c r="D32" s="78">
        <v>606</v>
      </c>
      <c r="E32" s="87">
        <v>606</v>
      </c>
      <c r="F32" s="78">
        <f t="shared" ref="F32:F34" si="2">SUM(E32*100/D32)</f>
        <v>100</v>
      </c>
    </row>
    <row r="33" spans="1:10" ht="24.75" customHeight="1">
      <c r="A33" s="595"/>
      <c r="B33" s="94" t="s">
        <v>112</v>
      </c>
      <c r="C33" s="95">
        <v>6859</v>
      </c>
      <c r="D33" s="95">
        <v>6859</v>
      </c>
      <c r="E33" s="96">
        <v>6859</v>
      </c>
      <c r="F33" s="78">
        <f t="shared" si="2"/>
        <v>100</v>
      </c>
    </row>
    <row r="34" spans="1:10" ht="18" customHeight="1">
      <c r="A34" s="596"/>
      <c r="B34" s="97" t="s">
        <v>114</v>
      </c>
      <c r="C34" s="98">
        <f>SUM(C29:C33)</f>
        <v>11595</v>
      </c>
      <c r="D34" s="98">
        <f>SUM(D29:D33)</f>
        <v>11595</v>
      </c>
      <c r="E34" s="99">
        <f>SUM(E29:E33)</f>
        <v>11588.3</v>
      </c>
      <c r="F34" s="79">
        <f t="shared" si="2"/>
        <v>99.942216472617503</v>
      </c>
    </row>
    <row r="35" spans="1:10" ht="18" customHeight="1">
      <c r="A35" s="594" t="s">
        <v>127</v>
      </c>
      <c r="B35" s="100" t="s">
        <v>128</v>
      </c>
      <c r="C35" s="101">
        <v>14062</v>
      </c>
      <c r="D35" s="101">
        <v>14100</v>
      </c>
      <c r="E35" s="102">
        <v>12892.2</v>
      </c>
      <c r="F35" s="78">
        <f>SUM(E35*100/D35)</f>
        <v>91.434042553191489</v>
      </c>
    </row>
    <row r="36" spans="1:10" ht="24.75" customHeight="1">
      <c r="A36" s="595"/>
      <c r="B36" s="100" t="s">
        <v>129</v>
      </c>
      <c r="C36" s="101">
        <v>3852</v>
      </c>
      <c r="D36" s="101">
        <v>2940</v>
      </c>
      <c r="E36" s="102">
        <v>159.6</v>
      </c>
      <c r="F36" s="78">
        <f t="shared" ref="F36:F43" si="3">SUM(E36*100/D36)</f>
        <v>5.4285714285714288</v>
      </c>
    </row>
    <row r="37" spans="1:10" ht="18" customHeight="1">
      <c r="A37" s="595"/>
      <c r="B37" s="103" t="s">
        <v>130</v>
      </c>
      <c r="C37" s="101">
        <v>22517</v>
      </c>
      <c r="D37" s="101">
        <v>22117.7</v>
      </c>
      <c r="E37" s="102">
        <v>17680.3</v>
      </c>
      <c r="F37" s="78">
        <f t="shared" si="3"/>
        <v>79.937335256378375</v>
      </c>
    </row>
    <row r="38" spans="1:10" ht="18" customHeight="1">
      <c r="A38" s="595"/>
      <c r="B38" s="103" t="s">
        <v>131</v>
      </c>
      <c r="C38" s="101">
        <v>28326</v>
      </c>
      <c r="D38" s="101">
        <v>31101.3</v>
      </c>
      <c r="E38" s="102">
        <v>30880.7</v>
      </c>
      <c r="F38" s="78">
        <f t="shared" si="3"/>
        <v>99.290704890149286</v>
      </c>
    </row>
    <row r="39" spans="1:10" ht="18" customHeight="1">
      <c r="A39" s="595"/>
      <c r="B39" s="100" t="s">
        <v>132</v>
      </c>
      <c r="C39" s="101">
        <v>6665</v>
      </c>
      <c r="D39" s="101">
        <v>6665</v>
      </c>
      <c r="E39" s="102">
        <v>6589.1</v>
      </c>
      <c r="F39" s="78">
        <f t="shared" si="3"/>
        <v>98.861215303825958</v>
      </c>
    </row>
    <row r="40" spans="1:10" ht="24.75" customHeight="1">
      <c r="A40" s="595"/>
      <c r="B40" s="100" t="s">
        <v>133</v>
      </c>
      <c r="C40" s="104">
        <v>7756</v>
      </c>
      <c r="D40" s="105">
        <v>7756</v>
      </c>
      <c r="E40" s="106">
        <v>7528.7</v>
      </c>
      <c r="F40" s="78">
        <f t="shared" si="3"/>
        <v>97.069365652398147</v>
      </c>
    </row>
    <row r="41" spans="1:10" ht="18" customHeight="1">
      <c r="A41" s="595"/>
      <c r="B41" s="100" t="s">
        <v>125</v>
      </c>
      <c r="C41" s="104">
        <v>4403</v>
      </c>
      <c r="D41" s="105">
        <v>4403</v>
      </c>
      <c r="E41" s="106">
        <v>4400.7</v>
      </c>
      <c r="F41" s="78">
        <f t="shared" si="3"/>
        <v>99.947762888939366</v>
      </c>
    </row>
    <row r="42" spans="1:10" ht="25.5" customHeight="1">
      <c r="A42" s="595"/>
      <c r="B42" s="107" t="s">
        <v>112</v>
      </c>
      <c r="C42" s="108">
        <v>1089</v>
      </c>
      <c r="D42" s="109">
        <v>1089</v>
      </c>
      <c r="E42" s="110">
        <v>1086.4000000000001</v>
      </c>
      <c r="F42" s="78">
        <f t="shared" si="3"/>
        <v>99.761248852157962</v>
      </c>
    </row>
    <row r="43" spans="1:10" ht="18" customHeight="1">
      <c r="A43" s="596"/>
      <c r="B43" s="111" t="s">
        <v>114</v>
      </c>
      <c r="C43" s="112">
        <f>SUM(C35:C42)</f>
        <v>88670</v>
      </c>
      <c r="D43" s="112">
        <f>SUM(D35:D42)</f>
        <v>90172</v>
      </c>
      <c r="E43" s="112">
        <f t="shared" ref="E43" si="4">SUM(E35:E42)</f>
        <v>81217.7</v>
      </c>
      <c r="F43" s="79">
        <f t="shared" si="3"/>
        <v>90.069755578228282</v>
      </c>
    </row>
    <row r="44" spans="1:10" ht="24.75" customHeight="1">
      <c r="A44" s="594" t="s">
        <v>134</v>
      </c>
      <c r="B44" s="156" t="s">
        <v>224</v>
      </c>
      <c r="C44" s="157">
        <v>40415</v>
      </c>
      <c r="D44" s="157">
        <v>39091</v>
      </c>
      <c r="E44" s="113">
        <v>39026.400000000001</v>
      </c>
      <c r="F44" s="114">
        <f>SUM(E44*100/D44)</f>
        <v>99.834744570361465</v>
      </c>
    </row>
    <row r="45" spans="1:10" ht="36.75" customHeight="1">
      <c r="A45" s="595"/>
      <c r="B45" s="77" t="s">
        <v>225</v>
      </c>
      <c r="C45" s="158">
        <v>68948</v>
      </c>
      <c r="D45" s="158">
        <v>90253.5</v>
      </c>
      <c r="E45" s="115">
        <v>89098.8</v>
      </c>
      <c r="F45" s="114">
        <f>SUM(E45*100/D45)</f>
        <v>98.720603633100097</v>
      </c>
      <c r="I45" s="116"/>
      <c r="J45" s="116"/>
    </row>
    <row r="46" spans="1:10" ht="18" customHeight="1">
      <c r="A46" s="596"/>
      <c r="B46" s="76" t="s">
        <v>114</v>
      </c>
      <c r="C46" s="117">
        <f>SUM(C44:C45)</f>
        <v>109363</v>
      </c>
      <c r="D46" s="117">
        <f>SUM(D44:D45)</f>
        <v>129344.5</v>
      </c>
      <c r="E46" s="117">
        <f t="shared" ref="E46" si="5">SUM(E44:E45)</f>
        <v>128125.20000000001</v>
      </c>
      <c r="F46" s="118">
        <f>SUM(E46*100/D46)</f>
        <v>99.057323658910903</v>
      </c>
    </row>
    <row r="47" spans="1:10" ht="18" customHeight="1">
      <c r="A47" s="594" t="s">
        <v>135</v>
      </c>
      <c r="B47" s="119" t="s">
        <v>136</v>
      </c>
      <c r="C47" s="78">
        <v>9335</v>
      </c>
      <c r="D47" s="78">
        <v>9487.9</v>
      </c>
      <c r="E47" s="78">
        <v>9487.6</v>
      </c>
      <c r="F47" s="78">
        <f>SUM(E47*100/D47)</f>
        <v>99.996838077972996</v>
      </c>
    </row>
    <row r="48" spans="1:10" ht="18" customHeight="1">
      <c r="A48" s="595"/>
      <c r="B48" s="77" t="s">
        <v>125</v>
      </c>
      <c r="C48" s="78">
        <v>3898</v>
      </c>
      <c r="D48" s="78">
        <v>3957.6</v>
      </c>
      <c r="E48" s="87">
        <v>3957.4</v>
      </c>
      <c r="F48" s="78">
        <f t="shared" ref="F48:F70" si="6">SUM(E48*100/D48)</f>
        <v>99.994946432181123</v>
      </c>
    </row>
    <row r="49" spans="1:10" ht="24.75" customHeight="1">
      <c r="A49" s="595"/>
      <c r="B49" s="77" t="s">
        <v>112</v>
      </c>
      <c r="C49" s="91">
        <v>7768</v>
      </c>
      <c r="D49" s="91">
        <v>8280</v>
      </c>
      <c r="E49" s="92">
        <v>8251.6</v>
      </c>
      <c r="F49" s="78">
        <f t="shared" si="6"/>
        <v>99.65700483091787</v>
      </c>
    </row>
    <row r="50" spans="1:10" ht="18" customHeight="1">
      <c r="A50" s="596"/>
      <c r="B50" s="76" t="s">
        <v>114</v>
      </c>
      <c r="C50" s="120">
        <f>SUM(C47:C49)</f>
        <v>21001</v>
      </c>
      <c r="D50" s="120">
        <f>SUM(D47:D49)</f>
        <v>21725.5</v>
      </c>
      <c r="E50" s="120">
        <f t="shared" ref="E50" si="7">SUM(E47:E49)</f>
        <v>21696.6</v>
      </c>
      <c r="F50" s="79">
        <f t="shared" si="6"/>
        <v>99.86697659432464</v>
      </c>
    </row>
    <row r="51" spans="1:10" ht="18" customHeight="1">
      <c r="A51" s="594" t="s">
        <v>143</v>
      </c>
      <c r="B51" s="121" t="s">
        <v>226</v>
      </c>
      <c r="C51" s="101">
        <v>576786</v>
      </c>
      <c r="D51" s="101">
        <v>576917</v>
      </c>
      <c r="E51" s="102">
        <v>576632.80000000005</v>
      </c>
      <c r="F51" s="78">
        <f t="shared" si="6"/>
        <v>99.950738147775169</v>
      </c>
      <c r="I51" s="116"/>
      <c r="J51" s="116"/>
    </row>
    <row r="52" spans="1:10" ht="38.25" customHeight="1">
      <c r="A52" s="595"/>
      <c r="B52" s="122" t="s">
        <v>144</v>
      </c>
      <c r="C52" s="101">
        <v>17433</v>
      </c>
      <c r="D52" s="101">
        <v>17703</v>
      </c>
      <c r="E52" s="102">
        <v>17684.2</v>
      </c>
      <c r="F52" s="78">
        <f t="shared" si="6"/>
        <v>99.893803310173411</v>
      </c>
    </row>
    <row r="53" spans="1:10" ht="24.75" customHeight="1">
      <c r="A53" s="595"/>
      <c r="B53" s="123" t="s">
        <v>112</v>
      </c>
      <c r="C53" s="101">
        <v>23791</v>
      </c>
      <c r="D53" s="101">
        <v>24038.5</v>
      </c>
      <c r="E53" s="102">
        <v>24009.7</v>
      </c>
      <c r="F53" s="78">
        <f t="shared" si="6"/>
        <v>99.880192191692487</v>
      </c>
    </row>
    <row r="54" spans="1:10" ht="24.75" customHeight="1">
      <c r="A54" s="595"/>
      <c r="B54" s="123" t="s">
        <v>145</v>
      </c>
      <c r="C54" s="101">
        <v>40</v>
      </c>
      <c r="D54" s="101">
        <v>40</v>
      </c>
      <c r="E54" s="102">
        <v>40</v>
      </c>
      <c r="F54" s="78">
        <f t="shared" si="6"/>
        <v>100</v>
      </c>
    </row>
    <row r="55" spans="1:10" ht="36" customHeight="1">
      <c r="A55" s="595"/>
      <c r="B55" s="123" t="s">
        <v>146</v>
      </c>
      <c r="C55" s="101"/>
      <c r="D55" s="101">
        <f>2337.2+879.8</f>
        <v>3217</v>
      </c>
      <c r="E55" s="102">
        <v>1860.8</v>
      </c>
      <c r="F55" s="78">
        <f t="shared" si="6"/>
        <v>57.842710599937831</v>
      </c>
      <c r="J55" s="116"/>
    </row>
    <row r="56" spans="1:10" ht="40.5" customHeight="1">
      <c r="A56" s="595"/>
      <c r="B56" s="123" t="s">
        <v>227</v>
      </c>
      <c r="C56" s="101"/>
      <c r="D56" s="101">
        <v>52.7</v>
      </c>
      <c r="E56" s="102">
        <v>52.7</v>
      </c>
      <c r="F56" s="78">
        <f t="shared" si="6"/>
        <v>100</v>
      </c>
    </row>
    <row r="57" spans="1:10" ht="18" customHeight="1">
      <c r="A57" s="596"/>
      <c r="B57" s="124" t="s">
        <v>114</v>
      </c>
      <c r="C57" s="125">
        <f>SUM(C51:C56)</f>
        <v>618050</v>
      </c>
      <c r="D57" s="125">
        <f t="shared" ref="D57" si="8">SUM(D51:D56)</f>
        <v>621968.19999999995</v>
      </c>
      <c r="E57" s="125">
        <f>SUM(E51:E56)</f>
        <v>620280.19999999995</v>
      </c>
      <c r="F57" s="79">
        <f t="shared" si="6"/>
        <v>99.728603488088297</v>
      </c>
    </row>
    <row r="58" spans="1:10" ht="18" customHeight="1">
      <c r="A58" s="594" t="s">
        <v>137</v>
      </c>
      <c r="B58" s="89" t="s">
        <v>138</v>
      </c>
      <c r="C58" s="101">
        <v>2068</v>
      </c>
      <c r="D58" s="101">
        <v>2068.5</v>
      </c>
      <c r="E58" s="102">
        <v>2062.6999999999998</v>
      </c>
      <c r="F58" s="78">
        <f t="shared" si="6"/>
        <v>99.719603577471588</v>
      </c>
      <c r="I58" s="116"/>
      <c r="J58" s="116"/>
    </row>
    <row r="59" spans="1:10" ht="18" customHeight="1">
      <c r="A59" s="595"/>
      <c r="B59" s="89" t="s">
        <v>139</v>
      </c>
      <c r="C59" s="101">
        <v>563</v>
      </c>
      <c r="D59" s="101">
        <v>563</v>
      </c>
      <c r="E59" s="102">
        <v>557.5</v>
      </c>
      <c r="F59" s="78">
        <f t="shared" si="6"/>
        <v>99.023090586145642</v>
      </c>
    </row>
    <row r="60" spans="1:10" ht="26.25" customHeight="1">
      <c r="A60" s="595"/>
      <c r="B60" s="89" t="s">
        <v>140</v>
      </c>
      <c r="C60" s="101">
        <v>49</v>
      </c>
      <c r="D60" s="101">
        <v>49</v>
      </c>
      <c r="E60" s="102">
        <v>48.8</v>
      </c>
      <c r="F60" s="78">
        <f t="shared" si="6"/>
        <v>99.591836734693871</v>
      </c>
    </row>
    <row r="61" spans="1:10" ht="24.75" customHeight="1">
      <c r="A61" s="595"/>
      <c r="B61" s="89" t="s">
        <v>141</v>
      </c>
      <c r="C61" s="101">
        <v>695</v>
      </c>
      <c r="D61" s="101">
        <v>695.2</v>
      </c>
      <c r="E61" s="102">
        <v>693.1</v>
      </c>
      <c r="F61" s="78">
        <f t="shared" si="6"/>
        <v>99.697928653624857</v>
      </c>
      <c r="J61" s="15"/>
    </row>
    <row r="62" spans="1:10" ht="24.75" customHeight="1">
      <c r="A62" s="595"/>
      <c r="B62" s="77" t="s">
        <v>142</v>
      </c>
      <c r="C62" s="101">
        <v>111</v>
      </c>
      <c r="D62" s="101">
        <v>111</v>
      </c>
      <c r="E62" s="102">
        <v>111</v>
      </c>
      <c r="F62" s="78">
        <f t="shared" si="6"/>
        <v>100</v>
      </c>
    </row>
    <row r="63" spans="1:10" ht="18" customHeight="1">
      <c r="A63" s="596"/>
      <c r="B63" s="76" t="s">
        <v>114</v>
      </c>
      <c r="C63" s="125">
        <f>SUM(C58:C62)</f>
        <v>3486</v>
      </c>
      <c r="D63" s="125">
        <f t="shared" ref="D63:E63" si="9">SUM(D58:D62)</f>
        <v>3486.7</v>
      </c>
      <c r="E63" s="125">
        <f t="shared" si="9"/>
        <v>3473.1</v>
      </c>
      <c r="F63" s="79">
        <f t="shared" si="6"/>
        <v>99.609946367625554</v>
      </c>
    </row>
    <row r="64" spans="1:10" ht="24.75" customHeight="1">
      <c r="A64" s="594" t="s">
        <v>147</v>
      </c>
      <c r="B64" s="100" t="s">
        <v>112</v>
      </c>
      <c r="C64" s="101">
        <v>500</v>
      </c>
      <c r="D64" s="101">
        <v>500</v>
      </c>
      <c r="E64" s="102">
        <v>500</v>
      </c>
      <c r="F64" s="78">
        <f t="shared" si="6"/>
        <v>100</v>
      </c>
    </row>
    <row r="65" spans="1:6" ht="18" customHeight="1">
      <c r="A65" s="596"/>
      <c r="B65" s="126" t="s">
        <v>114</v>
      </c>
      <c r="C65" s="125">
        <f>SUM(C64:C64)</f>
        <v>500</v>
      </c>
      <c r="D65" s="125">
        <f>SUM(D64:D64)</f>
        <v>500</v>
      </c>
      <c r="E65" s="125">
        <f>SUM(E64:E64)</f>
        <v>500</v>
      </c>
      <c r="F65" s="79">
        <f t="shared" si="6"/>
        <v>100</v>
      </c>
    </row>
    <row r="66" spans="1:6" ht="18" customHeight="1">
      <c r="A66" s="594" t="s">
        <v>228</v>
      </c>
      <c r="B66" s="100" t="s">
        <v>148</v>
      </c>
      <c r="C66" s="101">
        <v>1360</v>
      </c>
      <c r="D66" s="101">
        <v>1362</v>
      </c>
      <c r="E66" s="102">
        <v>1317.6</v>
      </c>
      <c r="F66" s="78">
        <f t="shared" si="6"/>
        <v>96.740088105726869</v>
      </c>
    </row>
    <row r="67" spans="1:6" ht="18" customHeight="1">
      <c r="A67" s="595"/>
      <c r="B67" s="100" t="s">
        <v>149</v>
      </c>
      <c r="C67" s="101">
        <v>19120</v>
      </c>
      <c r="D67" s="101">
        <v>19917</v>
      </c>
      <c r="E67" s="102">
        <v>19916.900000000001</v>
      </c>
      <c r="F67" s="78">
        <f t="shared" si="6"/>
        <v>99.99949791635288</v>
      </c>
    </row>
    <row r="68" spans="1:6" ht="22.5" customHeight="1">
      <c r="A68" s="596"/>
      <c r="B68" s="126" t="s">
        <v>114</v>
      </c>
      <c r="C68" s="125">
        <f>SUM(C66:C67)</f>
        <v>20480</v>
      </c>
      <c r="D68" s="125">
        <f t="shared" ref="D68:E68" si="10">SUM(D66:D67)</f>
        <v>21279</v>
      </c>
      <c r="E68" s="125">
        <f t="shared" si="10"/>
        <v>21234.5</v>
      </c>
      <c r="F68" s="79">
        <f t="shared" si="6"/>
        <v>99.790873631279666</v>
      </c>
    </row>
    <row r="69" spans="1:6" ht="24.75" customHeight="1">
      <c r="A69" s="594" t="s">
        <v>150</v>
      </c>
      <c r="B69" s="100" t="s">
        <v>151</v>
      </c>
      <c r="C69" s="101">
        <v>440</v>
      </c>
      <c r="D69" s="101">
        <v>440</v>
      </c>
      <c r="E69" s="102">
        <v>331.9</v>
      </c>
      <c r="F69" s="78">
        <f t="shared" si="6"/>
        <v>75.431818181818187</v>
      </c>
    </row>
    <row r="70" spans="1:6" ht="24.75" customHeight="1">
      <c r="A70" s="595"/>
      <c r="B70" s="100" t="s">
        <v>112</v>
      </c>
      <c r="C70" s="101">
        <v>200</v>
      </c>
      <c r="D70" s="101">
        <v>200</v>
      </c>
      <c r="E70" s="102">
        <v>200</v>
      </c>
      <c r="F70" s="78">
        <f t="shared" si="6"/>
        <v>100</v>
      </c>
    </row>
    <row r="71" spans="1:6" ht="18" customHeight="1">
      <c r="A71" s="596"/>
      <c r="B71" s="126" t="s">
        <v>114</v>
      </c>
      <c r="C71" s="125">
        <f>SUM(C69:C70)</f>
        <v>640</v>
      </c>
      <c r="D71" s="125">
        <f t="shared" ref="D71:E71" si="11">SUM(D69:D70)</f>
        <v>640</v>
      </c>
      <c r="E71" s="125">
        <f t="shared" si="11"/>
        <v>531.9</v>
      </c>
      <c r="F71" s="79">
        <f>SUM(E71*100/D71)</f>
        <v>83.109375</v>
      </c>
    </row>
    <row r="72" spans="1:6" ht="24.75" customHeight="1">
      <c r="A72" s="595" t="s">
        <v>152</v>
      </c>
      <c r="B72" s="89" t="s">
        <v>229</v>
      </c>
      <c r="C72" s="101">
        <v>71</v>
      </c>
      <c r="D72" s="101">
        <v>71</v>
      </c>
      <c r="E72" s="101">
        <v>53.9</v>
      </c>
      <c r="F72" s="78">
        <f t="shared" ref="F72:F80" si="12">SUM(E72*100/D72)</f>
        <v>75.91549295774648</v>
      </c>
    </row>
    <row r="73" spans="1:6" ht="18" customHeight="1">
      <c r="A73" s="595"/>
      <c r="B73" s="127" t="s">
        <v>153</v>
      </c>
      <c r="C73" s="101">
        <v>8017</v>
      </c>
      <c r="D73" s="101">
        <v>8023.2</v>
      </c>
      <c r="E73" s="102">
        <v>8010.4</v>
      </c>
      <c r="F73" s="78">
        <f t="shared" si="12"/>
        <v>99.84046265829096</v>
      </c>
    </row>
    <row r="74" spans="1:6" ht="18" customHeight="1">
      <c r="A74" s="595"/>
      <c r="B74" s="127" t="s">
        <v>154</v>
      </c>
      <c r="C74" s="101">
        <v>10471</v>
      </c>
      <c r="D74" s="101">
        <v>10472.700000000001</v>
      </c>
      <c r="E74" s="102">
        <v>10471.799999999999</v>
      </c>
      <c r="F74" s="78">
        <f t="shared" si="12"/>
        <v>99.991406227620359</v>
      </c>
    </row>
    <row r="75" spans="1:6" ht="18" customHeight="1">
      <c r="A75" s="595"/>
      <c r="B75" s="128" t="s">
        <v>114</v>
      </c>
      <c r="C75" s="125">
        <f>SUM(C72:C74)</f>
        <v>18559</v>
      </c>
      <c r="D75" s="125">
        <f t="shared" ref="D75:E75" si="13">SUM(D72:D74)</f>
        <v>18566.900000000001</v>
      </c>
      <c r="E75" s="125">
        <f t="shared" si="13"/>
        <v>18536.099999999999</v>
      </c>
      <c r="F75" s="79">
        <f t="shared" si="12"/>
        <v>99.834113395343309</v>
      </c>
    </row>
    <row r="76" spans="1:6" ht="18" customHeight="1">
      <c r="A76" s="588" t="s">
        <v>155</v>
      </c>
      <c r="B76" s="129" t="s">
        <v>156</v>
      </c>
      <c r="C76" s="101">
        <v>1425</v>
      </c>
      <c r="D76" s="101">
        <v>1425.5</v>
      </c>
      <c r="E76" s="102">
        <v>1417.8</v>
      </c>
      <c r="F76" s="78">
        <f t="shared" si="12"/>
        <v>99.459838653104171</v>
      </c>
    </row>
    <row r="77" spans="1:6" ht="18" customHeight="1">
      <c r="A77" s="589"/>
      <c r="B77" s="128" t="s">
        <v>114</v>
      </c>
      <c r="C77" s="125">
        <v>1425</v>
      </c>
      <c r="D77" s="125">
        <v>1425.5</v>
      </c>
      <c r="E77" s="130">
        <v>1417.8</v>
      </c>
      <c r="F77" s="79">
        <f t="shared" si="12"/>
        <v>99.459838653104171</v>
      </c>
    </row>
    <row r="78" spans="1:6" ht="26.25" customHeight="1">
      <c r="A78" s="588" t="s">
        <v>157</v>
      </c>
      <c r="B78" s="16" t="s">
        <v>112</v>
      </c>
      <c r="C78" s="101">
        <v>9163</v>
      </c>
      <c r="D78" s="101">
        <v>9163</v>
      </c>
      <c r="E78" s="102">
        <v>9160.4</v>
      </c>
      <c r="F78" s="78">
        <f t="shared" si="12"/>
        <v>99.971625013641827</v>
      </c>
    </row>
    <row r="79" spans="1:6" ht="18" customHeight="1">
      <c r="A79" s="589"/>
      <c r="B79" s="128" t="s">
        <v>114</v>
      </c>
      <c r="C79" s="125">
        <v>9163</v>
      </c>
      <c r="D79" s="125">
        <v>9163</v>
      </c>
      <c r="E79" s="130">
        <v>9160.4</v>
      </c>
      <c r="F79" s="79">
        <f t="shared" si="12"/>
        <v>99.971625013641827</v>
      </c>
    </row>
    <row r="80" spans="1:6" ht="24.75" customHeight="1">
      <c r="A80" s="590" t="s">
        <v>114</v>
      </c>
      <c r="B80" s="591"/>
      <c r="C80" s="66">
        <f>C11+C18+C20+C28+C34+C43+C46+C50+C63+C57+C65+C68+C71+C75+C77+C79</f>
        <v>909273</v>
      </c>
      <c r="D80" s="66">
        <f>D11+D18+D20+D28+D34+D43+D46+D50+D63+D57+D65+D68+D71+D75+D77+D79</f>
        <v>972370.6</v>
      </c>
      <c r="E80" s="66">
        <f>E11+E18+E20+E28+E34+E43+E46+E50+E63+E57+E65+E68+E71+E75+E77+E79</f>
        <v>954373.4</v>
      </c>
      <c r="F80" s="131">
        <f t="shared" si="12"/>
        <v>98.149141901246296</v>
      </c>
    </row>
    <row r="81" spans="1:6" ht="16.5" customHeight="1">
      <c r="A81" s="155" t="s">
        <v>158</v>
      </c>
      <c r="B81" s="4"/>
      <c r="C81" s="4"/>
      <c r="D81" s="4"/>
      <c r="E81" s="4"/>
      <c r="F81" s="4"/>
    </row>
    <row r="82" spans="1:6" ht="25.5" customHeight="1">
      <c r="A82" s="592" t="s">
        <v>159</v>
      </c>
      <c r="B82" s="592"/>
      <c r="C82" s="592"/>
      <c r="D82" s="592"/>
      <c r="E82" s="592"/>
      <c r="F82" s="592"/>
    </row>
    <row r="83" spans="1:6" ht="28.5" customHeight="1">
      <c r="A83" s="593" t="s">
        <v>160</v>
      </c>
      <c r="B83" s="593"/>
      <c r="C83" s="593"/>
      <c r="D83" s="593"/>
      <c r="E83" s="593"/>
      <c r="F83" s="593"/>
    </row>
    <row r="84" spans="1:6" ht="32.25" customHeight="1">
      <c r="A84" s="133"/>
      <c r="B84" s="69"/>
      <c r="C84" s="69"/>
      <c r="D84" s="69"/>
      <c r="E84" s="69"/>
      <c r="F84" s="69"/>
    </row>
    <row r="85" spans="1:6">
      <c r="A85" s="17" t="s">
        <v>87</v>
      </c>
      <c r="B85" s="18"/>
      <c r="C85" s="19"/>
      <c r="D85" s="18"/>
      <c r="E85" s="582" t="s">
        <v>88</v>
      </c>
      <c r="F85" s="582"/>
    </row>
    <row r="86" spans="1:6">
      <c r="A86" s="132"/>
      <c r="B86" s="5"/>
      <c r="C86" s="134" t="s">
        <v>161</v>
      </c>
      <c r="D86" s="20"/>
      <c r="E86" s="587"/>
      <c r="F86" s="587"/>
    </row>
    <row r="87" spans="1:6">
      <c r="A87" s="132"/>
      <c r="B87" s="5"/>
      <c r="C87" s="20"/>
      <c r="D87" s="20"/>
      <c r="E87" s="21"/>
      <c r="F87" s="21"/>
    </row>
    <row r="88" spans="1:6">
      <c r="A88" s="135" t="s">
        <v>162</v>
      </c>
      <c r="B88" s="5"/>
      <c r="C88" s="23"/>
      <c r="D88" s="20"/>
      <c r="E88" s="597" t="s">
        <v>89</v>
      </c>
      <c r="F88" s="597"/>
    </row>
    <row r="89" spans="1:6">
      <c r="A89" s="132"/>
      <c r="B89" s="5"/>
      <c r="C89" s="134" t="s">
        <v>161</v>
      </c>
      <c r="D89" s="20"/>
      <c r="E89" s="587"/>
      <c r="F89" s="587"/>
    </row>
    <row r="90" spans="1:6">
      <c r="A90" s="132"/>
      <c r="B90" s="5"/>
      <c r="C90" s="20"/>
      <c r="D90" s="20"/>
      <c r="E90" s="5"/>
      <c r="F90" s="20"/>
    </row>
  </sheetData>
  <mergeCells count="27">
    <mergeCell ref="C1:F1"/>
    <mergeCell ref="C2:F2"/>
    <mergeCell ref="A4:F4"/>
    <mergeCell ref="B6:D6"/>
    <mergeCell ref="A29:A34"/>
    <mergeCell ref="A10:A11"/>
    <mergeCell ref="A12:A18"/>
    <mergeCell ref="A19:A20"/>
    <mergeCell ref="A21:A28"/>
    <mergeCell ref="A51:A57"/>
    <mergeCell ref="E86:F86"/>
    <mergeCell ref="E88:F88"/>
    <mergeCell ref="A76:A77"/>
    <mergeCell ref="A35:A43"/>
    <mergeCell ref="A44:A46"/>
    <mergeCell ref="A47:A50"/>
    <mergeCell ref="A58:A63"/>
    <mergeCell ref="A64:A65"/>
    <mergeCell ref="A66:A68"/>
    <mergeCell ref="A69:A71"/>
    <mergeCell ref="A72:A75"/>
    <mergeCell ref="E89:F89"/>
    <mergeCell ref="A78:A79"/>
    <mergeCell ref="A80:B80"/>
    <mergeCell ref="A82:F82"/>
    <mergeCell ref="A83:F83"/>
    <mergeCell ref="E85:F85"/>
  </mergeCells>
  <printOptions horizontalCentered="1"/>
  <pageMargins left="0.43307086614173229" right="0.31496062992125984" top="0.51181102362204722" bottom="0.39370078740157483" header="0.31496062992125984" footer="0.31496062992125984"/>
  <pageSetup paperSize="9" scale="72" orientation="portrait" r:id="rId1"/>
  <headerFooter differentFirst="1">
    <oddHeader>&amp;C&amp;P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s9"/>
  <dimension ref="A1:D69"/>
  <sheetViews>
    <sheetView workbookViewId="0">
      <selection activeCell="B68" sqref="B68"/>
    </sheetView>
  </sheetViews>
  <sheetFormatPr defaultColWidth="9.33203125" defaultRowHeight="13.2"/>
  <cols>
    <col min="1" max="1" width="41.33203125" style="137" customWidth="1"/>
    <col min="2" max="4" width="20.33203125" style="137" customWidth="1"/>
    <col min="5" max="16384" width="9.33203125" style="137"/>
  </cols>
  <sheetData>
    <row r="1" spans="1:4" s="26" customFormat="1" ht="24" customHeight="1">
      <c r="C1" s="526" t="s">
        <v>163</v>
      </c>
      <c r="D1" s="526"/>
    </row>
    <row r="2" spans="1:4" ht="24.75" customHeight="1">
      <c r="A2" s="136"/>
      <c r="C2" s="603" t="s">
        <v>48</v>
      </c>
      <c r="D2" s="603"/>
    </row>
    <row r="3" spans="1:4" ht="10.5" customHeight="1"/>
    <row r="4" spans="1:4" ht="30.75" customHeight="1">
      <c r="A4" s="604" t="s">
        <v>164</v>
      </c>
      <c r="B4" s="604"/>
      <c r="C4" s="604"/>
      <c r="D4" s="604"/>
    </row>
    <row r="5" spans="1:4" ht="15" customHeight="1">
      <c r="A5" s="604" t="s">
        <v>165</v>
      </c>
      <c r="B5" s="604"/>
      <c r="C5" s="604"/>
      <c r="D5" s="604"/>
    </row>
    <row r="6" spans="1:4" ht="12" customHeight="1">
      <c r="A6" s="138"/>
      <c r="B6" s="138"/>
      <c r="C6" s="138"/>
    </row>
    <row r="7" spans="1:4" ht="13.8">
      <c r="A7" s="605" t="s">
        <v>230</v>
      </c>
      <c r="B7" s="605"/>
      <c r="C7" s="605"/>
      <c r="D7" s="605"/>
    </row>
    <row r="8" spans="1:4" ht="12" customHeight="1">
      <c r="A8" s="139"/>
      <c r="B8" s="139"/>
      <c r="C8" s="139"/>
      <c r="D8" s="140" t="s">
        <v>166</v>
      </c>
    </row>
    <row r="9" spans="1:4" ht="30.75" customHeight="1">
      <c r="A9" s="141" t="s">
        <v>167</v>
      </c>
      <c r="B9" s="142" t="s">
        <v>9</v>
      </c>
      <c r="C9" s="142" t="s">
        <v>39</v>
      </c>
      <c r="D9" s="143" t="s">
        <v>168</v>
      </c>
    </row>
    <row r="10" spans="1:4" s="4" customFormat="1" ht="11.25" customHeight="1">
      <c r="A10" s="144">
        <v>1</v>
      </c>
      <c r="B10" s="145">
        <v>2</v>
      </c>
      <c r="C10" s="145">
        <v>3</v>
      </c>
      <c r="D10" s="146">
        <v>4</v>
      </c>
    </row>
    <row r="11" spans="1:4" ht="12.75" customHeight="1">
      <c r="A11" s="147" t="s">
        <v>169</v>
      </c>
      <c r="B11" s="148">
        <v>3605</v>
      </c>
      <c r="C11" s="148">
        <v>3605</v>
      </c>
      <c r="D11" s="148">
        <v>100</v>
      </c>
    </row>
    <row r="12" spans="1:4" ht="12.75" customHeight="1">
      <c r="A12" s="149" t="s">
        <v>170</v>
      </c>
      <c r="B12" s="148">
        <v>2641</v>
      </c>
      <c r="C12" s="148">
        <v>2641</v>
      </c>
      <c r="D12" s="148">
        <v>100</v>
      </c>
    </row>
    <row r="13" spans="1:4" ht="12.75" customHeight="1">
      <c r="A13" s="149" t="s">
        <v>171</v>
      </c>
      <c r="B13" s="148">
        <v>867</v>
      </c>
      <c r="C13" s="148">
        <v>867</v>
      </c>
      <c r="D13" s="148">
        <v>100</v>
      </c>
    </row>
    <row r="14" spans="1:4" ht="12.75" customHeight="1">
      <c r="A14" s="149" t="s">
        <v>172</v>
      </c>
      <c r="B14" s="148">
        <v>4160</v>
      </c>
      <c r="C14" s="148">
        <v>4160</v>
      </c>
      <c r="D14" s="148">
        <v>100</v>
      </c>
    </row>
    <row r="15" spans="1:4" ht="12.75" customHeight="1">
      <c r="A15" s="149" t="s">
        <v>173</v>
      </c>
      <c r="B15" s="148">
        <v>135</v>
      </c>
      <c r="C15" s="148">
        <v>135</v>
      </c>
      <c r="D15" s="148">
        <v>100</v>
      </c>
    </row>
    <row r="16" spans="1:4" ht="12.75" customHeight="1">
      <c r="A16" s="149" t="s">
        <v>174</v>
      </c>
      <c r="B16" s="148">
        <v>634</v>
      </c>
      <c r="C16" s="148">
        <v>634</v>
      </c>
      <c r="D16" s="148">
        <v>100</v>
      </c>
    </row>
    <row r="17" spans="1:4" ht="12.75" customHeight="1">
      <c r="A17" s="149" t="s">
        <v>175</v>
      </c>
      <c r="B17" s="148">
        <v>1958</v>
      </c>
      <c r="C17" s="148">
        <v>1958</v>
      </c>
      <c r="D17" s="148">
        <v>100</v>
      </c>
    </row>
    <row r="18" spans="1:4" ht="12.75" customHeight="1">
      <c r="A18" s="149" t="s">
        <v>176</v>
      </c>
      <c r="B18" s="148">
        <v>4595</v>
      </c>
      <c r="C18" s="148">
        <v>4595</v>
      </c>
      <c r="D18" s="148">
        <v>100</v>
      </c>
    </row>
    <row r="19" spans="1:4" ht="12.75" customHeight="1">
      <c r="A19" s="149" t="s">
        <v>177</v>
      </c>
      <c r="B19" s="148">
        <v>781</v>
      </c>
      <c r="C19" s="148">
        <v>781</v>
      </c>
      <c r="D19" s="148">
        <v>100</v>
      </c>
    </row>
    <row r="20" spans="1:4" ht="12.75" customHeight="1">
      <c r="A20" s="150" t="s">
        <v>178</v>
      </c>
      <c r="B20" s="148">
        <v>2332</v>
      </c>
      <c r="C20" s="148">
        <v>2332</v>
      </c>
      <c r="D20" s="148">
        <v>100</v>
      </c>
    </row>
    <row r="21" spans="1:4" ht="12.75" customHeight="1">
      <c r="A21" s="149" t="s">
        <v>179</v>
      </c>
      <c r="B21" s="148">
        <v>815</v>
      </c>
      <c r="C21" s="148">
        <v>815</v>
      </c>
      <c r="D21" s="148">
        <v>100</v>
      </c>
    </row>
    <row r="22" spans="1:4" ht="12.75" customHeight="1">
      <c r="A22" s="149" t="s">
        <v>180</v>
      </c>
      <c r="B22" s="148">
        <v>1529</v>
      </c>
      <c r="C22" s="148">
        <v>1529</v>
      </c>
      <c r="D22" s="148">
        <v>100</v>
      </c>
    </row>
    <row r="23" spans="1:4" ht="12.75" customHeight="1">
      <c r="A23" s="149" t="s">
        <v>181</v>
      </c>
      <c r="B23" s="148">
        <v>3432</v>
      </c>
      <c r="C23" s="148">
        <v>3432</v>
      </c>
      <c r="D23" s="148">
        <v>100</v>
      </c>
    </row>
    <row r="24" spans="1:4" ht="12.75" customHeight="1">
      <c r="A24" s="149" t="s">
        <v>182</v>
      </c>
      <c r="B24" s="148">
        <v>1146</v>
      </c>
      <c r="C24" s="148">
        <v>1146</v>
      </c>
      <c r="D24" s="148">
        <v>100</v>
      </c>
    </row>
    <row r="25" spans="1:4" ht="12.75" customHeight="1">
      <c r="A25" s="149" t="s">
        <v>183</v>
      </c>
      <c r="B25" s="148">
        <v>1128</v>
      </c>
      <c r="C25" s="148">
        <v>1128</v>
      </c>
      <c r="D25" s="148">
        <v>100</v>
      </c>
    </row>
    <row r="26" spans="1:4" ht="12.75" customHeight="1">
      <c r="A26" s="149" t="s">
        <v>184</v>
      </c>
      <c r="B26" s="148">
        <v>922</v>
      </c>
      <c r="C26" s="148">
        <v>922</v>
      </c>
      <c r="D26" s="148">
        <v>100</v>
      </c>
    </row>
    <row r="27" spans="1:4" ht="12.75" customHeight="1">
      <c r="A27" s="149" t="s">
        <v>185</v>
      </c>
      <c r="B27" s="148">
        <v>115</v>
      </c>
      <c r="C27" s="148">
        <v>115</v>
      </c>
      <c r="D27" s="148">
        <v>100</v>
      </c>
    </row>
    <row r="28" spans="1:4" ht="12.75" customHeight="1">
      <c r="A28" s="149" t="s">
        <v>186</v>
      </c>
      <c r="B28" s="148">
        <v>2665</v>
      </c>
      <c r="C28" s="148">
        <v>2665</v>
      </c>
      <c r="D28" s="148">
        <v>100</v>
      </c>
    </row>
    <row r="29" spans="1:4" ht="12.75" customHeight="1">
      <c r="A29" s="149" t="s">
        <v>187</v>
      </c>
      <c r="B29" s="148">
        <v>957</v>
      </c>
      <c r="C29" s="148">
        <v>957</v>
      </c>
      <c r="D29" s="148">
        <v>100</v>
      </c>
    </row>
    <row r="30" spans="1:4" ht="12.75" customHeight="1">
      <c r="A30" s="149" t="s">
        <v>188</v>
      </c>
      <c r="B30" s="148">
        <v>1452</v>
      </c>
      <c r="C30" s="148">
        <v>1452</v>
      </c>
      <c r="D30" s="148">
        <v>100</v>
      </c>
    </row>
    <row r="31" spans="1:4" ht="12.75" customHeight="1">
      <c r="A31" s="149" t="s">
        <v>231</v>
      </c>
      <c r="B31" s="148">
        <v>1680</v>
      </c>
      <c r="C31" s="148">
        <v>1680</v>
      </c>
      <c r="D31" s="148">
        <v>100</v>
      </c>
    </row>
    <row r="32" spans="1:4" ht="12.75" customHeight="1">
      <c r="A32" s="149" t="s">
        <v>189</v>
      </c>
      <c r="B32" s="148">
        <v>832</v>
      </c>
      <c r="C32" s="148">
        <v>832</v>
      </c>
      <c r="D32" s="148">
        <v>100</v>
      </c>
    </row>
    <row r="33" spans="1:4" ht="12.75" customHeight="1">
      <c r="A33" s="149" t="s">
        <v>190</v>
      </c>
      <c r="B33" s="148">
        <v>959</v>
      </c>
      <c r="C33" s="148">
        <v>959</v>
      </c>
      <c r="D33" s="148">
        <v>100</v>
      </c>
    </row>
    <row r="34" spans="1:4" ht="12.75" customHeight="1">
      <c r="A34" s="149" t="s">
        <v>191</v>
      </c>
      <c r="B34" s="148">
        <v>985</v>
      </c>
      <c r="C34" s="148">
        <v>985</v>
      </c>
      <c r="D34" s="148">
        <v>100</v>
      </c>
    </row>
    <row r="35" spans="1:4" ht="12.75" customHeight="1">
      <c r="A35" s="149" t="s">
        <v>192</v>
      </c>
      <c r="B35" s="148">
        <v>987</v>
      </c>
      <c r="C35" s="148">
        <v>987</v>
      </c>
      <c r="D35" s="148">
        <v>100</v>
      </c>
    </row>
    <row r="36" spans="1:4" ht="12.75" customHeight="1">
      <c r="A36" s="149" t="s">
        <v>193</v>
      </c>
      <c r="B36" s="148">
        <v>882</v>
      </c>
      <c r="C36" s="148">
        <v>882</v>
      </c>
      <c r="D36" s="148">
        <v>100</v>
      </c>
    </row>
    <row r="37" spans="1:4" ht="12.75" customHeight="1">
      <c r="A37" s="149" t="s">
        <v>194</v>
      </c>
      <c r="B37" s="148">
        <v>2602</v>
      </c>
      <c r="C37" s="148">
        <v>2602</v>
      </c>
      <c r="D37" s="148">
        <v>100</v>
      </c>
    </row>
    <row r="38" spans="1:4" ht="12.75" customHeight="1">
      <c r="A38" s="149" t="s">
        <v>195</v>
      </c>
      <c r="B38" s="148">
        <v>1752</v>
      </c>
      <c r="C38" s="148">
        <v>1752</v>
      </c>
      <c r="D38" s="148">
        <v>100</v>
      </c>
    </row>
    <row r="39" spans="1:4" ht="12.75" customHeight="1">
      <c r="A39" s="149" t="s">
        <v>196</v>
      </c>
      <c r="B39" s="148">
        <v>1346</v>
      </c>
      <c r="C39" s="148">
        <v>1346</v>
      </c>
      <c r="D39" s="148">
        <v>100</v>
      </c>
    </row>
    <row r="40" spans="1:4" ht="12.75" customHeight="1">
      <c r="A40" s="149" t="s">
        <v>197</v>
      </c>
      <c r="B40" s="148">
        <v>1031</v>
      </c>
      <c r="C40" s="148">
        <v>1031</v>
      </c>
      <c r="D40" s="148">
        <v>100</v>
      </c>
    </row>
    <row r="41" spans="1:4" ht="12.75" customHeight="1">
      <c r="A41" s="149" t="s">
        <v>198</v>
      </c>
      <c r="B41" s="148">
        <v>541</v>
      </c>
      <c r="C41" s="148">
        <v>541</v>
      </c>
      <c r="D41" s="148">
        <v>100</v>
      </c>
    </row>
    <row r="42" spans="1:4" ht="12.75" customHeight="1">
      <c r="A42" s="149" t="s">
        <v>199</v>
      </c>
      <c r="B42" s="148">
        <v>1638</v>
      </c>
      <c r="C42" s="148">
        <v>1638</v>
      </c>
      <c r="D42" s="148">
        <v>100</v>
      </c>
    </row>
    <row r="43" spans="1:4" ht="12.75" customHeight="1">
      <c r="A43" s="150" t="s">
        <v>200</v>
      </c>
      <c r="B43" s="148">
        <v>466</v>
      </c>
      <c r="C43" s="148">
        <v>466</v>
      </c>
      <c r="D43" s="148">
        <v>100</v>
      </c>
    </row>
    <row r="44" spans="1:4" ht="12.75" customHeight="1">
      <c r="A44" s="149" t="s">
        <v>201</v>
      </c>
      <c r="B44" s="148">
        <v>1361</v>
      </c>
      <c r="C44" s="148">
        <v>1361</v>
      </c>
      <c r="D44" s="148">
        <v>100</v>
      </c>
    </row>
    <row r="45" spans="1:4" ht="12.75" customHeight="1">
      <c r="A45" s="149" t="s">
        <v>202</v>
      </c>
      <c r="B45" s="148">
        <v>626</v>
      </c>
      <c r="C45" s="148">
        <v>626</v>
      </c>
      <c r="D45" s="148">
        <v>100</v>
      </c>
    </row>
    <row r="46" spans="1:4" ht="12.75" customHeight="1">
      <c r="A46" s="149" t="s">
        <v>203</v>
      </c>
      <c r="B46" s="148">
        <v>59</v>
      </c>
      <c r="C46" s="148">
        <v>59</v>
      </c>
      <c r="D46" s="148">
        <v>100</v>
      </c>
    </row>
    <row r="47" spans="1:4" ht="12.75" customHeight="1">
      <c r="A47" s="149" t="s">
        <v>204</v>
      </c>
      <c r="B47" s="148">
        <v>149</v>
      </c>
      <c r="C47" s="148">
        <v>149</v>
      </c>
      <c r="D47" s="148">
        <v>100</v>
      </c>
    </row>
    <row r="48" spans="1:4" ht="12.75" customHeight="1">
      <c r="A48" s="149" t="s">
        <v>205</v>
      </c>
      <c r="B48" s="148">
        <v>743</v>
      </c>
      <c r="C48" s="148">
        <v>743</v>
      </c>
      <c r="D48" s="148">
        <v>100</v>
      </c>
    </row>
    <row r="49" spans="1:4" ht="12.75" customHeight="1">
      <c r="A49" s="149" t="s">
        <v>206</v>
      </c>
      <c r="B49" s="148">
        <v>1489</v>
      </c>
      <c r="C49" s="148">
        <v>1488.6</v>
      </c>
      <c r="D49" s="148">
        <f>C49/B49*100</f>
        <v>99.973136333109451</v>
      </c>
    </row>
    <row r="50" spans="1:4" ht="12.75" customHeight="1">
      <c r="A50" s="149" t="s">
        <v>207</v>
      </c>
      <c r="B50" s="148">
        <v>168</v>
      </c>
      <c r="C50" s="148">
        <v>168</v>
      </c>
      <c r="D50" s="148">
        <v>100</v>
      </c>
    </row>
    <row r="51" spans="1:4" ht="12.75" customHeight="1">
      <c r="A51" s="149" t="s">
        <v>208</v>
      </c>
      <c r="B51" s="148">
        <v>1470</v>
      </c>
      <c r="C51" s="148">
        <v>1470</v>
      </c>
      <c r="D51" s="148">
        <v>100</v>
      </c>
    </row>
    <row r="52" spans="1:4" ht="12.75" customHeight="1">
      <c r="A52" s="149" t="s">
        <v>209</v>
      </c>
      <c r="B52" s="148">
        <v>1073</v>
      </c>
      <c r="C52" s="148">
        <v>1073</v>
      </c>
      <c r="D52" s="148">
        <v>100</v>
      </c>
    </row>
    <row r="53" spans="1:4" ht="12.75" customHeight="1">
      <c r="A53" s="149" t="s">
        <v>210</v>
      </c>
      <c r="B53" s="148">
        <v>1284</v>
      </c>
      <c r="C53" s="148">
        <v>1284</v>
      </c>
      <c r="D53" s="148">
        <v>100</v>
      </c>
    </row>
    <row r="54" spans="1:4" ht="12.75" customHeight="1">
      <c r="A54" s="149" t="s">
        <v>211</v>
      </c>
      <c r="B54" s="148">
        <v>1457</v>
      </c>
      <c r="C54" s="148">
        <v>1457</v>
      </c>
      <c r="D54" s="148">
        <v>100</v>
      </c>
    </row>
    <row r="55" spans="1:4" ht="12.75" customHeight="1">
      <c r="A55" s="149" t="s">
        <v>212</v>
      </c>
      <c r="B55" s="148">
        <v>1785</v>
      </c>
      <c r="C55" s="148">
        <v>1785</v>
      </c>
      <c r="D55" s="148">
        <v>100</v>
      </c>
    </row>
    <row r="56" spans="1:4" ht="12.75" customHeight="1">
      <c r="A56" s="149" t="s">
        <v>213</v>
      </c>
      <c r="B56" s="148">
        <v>737</v>
      </c>
      <c r="C56" s="148">
        <v>737</v>
      </c>
      <c r="D56" s="148">
        <v>100</v>
      </c>
    </row>
    <row r="57" spans="1:4" ht="12.75" customHeight="1">
      <c r="A57" s="149" t="s">
        <v>214</v>
      </c>
      <c r="B57" s="148">
        <v>222</v>
      </c>
      <c r="C57" s="148">
        <v>222</v>
      </c>
      <c r="D57" s="148">
        <v>100</v>
      </c>
    </row>
    <row r="58" spans="1:4" ht="12.75" customHeight="1">
      <c r="A58" s="149" t="s">
        <v>215</v>
      </c>
      <c r="B58" s="148">
        <v>391</v>
      </c>
      <c r="C58" s="148">
        <v>391</v>
      </c>
      <c r="D58" s="148">
        <v>100</v>
      </c>
    </row>
    <row r="59" spans="1:4" ht="12.75" customHeight="1">
      <c r="A59" s="149" t="s">
        <v>216</v>
      </c>
      <c r="B59" s="148">
        <v>209</v>
      </c>
      <c r="C59" s="148">
        <v>209</v>
      </c>
      <c r="D59" s="148">
        <v>100</v>
      </c>
    </row>
    <row r="60" spans="1:4" ht="15.75" customHeight="1">
      <c r="A60" s="151" t="s">
        <v>114</v>
      </c>
      <c r="B60" s="131">
        <f>SUM(B11:B59)</f>
        <v>64793</v>
      </c>
      <c r="C60" s="131">
        <f>SUM(C11:C59)</f>
        <v>64792.6</v>
      </c>
      <c r="D60" s="131">
        <v>100</v>
      </c>
    </row>
    <row r="61" spans="1:4" ht="5.25" customHeight="1">
      <c r="A61" s="606"/>
      <c r="B61" s="607"/>
      <c r="C61" s="607"/>
      <c r="D61" s="2"/>
    </row>
    <row r="62" spans="1:4" ht="23.25" customHeight="1">
      <c r="A62" s="602" t="s">
        <v>217</v>
      </c>
      <c r="B62" s="602"/>
      <c r="C62" s="602"/>
      <c r="D62" s="602"/>
    </row>
    <row r="63" spans="1:4" ht="18" customHeight="1">
      <c r="A63" s="152"/>
      <c r="B63" s="152"/>
      <c r="C63" s="152"/>
      <c r="D63" s="152"/>
    </row>
    <row r="64" spans="1:4" ht="19.5" customHeight="1">
      <c r="A64" s="22" t="s">
        <v>87</v>
      </c>
      <c r="B64" s="24"/>
      <c r="C64" s="153"/>
      <c r="D64" s="68" t="s">
        <v>88</v>
      </c>
    </row>
    <row r="65" spans="1:4" ht="12" customHeight="1">
      <c r="A65" s="22"/>
      <c r="B65" s="25" t="s">
        <v>35</v>
      </c>
      <c r="C65" s="153"/>
      <c r="D65" s="25"/>
    </row>
    <row r="66" spans="1:4" ht="13.8">
      <c r="A66" s="22"/>
      <c r="B66" s="153"/>
      <c r="C66" s="153"/>
      <c r="D66" s="25"/>
    </row>
    <row r="67" spans="1:4" ht="13.8">
      <c r="A67" s="22" t="s">
        <v>17</v>
      </c>
      <c r="B67" s="24"/>
      <c r="C67" s="153"/>
      <c r="D67" s="68" t="s">
        <v>89</v>
      </c>
    </row>
    <row r="68" spans="1:4">
      <c r="A68" s="152"/>
      <c r="B68" s="154" t="s">
        <v>35</v>
      </c>
      <c r="C68" s="152"/>
      <c r="D68" s="154"/>
    </row>
    <row r="69" spans="1:4">
      <c r="A69" s="152"/>
      <c r="B69" s="152"/>
      <c r="C69" s="152"/>
      <c r="D69" s="152"/>
    </row>
  </sheetData>
  <mergeCells count="7">
    <mergeCell ref="A62:D62"/>
    <mergeCell ref="C1:D1"/>
    <mergeCell ref="C2:D2"/>
    <mergeCell ref="A4:D4"/>
    <mergeCell ref="A5:D5"/>
    <mergeCell ref="A7:D7"/>
    <mergeCell ref="A61:C61"/>
  </mergeCells>
  <printOptions horizontalCentered="1"/>
  <pageMargins left="0.59055118110236227" right="0.47244094488188981" top="0.39370078740157483" bottom="0.31496062992125984" header="0.31496062992125984" footer="0.31496062992125984"/>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4004"/>
  <sheetViews>
    <sheetView zoomScaleNormal="100" workbookViewId="0">
      <selection activeCell="N4" sqref="N4"/>
    </sheetView>
  </sheetViews>
  <sheetFormatPr defaultColWidth="7.77734375" defaultRowHeight="15.6"/>
  <cols>
    <col min="1" max="1" width="36" style="336" customWidth="1"/>
    <col min="2" max="2" width="5" style="336" customWidth="1"/>
    <col min="3" max="11" width="17.33203125" style="336" customWidth="1"/>
    <col min="12" max="16384" width="7.77734375" style="336"/>
  </cols>
  <sheetData>
    <row r="1" spans="1:11" ht="24" customHeight="1">
      <c r="D1" s="611"/>
      <c r="E1" s="612"/>
      <c r="I1" s="608" t="s">
        <v>792</v>
      </c>
      <c r="J1" s="608"/>
      <c r="K1" s="608"/>
    </row>
    <row r="2" spans="1:11" ht="25.5" customHeight="1">
      <c r="D2" s="337"/>
      <c r="E2" s="338"/>
      <c r="I2" s="609" t="s">
        <v>793</v>
      </c>
      <c r="J2" s="609"/>
      <c r="K2" s="609"/>
    </row>
    <row r="3" spans="1:11" ht="9.75" customHeight="1">
      <c r="E3" s="339"/>
    </row>
    <row r="4" spans="1:11" s="340" customFormat="1" ht="16.5" customHeight="1">
      <c r="A4" s="613" t="s">
        <v>816</v>
      </c>
      <c r="B4" s="613"/>
      <c r="C4" s="613"/>
      <c r="D4" s="613"/>
      <c r="E4" s="613"/>
      <c r="F4" s="614"/>
      <c r="G4" s="614"/>
      <c r="H4" s="614"/>
      <c r="I4" s="614"/>
      <c r="J4" s="614"/>
      <c r="K4" s="614"/>
    </row>
    <row r="5" spans="1:11" ht="12" customHeight="1">
      <c r="A5" s="615"/>
      <c r="B5" s="615"/>
      <c r="C5" s="615"/>
      <c r="D5" s="615"/>
      <c r="E5" s="615"/>
      <c r="F5" s="615"/>
    </row>
    <row r="6" spans="1:11">
      <c r="A6" s="615" t="s">
        <v>746</v>
      </c>
      <c r="B6" s="615"/>
      <c r="C6" s="615"/>
      <c r="D6" s="615"/>
      <c r="E6" s="615"/>
      <c r="F6" s="615"/>
      <c r="G6" s="616"/>
      <c r="H6" s="616"/>
      <c r="I6" s="616"/>
      <c r="J6" s="616"/>
      <c r="K6" s="616"/>
    </row>
    <row r="7" spans="1:11">
      <c r="A7" s="341"/>
      <c r="B7" s="610"/>
      <c r="C7" s="610"/>
      <c r="D7" s="342"/>
      <c r="E7" s="383" t="s">
        <v>360</v>
      </c>
      <c r="F7" s="343"/>
      <c r="G7" s="338"/>
    </row>
    <row r="8" spans="1:11" ht="13.5" customHeight="1">
      <c r="A8" s="344"/>
      <c r="B8" s="344"/>
      <c r="C8" s="344"/>
      <c r="D8" s="344"/>
      <c r="E8" s="345"/>
      <c r="F8" s="343"/>
      <c r="K8" s="345" t="s">
        <v>43</v>
      </c>
    </row>
    <row r="9" spans="1:11" ht="15.75" customHeight="1">
      <c r="A9" s="617" t="s">
        <v>794</v>
      </c>
      <c r="B9" s="617" t="s">
        <v>795</v>
      </c>
      <c r="C9" s="618" t="s">
        <v>11</v>
      </c>
      <c r="D9" s="619"/>
      <c r="E9" s="620"/>
      <c r="F9" s="372" t="s">
        <v>796</v>
      </c>
      <c r="G9" s="372"/>
      <c r="H9" s="372"/>
      <c r="I9" s="372"/>
      <c r="J9" s="372"/>
      <c r="K9" s="372"/>
    </row>
    <row r="10" spans="1:11" s="346" customFormat="1">
      <c r="A10" s="617"/>
      <c r="B10" s="617"/>
      <c r="C10" s="621"/>
      <c r="D10" s="622"/>
      <c r="E10" s="623"/>
      <c r="F10" s="373" t="s">
        <v>797</v>
      </c>
      <c r="G10" s="374"/>
      <c r="H10" s="375"/>
      <c r="I10" s="373" t="s">
        <v>798</v>
      </c>
      <c r="J10" s="374"/>
      <c r="K10" s="375"/>
    </row>
    <row r="11" spans="1:11" ht="60.75" customHeight="1">
      <c r="A11" s="617"/>
      <c r="B11" s="617"/>
      <c r="C11" s="370" t="s">
        <v>9</v>
      </c>
      <c r="D11" s="371" t="s">
        <v>104</v>
      </c>
      <c r="E11" s="370" t="s">
        <v>39</v>
      </c>
      <c r="F11" s="370" t="s">
        <v>9</v>
      </c>
      <c r="G11" s="371" t="s">
        <v>104</v>
      </c>
      <c r="H11" s="370" t="s">
        <v>39</v>
      </c>
      <c r="I11" s="370" t="s">
        <v>9</v>
      </c>
      <c r="J11" s="371" t="s">
        <v>104</v>
      </c>
      <c r="K11" s="370" t="s">
        <v>39</v>
      </c>
    </row>
    <row r="12" spans="1:11">
      <c r="A12" s="347">
        <v>1</v>
      </c>
      <c r="B12" s="347">
        <v>2</v>
      </c>
      <c r="C12" s="347">
        <v>3</v>
      </c>
      <c r="D12" s="347">
        <v>4</v>
      </c>
      <c r="E12" s="347">
        <v>5</v>
      </c>
      <c r="F12" s="347">
        <v>6</v>
      </c>
      <c r="G12" s="347">
        <v>7</v>
      </c>
      <c r="H12" s="347">
        <v>8</v>
      </c>
      <c r="I12" s="347">
        <v>9</v>
      </c>
      <c r="J12" s="347">
        <v>10</v>
      </c>
      <c r="K12" s="347">
        <v>11</v>
      </c>
    </row>
    <row r="13" spans="1:11">
      <c r="A13" s="348" t="s">
        <v>799</v>
      </c>
      <c r="B13" s="349">
        <v>1</v>
      </c>
      <c r="C13" s="350">
        <v>19287</v>
      </c>
      <c r="D13" s="350">
        <v>21025.599999999999</v>
      </c>
      <c r="E13" s="350">
        <v>17622.099999999999</v>
      </c>
      <c r="F13" s="350">
        <v>19287</v>
      </c>
      <c r="G13" s="350">
        <v>21025.599999999999</v>
      </c>
      <c r="H13" s="350">
        <v>17622.099999999999</v>
      </c>
      <c r="I13" s="350">
        <v>0</v>
      </c>
      <c r="J13" s="350">
        <v>0</v>
      </c>
      <c r="K13" s="350">
        <v>0</v>
      </c>
    </row>
    <row r="14" spans="1:11">
      <c r="A14" s="348" t="s">
        <v>800</v>
      </c>
      <c r="B14" s="349">
        <v>2</v>
      </c>
      <c r="C14" s="350">
        <v>87158</v>
      </c>
      <c r="D14" s="350">
        <v>88276.1</v>
      </c>
      <c r="E14" s="350">
        <v>86667.4</v>
      </c>
      <c r="F14" s="350">
        <v>87158</v>
      </c>
      <c r="G14" s="350">
        <v>88276.1</v>
      </c>
      <c r="H14" s="350">
        <v>86667.4</v>
      </c>
      <c r="I14" s="350">
        <v>0</v>
      </c>
      <c r="J14" s="350">
        <v>0</v>
      </c>
      <c r="K14" s="350">
        <v>0</v>
      </c>
    </row>
    <row r="15" spans="1:11">
      <c r="A15" s="351" t="s">
        <v>801</v>
      </c>
      <c r="B15" s="349">
        <v>3</v>
      </c>
      <c r="C15" s="350">
        <v>15667</v>
      </c>
      <c r="D15" s="350">
        <v>15767</v>
      </c>
      <c r="E15" s="350">
        <v>8904.1</v>
      </c>
      <c r="F15" s="350">
        <v>15667</v>
      </c>
      <c r="G15" s="350">
        <v>15767</v>
      </c>
      <c r="H15" s="350">
        <v>8904.1</v>
      </c>
      <c r="I15" s="350">
        <v>0</v>
      </c>
      <c r="J15" s="350">
        <v>0</v>
      </c>
      <c r="K15" s="350">
        <v>0</v>
      </c>
    </row>
    <row r="16" spans="1:11">
      <c r="A16" s="351" t="s">
        <v>802</v>
      </c>
      <c r="B16" s="349">
        <v>4</v>
      </c>
      <c r="C16" s="350">
        <v>84422</v>
      </c>
      <c r="D16" s="350">
        <v>73871</v>
      </c>
      <c r="E16" s="350">
        <v>46995.9</v>
      </c>
      <c r="F16" s="350">
        <v>81422</v>
      </c>
      <c r="G16" s="350">
        <v>70871</v>
      </c>
      <c r="H16" s="350">
        <v>46995.9</v>
      </c>
      <c r="I16" s="350">
        <v>3000</v>
      </c>
      <c r="J16" s="350">
        <v>3000</v>
      </c>
      <c r="K16" s="350">
        <v>0</v>
      </c>
    </row>
    <row r="17" spans="1:11">
      <c r="A17" s="352" t="s">
        <v>803</v>
      </c>
      <c r="B17" s="349">
        <v>5</v>
      </c>
      <c r="C17" s="350">
        <v>63440</v>
      </c>
      <c r="D17" s="350">
        <v>63046</v>
      </c>
      <c r="E17" s="350">
        <v>42009</v>
      </c>
      <c r="F17" s="350">
        <v>63440</v>
      </c>
      <c r="G17" s="350">
        <v>63046</v>
      </c>
      <c r="H17" s="350">
        <v>42009</v>
      </c>
      <c r="I17" s="350">
        <v>0</v>
      </c>
      <c r="J17" s="350">
        <v>0</v>
      </c>
      <c r="K17" s="350">
        <v>0</v>
      </c>
    </row>
    <row r="18" spans="1:11">
      <c r="A18" s="352" t="s">
        <v>804</v>
      </c>
      <c r="B18" s="349">
        <v>6</v>
      </c>
      <c r="C18" s="350">
        <v>10889</v>
      </c>
      <c r="D18" s="350">
        <v>10818.1</v>
      </c>
      <c r="E18" s="350">
        <v>6395.2</v>
      </c>
      <c r="F18" s="350">
        <v>10889</v>
      </c>
      <c r="G18" s="350">
        <v>10818.1</v>
      </c>
      <c r="H18" s="350">
        <v>6395.2</v>
      </c>
      <c r="I18" s="350">
        <v>0</v>
      </c>
      <c r="J18" s="350">
        <v>0</v>
      </c>
      <c r="K18" s="350">
        <v>0</v>
      </c>
    </row>
    <row r="19" spans="1:11" s="353" customFormat="1">
      <c r="A19" s="352" t="s">
        <v>805</v>
      </c>
      <c r="B19" s="349">
        <v>7</v>
      </c>
      <c r="C19" s="350">
        <v>64900</v>
      </c>
      <c r="D19" s="350">
        <v>53750</v>
      </c>
      <c r="E19" s="350">
        <v>30888</v>
      </c>
      <c r="F19" s="350">
        <v>64900</v>
      </c>
      <c r="G19" s="350">
        <v>53750</v>
      </c>
      <c r="H19" s="350">
        <v>30888</v>
      </c>
      <c r="I19" s="350">
        <v>0</v>
      </c>
      <c r="J19" s="350">
        <v>0</v>
      </c>
      <c r="K19" s="350">
        <v>0</v>
      </c>
    </row>
    <row r="20" spans="1:11" s="353" customFormat="1">
      <c r="A20" s="352" t="s">
        <v>806</v>
      </c>
      <c r="B20" s="349">
        <v>8</v>
      </c>
      <c r="C20" s="350">
        <v>60401</v>
      </c>
      <c r="D20" s="350">
        <v>60480.7</v>
      </c>
      <c r="E20" s="350">
        <v>39387.9</v>
      </c>
      <c r="F20" s="350">
        <v>60401</v>
      </c>
      <c r="G20" s="350">
        <v>60480.7</v>
      </c>
      <c r="H20" s="350">
        <v>39387.9</v>
      </c>
      <c r="I20" s="350">
        <v>0</v>
      </c>
      <c r="J20" s="350">
        <v>0</v>
      </c>
      <c r="K20" s="350">
        <v>0</v>
      </c>
    </row>
    <row r="21" spans="1:11" s="353" customFormat="1">
      <c r="A21" s="352" t="s">
        <v>807</v>
      </c>
      <c r="B21" s="349">
        <v>9</v>
      </c>
      <c r="C21" s="350">
        <v>32813</v>
      </c>
      <c r="D21" s="350">
        <v>6148.3</v>
      </c>
      <c r="E21" s="350">
        <v>6023.1</v>
      </c>
      <c r="F21" s="350">
        <v>32813</v>
      </c>
      <c r="G21" s="350">
        <v>6148.3</v>
      </c>
      <c r="H21" s="350">
        <v>6023.1</v>
      </c>
      <c r="I21" s="350">
        <v>0</v>
      </c>
      <c r="J21" s="350">
        <v>0</v>
      </c>
      <c r="K21" s="350">
        <v>0</v>
      </c>
    </row>
    <row r="22" spans="1:11" s="353" customFormat="1">
      <c r="A22" s="352" t="s">
        <v>808</v>
      </c>
      <c r="B22" s="349">
        <v>10</v>
      </c>
      <c r="C22" s="350">
        <v>62653</v>
      </c>
      <c r="D22" s="350">
        <v>64143</v>
      </c>
      <c r="E22" s="350">
        <v>32941.599999999999</v>
      </c>
      <c r="F22" s="350">
        <v>62653</v>
      </c>
      <c r="G22" s="350">
        <v>64143</v>
      </c>
      <c r="H22" s="350">
        <v>32941.599999999999</v>
      </c>
      <c r="I22" s="350">
        <v>0</v>
      </c>
      <c r="J22" s="350">
        <v>0</v>
      </c>
      <c r="K22" s="350">
        <v>0</v>
      </c>
    </row>
    <row r="23" spans="1:11" s="353" customFormat="1">
      <c r="A23" s="352" t="s">
        <v>809</v>
      </c>
      <c r="B23" s="349">
        <v>11</v>
      </c>
      <c r="C23" s="350">
        <v>562536</v>
      </c>
      <c r="D23" s="350">
        <v>588677.69999999995</v>
      </c>
      <c r="E23" s="350">
        <v>465594.5</v>
      </c>
      <c r="F23" s="350">
        <v>562536</v>
      </c>
      <c r="G23" s="350">
        <v>588677.69999999995</v>
      </c>
      <c r="H23" s="350">
        <v>465594.5</v>
      </c>
      <c r="I23" s="350">
        <v>0</v>
      </c>
      <c r="J23" s="350">
        <v>0</v>
      </c>
      <c r="K23" s="350">
        <v>0</v>
      </c>
    </row>
    <row r="24" spans="1:11" s="353" customFormat="1">
      <c r="A24" s="354" t="s">
        <v>810</v>
      </c>
      <c r="B24" s="349">
        <v>12</v>
      </c>
      <c r="C24" s="350">
        <v>194162</v>
      </c>
      <c r="D24" s="350">
        <v>193955.6</v>
      </c>
      <c r="E24" s="350">
        <v>53298.3</v>
      </c>
      <c r="F24" s="350">
        <v>194162</v>
      </c>
      <c r="G24" s="350">
        <v>193955.6</v>
      </c>
      <c r="H24" s="350">
        <v>53298.3</v>
      </c>
      <c r="I24" s="350">
        <v>0</v>
      </c>
      <c r="J24" s="350">
        <v>0</v>
      </c>
      <c r="K24" s="350">
        <v>0</v>
      </c>
    </row>
    <row r="25" spans="1:11" s="355" customFormat="1">
      <c r="A25" s="376" t="s">
        <v>11</v>
      </c>
      <c r="B25" s="377">
        <v>13</v>
      </c>
      <c r="C25" s="378">
        <f t="shared" ref="C25:K25" si="0">SUM(C13:C24)</f>
        <v>1258328</v>
      </c>
      <c r="D25" s="379">
        <f t="shared" si="0"/>
        <v>1239959.1000000001</v>
      </c>
      <c r="E25" s="379">
        <f t="shared" si="0"/>
        <v>836727.10000000009</v>
      </c>
      <c r="F25" s="378">
        <f t="shared" si="0"/>
        <v>1255328</v>
      </c>
      <c r="G25" s="379">
        <f t="shared" si="0"/>
        <v>1236959.1000000001</v>
      </c>
      <c r="H25" s="380">
        <f t="shared" si="0"/>
        <v>836727.10000000009</v>
      </c>
      <c r="I25" s="379">
        <f t="shared" si="0"/>
        <v>3000</v>
      </c>
      <c r="J25" s="379">
        <f t="shared" si="0"/>
        <v>3000</v>
      </c>
      <c r="K25" s="380">
        <f t="shared" si="0"/>
        <v>0</v>
      </c>
    </row>
    <row r="26" spans="1:11" s="353" customFormat="1" ht="8.25" customHeight="1">
      <c r="C26" s="356"/>
      <c r="D26" s="356"/>
      <c r="E26" s="356"/>
    </row>
    <row r="27" spans="1:11" s="353" customFormat="1">
      <c r="A27" s="357" t="s">
        <v>811</v>
      </c>
      <c r="B27" s="358"/>
      <c r="C27" s="358"/>
      <c r="G27" s="358"/>
      <c r="H27" s="358"/>
    </row>
    <row r="28" spans="1:11" s="353" customFormat="1">
      <c r="A28" s="624" t="s">
        <v>812</v>
      </c>
      <c r="B28" s="624"/>
      <c r="C28" s="624"/>
      <c r="D28" s="624"/>
      <c r="E28" s="624"/>
      <c r="F28" s="625"/>
      <c r="G28" s="625"/>
      <c r="H28" s="625"/>
      <c r="I28" s="625"/>
      <c r="J28" s="625"/>
      <c r="K28" s="625"/>
    </row>
    <row r="29" spans="1:11" s="353" customFormat="1">
      <c r="A29" s="624"/>
      <c r="B29" s="624"/>
      <c r="C29" s="624"/>
      <c r="D29" s="624"/>
      <c r="E29" s="624"/>
      <c r="F29" s="625"/>
      <c r="G29" s="625"/>
      <c r="H29" s="625"/>
      <c r="I29" s="625"/>
      <c r="J29" s="625"/>
      <c r="K29" s="625"/>
    </row>
    <row r="30" spans="1:11" s="353" customFormat="1">
      <c r="A30" s="359"/>
      <c r="B30" s="359"/>
      <c r="C30" s="359"/>
      <c r="D30" s="359"/>
      <c r="E30" s="359"/>
      <c r="F30" s="360"/>
      <c r="G30" s="360"/>
      <c r="H30" s="360"/>
      <c r="I30" s="360"/>
      <c r="J30" s="360"/>
      <c r="K30" s="360"/>
    </row>
    <row r="31" spans="1:11" s="353" customFormat="1">
      <c r="A31" s="626"/>
      <c r="B31" s="626"/>
      <c r="C31" s="626"/>
      <c r="D31" s="626"/>
      <c r="E31" s="626"/>
    </row>
    <row r="32" spans="1:11" s="353" customFormat="1">
      <c r="A32" s="361" t="s">
        <v>87</v>
      </c>
      <c r="B32" s="362"/>
      <c r="F32" s="363" t="s">
        <v>813</v>
      </c>
      <c r="J32" s="536" t="s">
        <v>88</v>
      </c>
      <c r="K32" s="536"/>
    </row>
    <row r="33" spans="1:11" s="353" customFormat="1">
      <c r="A33" s="361"/>
      <c r="B33" s="362"/>
      <c r="F33" s="381" t="s">
        <v>161</v>
      </c>
      <c r="I33" s="364"/>
    </row>
    <row r="34" spans="1:11" s="353" customFormat="1">
      <c r="A34" s="361"/>
      <c r="B34" s="362"/>
      <c r="F34" s="365"/>
      <c r="I34" s="364"/>
    </row>
    <row r="35" spans="1:11" s="353" customFormat="1">
      <c r="A35" s="366"/>
      <c r="B35" s="366"/>
      <c r="C35" s="366"/>
      <c r="F35" s="367"/>
      <c r="I35" s="364"/>
    </row>
    <row r="36" spans="1:11" s="353" customFormat="1">
      <c r="A36" s="368" t="s">
        <v>814</v>
      </c>
      <c r="B36" s="362"/>
      <c r="F36" s="369" t="s">
        <v>813</v>
      </c>
      <c r="J36" s="536" t="s">
        <v>815</v>
      </c>
      <c r="K36" s="536"/>
    </row>
    <row r="37" spans="1:11" s="353" customFormat="1">
      <c r="A37" s="362"/>
      <c r="B37" s="362"/>
      <c r="F37" s="381" t="s">
        <v>161</v>
      </c>
    </row>
    <row r="38" spans="1:11" s="353" customFormat="1"/>
    <row r="39" spans="1:11" s="353" customFormat="1"/>
    <row r="40" spans="1:11" s="353" customFormat="1"/>
    <row r="41" spans="1:11" s="353" customFormat="1"/>
    <row r="42" spans="1:11" s="353" customFormat="1"/>
    <row r="43" spans="1:11" s="353" customFormat="1"/>
    <row r="44" spans="1:11" s="353" customFormat="1"/>
    <row r="45" spans="1:11" s="353" customFormat="1"/>
    <row r="46" spans="1:11" s="353" customFormat="1"/>
    <row r="47" spans="1:11" s="353" customFormat="1"/>
    <row r="48" spans="1:11" s="353" customFormat="1"/>
    <row r="49" s="353" customFormat="1"/>
    <row r="50" s="353" customFormat="1"/>
    <row r="51" s="353" customFormat="1"/>
    <row r="52" s="353" customFormat="1"/>
    <row r="53" s="353" customFormat="1"/>
    <row r="54" s="353" customFormat="1"/>
    <row r="55" s="353" customFormat="1"/>
    <row r="56" s="353" customFormat="1"/>
    <row r="57" s="353" customFormat="1"/>
    <row r="58" s="353" customFormat="1"/>
    <row r="59" s="353" customFormat="1"/>
    <row r="60" s="353" customFormat="1"/>
    <row r="61" s="353" customFormat="1"/>
    <row r="62" s="353" customFormat="1"/>
    <row r="63" s="353" customFormat="1"/>
    <row r="64" s="353" customFormat="1"/>
    <row r="65" s="353" customFormat="1"/>
    <row r="66" s="353" customFormat="1"/>
    <row r="67" s="353" customFormat="1"/>
    <row r="68" s="353" customFormat="1"/>
    <row r="69" s="353" customFormat="1"/>
    <row r="70" s="353" customFormat="1"/>
    <row r="71" s="353" customFormat="1"/>
    <row r="72" s="353" customFormat="1"/>
    <row r="73" s="353" customFormat="1"/>
    <row r="74" s="353" customFormat="1"/>
    <row r="75" s="353" customFormat="1"/>
    <row r="76" s="353" customFormat="1"/>
    <row r="77" s="353" customFormat="1"/>
    <row r="78" s="353" customFormat="1"/>
    <row r="79" s="353" customFormat="1"/>
    <row r="80" s="353" customFormat="1"/>
    <row r="81" s="353" customFormat="1"/>
    <row r="82" s="353" customFormat="1"/>
    <row r="83" s="353" customFormat="1"/>
    <row r="84" s="353" customFormat="1"/>
    <row r="85" s="353" customFormat="1"/>
    <row r="86" s="353" customFormat="1"/>
    <row r="87" s="353" customFormat="1"/>
    <row r="88" s="353" customFormat="1"/>
    <row r="89" s="353" customFormat="1"/>
    <row r="90" s="353" customFormat="1"/>
    <row r="91" s="353" customFormat="1"/>
    <row r="92" s="353" customFormat="1"/>
    <row r="93" s="353" customFormat="1"/>
    <row r="94" s="353" customFormat="1"/>
    <row r="95" s="353" customFormat="1"/>
    <row r="96" s="353" customFormat="1"/>
    <row r="97" s="353" customFormat="1"/>
    <row r="98" s="353" customFormat="1"/>
    <row r="99" s="353" customFormat="1"/>
    <row r="100" s="353" customFormat="1"/>
    <row r="101" s="353" customFormat="1"/>
    <row r="102" s="353" customFormat="1"/>
    <row r="103" s="353" customFormat="1"/>
    <row r="104" s="353" customFormat="1"/>
    <row r="105" s="353" customFormat="1"/>
    <row r="106" s="353" customFormat="1"/>
    <row r="107" s="353" customFormat="1"/>
    <row r="108" s="353" customFormat="1"/>
    <row r="109" s="353" customFormat="1"/>
    <row r="110" s="353" customFormat="1"/>
    <row r="111" s="353" customFormat="1"/>
    <row r="112" s="353" customFormat="1"/>
    <row r="113" s="353" customFormat="1"/>
    <row r="114" s="353" customFormat="1"/>
    <row r="115" s="353" customFormat="1"/>
    <row r="116" s="353" customFormat="1"/>
    <row r="117" s="353" customFormat="1"/>
    <row r="118" s="353" customFormat="1"/>
    <row r="119" s="353" customFormat="1"/>
    <row r="120" s="353" customFormat="1"/>
    <row r="121" s="353" customFormat="1"/>
    <row r="122" s="353" customFormat="1"/>
    <row r="123" s="353" customFormat="1"/>
    <row r="124" s="353" customFormat="1"/>
    <row r="125" s="353" customFormat="1"/>
    <row r="126" s="353" customFormat="1"/>
    <row r="127" s="353" customFormat="1"/>
    <row r="128" s="353" customFormat="1"/>
    <row r="129" s="353" customFormat="1"/>
    <row r="130" s="353" customFormat="1"/>
    <row r="131" s="353" customFormat="1"/>
    <row r="132" s="353" customFormat="1"/>
    <row r="133" s="353" customFormat="1"/>
    <row r="134" s="353" customFormat="1"/>
    <row r="135" s="353" customFormat="1"/>
    <row r="136" s="353" customFormat="1"/>
    <row r="137" s="353" customFormat="1"/>
    <row r="138" s="353" customFormat="1"/>
    <row r="139" s="353" customFormat="1"/>
    <row r="140" s="353" customFormat="1"/>
    <row r="141" s="353" customFormat="1"/>
    <row r="142" s="353" customFormat="1"/>
    <row r="143" s="353" customFormat="1"/>
    <row r="144" s="353" customFormat="1"/>
    <row r="145" s="353" customFormat="1"/>
    <row r="146" s="353" customFormat="1"/>
    <row r="147" s="353" customFormat="1"/>
    <row r="148" s="353" customFormat="1"/>
    <row r="149" s="353" customFormat="1"/>
    <row r="150" s="353" customFormat="1"/>
    <row r="151" s="353" customFormat="1"/>
    <row r="152" s="353" customFormat="1"/>
    <row r="153" s="353" customFormat="1"/>
    <row r="154" s="353" customFormat="1"/>
    <row r="155" s="353" customFormat="1"/>
    <row r="156" s="353" customFormat="1"/>
    <row r="157" s="353" customFormat="1"/>
    <row r="158" s="353" customFormat="1"/>
    <row r="159" s="353" customFormat="1"/>
    <row r="160" s="353" customFormat="1"/>
    <row r="161" s="353" customFormat="1"/>
    <row r="162" s="353" customFormat="1"/>
    <row r="163" s="353" customFormat="1"/>
    <row r="164" s="353" customFormat="1"/>
    <row r="165" s="353" customFormat="1"/>
    <row r="166" s="353" customFormat="1"/>
    <row r="167" s="353" customFormat="1"/>
    <row r="168" s="353" customFormat="1"/>
    <row r="169" s="353" customFormat="1"/>
    <row r="170" s="353" customFormat="1"/>
    <row r="171" s="353" customFormat="1"/>
    <row r="172" s="353" customFormat="1"/>
    <row r="173" s="353" customFormat="1"/>
    <row r="174" s="353" customFormat="1"/>
    <row r="175" s="353" customFormat="1"/>
    <row r="176" s="353" customFormat="1"/>
    <row r="177" s="353" customFormat="1"/>
    <row r="178" s="353" customFormat="1"/>
    <row r="179" s="353" customFormat="1"/>
    <row r="180" s="353" customFormat="1"/>
    <row r="181" s="353" customFormat="1"/>
    <row r="182" s="353" customFormat="1"/>
    <row r="183" s="353" customFormat="1"/>
    <row r="184" s="353" customFormat="1"/>
    <row r="185" s="353" customFormat="1"/>
    <row r="186" s="353" customFormat="1"/>
    <row r="187" s="353" customFormat="1"/>
    <row r="188" s="353" customFormat="1"/>
    <row r="189" s="353" customFormat="1"/>
    <row r="190" s="353" customFormat="1"/>
    <row r="191" s="353" customFormat="1"/>
    <row r="192" s="353" customFormat="1"/>
    <row r="193" s="353" customFormat="1"/>
    <row r="194" s="353" customFormat="1"/>
    <row r="195" s="353" customFormat="1"/>
    <row r="196" s="353" customFormat="1"/>
    <row r="197" s="353" customFormat="1"/>
    <row r="198" s="353" customFormat="1"/>
    <row r="199" s="353" customFormat="1"/>
    <row r="200" s="353" customFormat="1"/>
    <row r="201" s="353" customFormat="1"/>
    <row r="202" s="353" customFormat="1"/>
    <row r="203" s="353" customFormat="1"/>
    <row r="204" s="353" customFormat="1"/>
    <row r="205" s="353" customFormat="1"/>
    <row r="206" s="353" customFormat="1"/>
    <row r="207" s="353" customFormat="1"/>
    <row r="208" s="353" customFormat="1"/>
    <row r="209" s="353" customFormat="1"/>
    <row r="210" s="353" customFormat="1"/>
    <row r="211" s="353" customFormat="1"/>
    <row r="212" s="353" customFormat="1"/>
    <row r="213" s="353" customFormat="1"/>
    <row r="214" s="353" customFormat="1"/>
    <row r="215" s="353" customFormat="1"/>
    <row r="216" s="353" customFormat="1"/>
    <row r="217" s="353" customFormat="1"/>
    <row r="218" s="353" customFormat="1"/>
    <row r="219" s="353" customFormat="1"/>
    <row r="220" s="353" customFormat="1"/>
    <row r="221" s="353" customFormat="1"/>
    <row r="222" s="353" customFormat="1"/>
    <row r="223" s="353" customFormat="1"/>
    <row r="224" s="353" customFormat="1"/>
    <row r="225" s="353" customFormat="1"/>
    <row r="226" s="353" customFormat="1"/>
    <row r="227" s="353" customFormat="1"/>
    <row r="228" s="353" customFormat="1"/>
    <row r="229" s="353" customFormat="1"/>
    <row r="230" s="353" customFormat="1"/>
    <row r="231" s="353" customFormat="1"/>
    <row r="232" s="353" customFormat="1"/>
    <row r="233" s="353" customFormat="1"/>
    <row r="234" s="353" customFormat="1"/>
    <row r="235" s="353" customFormat="1"/>
    <row r="236" s="353" customFormat="1"/>
    <row r="237" s="353" customFormat="1"/>
    <row r="238" s="353" customFormat="1"/>
    <row r="239" s="353" customFormat="1"/>
    <row r="240" s="353" customFormat="1"/>
    <row r="241" s="353" customFormat="1"/>
    <row r="242" s="353" customFormat="1"/>
    <row r="243" s="353" customFormat="1"/>
    <row r="244" s="353" customFormat="1"/>
    <row r="245" s="353" customFormat="1"/>
    <row r="246" s="353" customFormat="1"/>
    <row r="247" s="353" customFormat="1"/>
    <row r="248" s="353" customFormat="1"/>
    <row r="249" s="353" customFormat="1"/>
    <row r="250" s="353" customFormat="1"/>
    <row r="251" s="353" customFormat="1"/>
    <row r="252" s="353" customFormat="1"/>
    <row r="253" s="353" customFormat="1"/>
    <row r="254" s="353" customFormat="1"/>
    <row r="255" s="353" customFormat="1"/>
    <row r="256" s="353" customFormat="1"/>
    <row r="257" s="353" customFormat="1"/>
    <row r="258" s="353" customFormat="1"/>
    <row r="259" s="353" customFormat="1"/>
    <row r="260" s="353" customFormat="1"/>
    <row r="261" s="353" customFormat="1"/>
    <row r="262" s="353" customFormat="1"/>
    <row r="263" s="353" customFormat="1"/>
    <row r="264" s="353" customFormat="1"/>
    <row r="265" s="353" customFormat="1"/>
    <row r="266" s="353" customFormat="1"/>
    <row r="267" s="353" customFormat="1"/>
    <row r="268" s="353" customFormat="1"/>
    <row r="269" s="353" customFormat="1"/>
    <row r="270" s="353" customFormat="1"/>
    <row r="271" s="353" customFormat="1"/>
    <row r="272" s="353" customFormat="1"/>
    <row r="273" s="353" customFormat="1"/>
    <row r="274" s="353" customFormat="1"/>
    <row r="275" s="353" customFormat="1"/>
    <row r="276" s="353" customFormat="1"/>
    <row r="277" s="353" customFormat="1"/>
    <row r="278" s="353" customFormat="1"/>
    <row r="279" s="353" customFormat="1"/>
    <row r="280" s="353" customFormat="1"/>
    <row r="281" s="353" customFormat="1"/>
    <row r="282" s="353" customFormat="1"/>
    <row r="283" s="353" customFormat="1"/>
    <row r="284" s="353" customFormat="1"/>
    <row r="285" s="353" customFormat="1"/>
    <row r="286" s="353" customFormat="1"/>
    <row r="287" s="353" customFormat="1"/>
    <row r="288" s="353" customFormat="1"/>
    <row r="289" s="353" customFormat="1"/>
    <row r="290" s="353" customFormat="1"/>
    <row r="291" s="353" customFormat="1"/>
    <row r="292" s="353" customFormat="1"/>
    <row r="293" s="353" customFormat="1"/>
    <row r="294" s="353" customFormat="1"/>
    <row r="295" s="353" customFormat="1"/>
    <row r="296" s="353" customFormat="1"/>
    <row r="297" s="353" customFormat="1"/>
    <row r="298" s="353" customFormat="1"/>
    <row r="299" s="353" customFormat="1"/>
    <row r="300" s="353" customFormat="1"/>
    <row r="301" s="353" customFormat="1"/>
    <row r="302" s="353" customFormat="1"/>
    <row r="303" s="353" customFormat="1"/>
    <row r="304" s="353" customFormat="1"/>
    <row r="305" s="353" customFormat="1"/>
    <row r="306" s="353" customFormat="1"/>
    <row r="307" s="353" customFormat="1"/>
    <row r="308" s="353" customFormat="1"/>
    <row r="309" s="353" customFormat="1"/>
    <row r="310" s="353" customFormat="1"/>
    <row r="311" s="353" customFormat="1"/>
    <row r="312" s="353" customFormat="1"/>
    <row r="313" s="353" customFormat="1"/>
    <row r="314" s="353" customFormat="1"/>
    <row r="315" s="353" customFormat="1"/>
    <row r="316" s="353" customFormat="1"/>
    <row r="317" s="353" customFormat="1"/>
    <row r="318" s="353" customFormat="1"/>
    <row r="319" s="353" customFormat="1"/>
    <row r="320" s="353" customFormat="1"/>
    <row r="321" s="353" customFormat="1"/>
    <row r="322" s="353" customFormat="1"/>
    <row r="323" s="353" customFormat="1"/>
    <row r="324" s="353" customFormat="1"/>
    <row r="325" s="353" customFormat="1"/>
    <row r="326" s="353" customFormat="1"/>
    <row r="327" s="353" customFormat="1"/>
    <row r="328" s="353" customFormat="1"/>
    <row r="329" s="353" customFormat="1"/>
    <row r="330" s="353" customFormat="1"/>
    <row r="331" s="353" customFormat="1"/>
    <row r="332" s="353" customFormat="1"/>
    <row r="333" s="353" customFormat="1"/>
    <row r="334" s="353" customFormat="1"/>
    <row r="335" s="353" customFormat="1"/>
    <row r="336" s="353" customFormat="1"/>
    <row r="337" s="353" customFormat="1"/>
    <row r="338" s="353" customFormat="1"/>
    <row r="339" s="353" customFormat="1"/>
    <row r="340" s="353" customFormat="1"/>
    <row r="341" s="353" customFormat="1"/>
    <row r="342" s="353" customFormat="1"/>
    <row r="343" s="353" customFormat="1"/>
    <row r="344" s="353" customFormat="1"/>
    <row r="345" s="353" customFormat="1"/>
    <row r="346" s="353" customFormat="1"/>
    <row r="347" s="353" customFormat="1"/>
    <row r="348" s="353" customFormat="1"/>
    <row r="349" s="353" customFormat="1"/>
    <row r="350" s="353" customFormat="1"/>
    <row r="351" s="353" customFormat="1"/>
    <row r="352" s="353" customFormat="1"/>
    <row r="353" s="353" customFormat="1"/>
    <row r="354" s="353" customFormat="1"/>
    <row r="355" s="353" customFormat="1"/>
    <row r="356" s="353" customFormat="1"/>
    <row r="357" s="353" customFormat="1"/>
    <row r="358" s="353" customFormat="1"/>
    <row r="359" s="353" customFormat="1"/>
    <row r="360" s="353" customFormat="1"/>
    <row r="361" s="353" customFormat="1"/>
    <row r="362" s="353" customFormat="1"/>
    <row r="363" s="353" customFormat="1"/>
    <row r="364" s="353" customFormat="1"/>
    <row r="365" s="353" customFormat="1"/>
    <row r="366" s="353" customFormat="1"/>
    <row r="367" s="353" customFormat="1"/>
    <row r="368" s="353" customFormat="1"/>
    <row r="369" s="353" customFormat="1"/>
    <row r="370" s="353" customFormat="1"/>
    <row r="371" s="353" customFormat="1"/>
    <row r="372" s="353" customFormat="1"/>
    <row r="373" s="353" customFormat="1"/>
    <row r="374" s="353" customFormat="1"/>
    <row r="375" s="353" customFormat="1"/>
    <row r="376" s="353" customFormat="1"/>
    <row r="377" s="353" customFormat="1"/>
    <row r="378" s="353" customFormat="1"/>
    <row r="379" s="353" customFormat="1"/>
    <row r="380" s="353" customFormat="1"/>
    <row r="381" s="353" customFormat="1"/>
    <row r="382" s="353" customFormat="1"/>
    <row r="383" s="353" customFormat="1"/>
    <row r="384" s="353" customFormat="1"/>
    <row r="385" s="353" customFormat="1"/>
    <row r="386" s="353" customFormat="1"/>
    <row r="387" s="353" customFormat="1"/>
    <row r="388" s="353" customFormat="1"/>
    <row r="389" s="353" customFormat="1"/>
    <row r="390" s="353" customFormat="1"/>
    <row r="391" s="353" customFormat="1"/>
    <row r="392" s="353" customFormat="1"/>
    <row r="393" s="353" customFormat="1"/>
    <row r="394" s="353" customFormat="1"/>
    <row r="395" s="353" customFormat="1"/>
    <row r="396" s="353" customFormat="1"/>
    <row r="397" s="353" customFormat="1"/>
    <row r="398" s="353" customFormat="1"/>
    <row r="399" s="353" customFormat="1"/>
    <row r="400" s="353" customFormat="1"/>
    <row r="401" s="353" customFormat="1"/>
    <row r="402" s="353" customFormat="1"/>
    <row r="403" s="353" customFormat="1"/>
    <row r="404" s="353" customFormat="1"/>
    <row r="405" s="353" customFormat="1"/>
    <row r="406" s="353" customFormat="1"/>
    <row r="407" s="353" customFormat="1"/>
    <row r="408" s="353" customFormat="1"/>
    <row r="409" s="353" customFormat="1"/>
    <row r="410" s="353" customFormat="1"/>
    <row r="411" s="353" customFormat="1"/>
    <row r="412" s="353" customFormat="1"/>
    <row r="413" s="353" customFormat="1"/>
    <row r="414" s="353" customFormat="1"/>
    <row r="415" s="353" customFormat="1"/>
    <row r="416" s="353" customFormat="1"/>
    <row r="417" s="353" customFormat="1"/>
    <row r="418" s="353" customFormat="1"/>
    <row r="419" s="353" customFormat="1"/>
    <row r="420" s="353" customFormat="1"/>
    <row r="421" s="353" customFormat="1"/>
    <row r="422" s="353" customFormat="1"/>
    <row r="423" s="353" customFormat="1"/>
    <row r="424" s="353" customFormat="1"/>
    <row r="425" s="353" customFormat="1"/>
    <row r="426" s="353" customFormat="1"/>
    <row r="427" s="353" customFormat="1"/>
    <row r="428" s="353" customFormat="1"/>
    <row r="429" s="353" customFormat="1"/>
    <row r="430" s="353" customFormat="1"/>
    <row r="431" s="353" customFormat="1"/>
    <row r="432" s="353" customFormat="1"/>
    <row r="433" s="353" customFormat="1"/>
    <row r="434" s="353" customFormat="1"/>
    <row r="435" s="353" customFormat="1"/>
    <row r="436" s="353" customFormat="1"/>
    <row r="437" s="353" customFormat="1"/>
    <row r="438" s="353" customFormat="1"/>
    <row r="439" s="353" customFormat="1"/>
    <row r="440" s="353" customFormat="1"/>
    <row r="441" s="353" customFormat="1"/>
    <row r="442" s="353" customFormat="1"/>
    <row r="443" s="353" customFormat="1"/>
    <row r="444" s="353" customFormat="1"/>
    <row r="445" s="353" customFormat="1"/>
    <row r="446" s="353" customFormat="1"/>
    <row r="447" s="353" customFormat="1"/>
    <row r="448" s="353" customFormat="1"/>
    <row r="449" s="353" customFormat="1"/>
    <row r="450" s="353" customFormat="1"/>
    <row r="451" s="353" customFormat="1"/>
    <row r="452" s="353" customFormat="1"/>
    <row r="453" s="353" customFormat="1"/>
    <row r="454" s="353" customFormat="1"/>
    <row r="455" s="353" customFormat="1"/>
    <row r="456" s="353" customFormat="1"/>
    <row r="457" s="353" customFormat="1"/>
    <row r="458" s="353" customFormat="1"/>
    <row r="459" s="353" customFormat="1"/>
    <row r="460" s="353" customFormat="1"/>
    <row r="461" s="353" customFormat="1"/>
    <row r="462" s="353" customFormat="1"/>
    <row r="463" s="353" customFormat="1"/>
    <row r="464" s="353" customFormat="1"/>
    <row r="465" s="353" customFormat="1"/>
    <row r="466" s="353" customFormat="1"/>
    <row r="467" s="353" customFormat="1"/>
    <row r="468" s="353" customFormat="1"/>
    <row r="469" s="353" customFormat="1"/>
    <row r="470" s="353" customFormat="1"/>
    <row r="471" s="353" customFormat="1"/>
    <row r="472" s="353" customFormat="1"/>
    <row r="473" s="353" customFormat="1"/>
    <row r="474" s="353" customFormat="1"/>
    <row r="475" s="353" customFormat="1"/>
    <row r="476" s="353" customFormat="1"/>
    <row r="477" s="353" customFormat="1"/>
    <row r="478" s="353" customFormat="1"/>
    <row r="479" s="353" customFormat="1"/>
    <row r="480" s="353" customFormat="1"/>
    <row r="481" s="353" customFormat="1"/>
    <row r="482" s="353" customFormat="1"/>
    <row r="483" s="353" customFormat="1"/>
    <row r="484" s="353" customFormat="1"/>
    <row r="485" s="353" customFormat="1"/>
    <row r="486" s="353" customFormat="1"/>
    <row r="487" s="353" customFormat="1"/>
    <row r="488" s="353" customFormat="1"/>
    <row r="489" s="353" customFormat="1"/>
    <row r="490" s="353" customFormat="1"/>
    <row r="491" s="353" customFormat="1"/>
    <row r="492" s="353" customFormat="1"/>
    <row r="493" s="353" customFormat="1"/>
    <row r="494" s="353" customFormat="1"/>
    <row r="495" s="353" customFormat="1"/>
    <row r="496" s="353" customFormat="1"/>
    <row r="497" s="353" customFormat="1"/>
    <row r="498" s="353" customFormat="1"/>
    <row r="499" s="353" customFormat="1"/>
    <row r="500" s="353" customFormat="1"/>
    <row r="501" s="353" customFormat="1"/>
    <row r="502" s="353" customFormat="1"/>
    <row r="503" s="353" customFormat="1"/>
    <row r="504" s="353" customFormat="1"/>
    <row r="505" s="353" customFormat="1"/>
    <row r="506" s="353" customFormat="1"/>
    <row r="507" s="353" customFormat="1"/>
    <row r="508" s="353" customFormat="1"/>
    <row r="509" s="353" customFormat="1"/>
    <row r="510" s="353" customFormat="1"/>
    <row r="511" s="353" customFormat="1"/>
    <row r="512" s="353" customFormat="1"/>
    <row r="513" s="353" customFormat="1"/>
    <row r="514" s="353" customFormat="1"/>
    <row r="515" s="353" customFormat="1"/>
    <row r="516" s="353" customFormat="1"/>
    <row r="517" s="353" customFormat="1"/>
    <row r="518" s="353" customFormat="1"/>
    <row r="519" s="353" customFormat="1"/>
    <row r="520" s="353" customFormat="1"/>
    <row r="521" s="353" customFormat="1"/>
    <row r="522" s="353" customFormat="1"/>
    <row r="523" s="353" customFormat="1"/>
    <row r="524" s="353" customFormat="1"/>
    <row r="525" s="353" customFormat="1"/>
    <row r="526" s="353" customFormat="1"/>
    <row r="527" s="353" customFormat="1"/>
    <row r="528" s="353" customFormat="1"/>
    <row r="529" s="353" customFormat="1"/>
    <row r="530" s="353" customFormat="1"/>
    <row r="531" s="353" customFormat="1"/>
    <row r="532" s="353" customFormat="1"/>
    <row r="533" s="353" customFormat="1"/>
    <row r="534" s="353" customFormat="1"/>
    <row r="535" s="353" customFormat="1"/>
    <row r="536" s="353" customFormat="1"/>
    <row r="537" s="353" customFormat="1"/>
    <row r="538" s="353" customFormat="1"/>
    <row r="539" s="353" customFormat="1"/>
    <row r="540" s="353" customFormat="1"/>
    <row r="541" s="353" customFormat="1"/>
    <row r="542" s="353" customFormat="1"/>
    <row r="543" s="353" customFormat="1"/>
    <row r="544" s="353" customFormat="1"/>
    <row r="545" s="353" customFormat="1"/>
    <row r="546" s="353" customFormat="1"/>
    <row r="547" s="353" customFormat="1"/>
    <row r="548" s="353" customFormat="1"/>
    <row r="549" s="353" customFormat="1"/>
    <row r="550" s="353" customFormat="1"/>
    <row r="551" s="353" customFormat="1"/>
    <row r="552" s="353" customFormat="1"/>
    <row r="553" s="353" customFormat="1"/>
    <row r="554" s="353" customFormat="1"/>
    <row r="555" s="353" customFormat="1"/>
    <row r="556" s="353" customFormat="1"/>
    <row r="557" s="353" customFormat="1"/>
    <row r="558" s="353" customFormat="1"/>
    <row r="559" s="353" customFormat="1"/>
    <row r="560" s="353" customFormat="1"/>
    <row r="561" s="353" customFormat="1"/>
    <row r="562" s="353" customFormat="1"/>
    <row r="563" s="353" customFormat="1"/>
    <row r="564" s="353" customFormat="1"/>
    <row r="565" s="353" customFormat="1"/>
    <row r="566" s="353" customFormat="1"/>
    <row r="567" s="353" customFormat="1"/>
    <row r="568" s="353" customFormat="1"/>
    <row r="569" s="353" customFormat="1"/>
    <row r="570" s="353" customFormat="1"/>
    <row r="571" s="353" customFormat="1"/>
    <row r="572" s="353" customFormat="1"/>
    <row r="573" s="353" customFormat="1"/>
    <row r="574" s="353" customFormat="1"/>
    <row r="575" s="353" customFormat="1"/>
    <row r="576" s="353" customFormat="1"/>
    <row r="577" s="353" customFormat="1"/>
    <row r="578" s="353" customFormat="1"/>
    <row r="579" s="353" customFormat="1"/>
    <row r="580" s="353" customFormat="1"/>
    <row r="581" s="353" customFormat="1"/>
    <row r="582" s="353" customFormat="1"/>
    <row r="583" s="353" customFormat="1"/>
    <row r="584" s="353" customFormat="1"/>
    <row r="585" s="353" customFormat="1"/>
    <row r="586" s="353" customFormat="1"/>
    <row r="587" s="353" customFormat="1"/>
    <row r="588" s="353" customFormat="1"/>
    <row r="589" s="353" customFormat="1"/>
    <row r="590" s="353" customFormat="1"/>
    <row r="591" s="353" customFormat="1"/>
    <row r="592" s="353" customFormat="1"/>
    <row r="593" s="353" customFormat="1"/>
    <row r="594" s="353" customFormat="1"/>
    <row r="595" s="353" customFormat="1"/>
    <row r="596" s="353" customFormat="1"/>
    <row r="597" s="353" customFormat="1"/>
    <row r="598" s="353" customFormat="1"/>
    <row r="599" s="353" customFormat="1"/>
    <row r="600" s="353" customFormat="1"/>
    <row r="601" s="353" customFormat="1"/>
    <row r="602" s="353" customFormat="1"/>
    <row r="603" s="353" customFormat="1"/>
    <row r="604" s="353" customFormat="1"/>
    <row r="605" s="353" customFormat="1"/>
    <row r="606" s="353" customFormat="1"/>
    <row r="607" s="353" customFormat="1"/>
    <row r="608" s="353" customFormat="1"/>
    <row r="609" s="353" customFormat="1"/>
    <row r="610" s="353" customFormat="1"/>
    <row r="611" s="353" customFormat="1"/>
    <row r="612" s="353" customFormat="1"/>
    <row r="613" s="353" customFormat="1"/>
    <row r="614" s="353" customFormat="1"/>
    <row r="615" s="353" customFormat="1"/>
    <row r="616" s="353" customFormat="1"/>
    <row r="617" s="353" customFormat="1"/>
    <row r="618" s="353" customFormat="1"/>
    <row r="619" s="353" customFormat="1"/>
    <row r="620" s="353" customFormat="1"/>
    <row r="621" s="353" customFormat="1"/>
    <row r="622" s="353" customFormat="1"/>
    <row r="623" s="353" customFormat="1"/>
    <row r="624" s="353" customFormat="1"/>
    <row r="625" s="353" customFormat="1"/>
    <row r="626" s="353" customFormat="1"/>
    <row r="627" s="353" customFormat="1"/>
    <row r="628" s="353" customFormat="1"/>
    <row r="629" s="353" customFormat="1"/>
    <row r="630" s="353" customFormat="1"/>
    <row r="631" s="353" customFormat="1"/>
    <row r="632" s="353" customFormat="1"/>
    <row r="633" s="353" customFormat="1"/>
    <row r="634" s="353" customFormat="1"/>
    <row r="635" s="353" customFormat="1"/>
    <row r="636" s="353" customFormat="1"/>
    <row r="637" s="353" customFormat="1"/>
    <row r="638" s="353" customFormat="1"/>
    <row r="639" s="353" customFormat="1"/>
    <row r="640" s="353" customFormat="1"/>
    <row r="641" s="353" customFormat="1"/>
    <row r="642" s="353" customFormat="1"/>
    <row r="643" s="353" customFormat="1"/>
    <row r="644" s="353" customFormat="1"/>
    <row r="645" s="353" customFormat="1"/>
    <row r="646" s="353" customFormat="1"/>
    <row r="647" s="353" customFormat="1"/>
    <row r="648" s="353" customFormat="1"/>
    <row r="649" s="353" customFormat="1"/>
    <row r="650" s="353" customFormat="1"/>
    <row r="651" s="353" customFormat="1"/>
    <row r="652" s="353" customFormat="1"/>
    <row r="653" s="353" customFormat="1"/>
    <row r="654" s="353" customFormat="1"/>
    <row r="655" s="353" customFormat="1"/>
    <row r="656" s="353" customFormat="1"/>
    <row r="657" s="353" customFormat="1"/>
    <row r="658" s="353" customFormat="1"/>
    <row r="659" s="353" customFormat="1"/>
    <row r="660" s="353" customFormat="1"/>
    <row r="661" s="353" customFormat="1"/>
    <row r="662" s="353" customFormat="1"/>
    <row r="663" s="353" customFormat="1"/>
    <row r="664" s="353" customFormat="1"/>
    <row r="665" s="353" customFormat="1"/>
    <row r="666" s="353" customFormat="1"/>
    <row r="667" s="353" customFormat="1"/>
    <row r="668" s="353" customFormat="1"/>
    <row r="669" s="353" customFormat="1"/>
    <row r="670" s="353" customFormat="1"/>
    <row r="671" s="353" customFormat="1"/>
    <row r="672" s="353" customFormat="1"/>
    <row r="673" s="353" customFormat="1"/>
    <row r="674" s="353" customFormat="1"/>
    <row r="675" s="353" customFormat="1"/>
    <row r="676" s="353" customFormat="1"/>
    <row r="677" s="353" customFormat="1"/>
    <row r="678" s="353" customFormat="1"/>
    <row r="679" s="353" customFormat="1"/>
    <row r="680" s="353" customFormat="1"/>
    <row r="681" s="353" customFormat="1"/>
    <row r="682" s="353" customFormat="1"/>
    <row r="683" s="353" customFormat="1"/>
    <row r="684" s="353" customFormat="1"/>
    <row r="685" s="353" customFormat="1"/>
    <row r="686" s="353" customFormat="1"/>
    <row r="687" s="353" customFormat="1"/>
    <row r="688" s="353" customFormat="1"/>
    <row r="689" s="353" customFormat="1"/>
    <row r="690" s="353" customFormat="1"/>
    <row r="691" s="353" customFormat="1"/>
    <row r="692" s="353" customFormat="1"/>
    <row r="693" s="353" customFormat="1"/>
    <row r="694" s="353" customFormat="1"/>
    <row r="695" s="353" customFormat="1"/>
    <row r="696" s="353" customFormat="1"/>
    <row r="697" s="353" customFormat="1"/>
    <row r="698" s="353" customFormat="1"/>
    <row r="699" s="353" customFormat="1"/>
    <row r="700" s="353" customFormat="1"/>
    <row r="701" s="353" customFormat="1"/>
    <row r="702" s="353" customFormat="1"/>
    <row r="703" s="353" customFormat="1"/>
    <row r="704" s="353" customFormat="1"/>
    <row r="705" s="353" customFormat="1"/>
    <row r="706" s="353" customFormat="1"/>
    <row r="707" s="353" customFormat="1"/>
    <row r="708" s="353" customFormat="1"/>
    <row r="709" s="353" customFormat="1"/>
    <row r="710" s="353" customFormat="1"/>
    <row r="711" s="353" customFormat="1"/>
    <row r="712" s="353" customFormat="1"/>
    <row r="713" s="353" customFormat="1"/>
    <row r="714" s="353" customFormat="1"/>
    <row r="715" s="353" customFormat="1"/>
    <row r="716" s="353" customFormat="1"/>
    <row r="717" s="353" customFormat="1"/>
    <row r="718" s="353" customFormat="1"/>
    <row r="719" s="353" customFormat="1"/>
    <row r="720" s="353" customFormat="1"/>
    <row r="721" s="353" customFormat="1"/>
    <row r="722" s="353" customFormat="1"/>
    <row r="723" s="353" customFormat="1"/>
    <row r="724" s="353" customFormat="1"/>
    <row r="725" s="353" customFormat="1"/>
    <row r="726" s="353" customFormat="1"/>
    <row r="727" s="353" customFormat="1"/>
    <row r="728" s="353" customFormat="1"/>
    <row r="729" s="353" customFormat="1"/>
    <row r="730" s="353" customFormat="1"/>
    <row r="731" s="353" customFormat="1"/>
    <row r="732" s="353" customFormat="1"/>
    <row r="733" s="353" customFormat="1"/>
    <row r="734" s="353" customFormat="1"/>
    <row r="735" s="353" customFormat="1"/>
    <row r="736" s="353" customFormat="1"/>
    <row r="737" s="353" customFormat="1"/>
    <row r="738" s="353" customFormat="1"/>
    <row r="739" s="353" customFormat="1"/>
    <row r="740" s="353" customFormat="1"/>
    <row r="741" s="353" customFormat="1"/>
    <row r="742" s="353" customFormat="1"/>
    <row r="743" s="353" customFormat="1"/>
    <row r="744" s="353" customFormat="1"/>
    <row r="745" s="353" customFormat="1"/>
    <row r="746" s="353" customFormat="1"/>
    <row r="747" s="353" customFormat="1"/>
    <row r="748" s="353" customFormat="1"/>
    <row r="749" s="353" customFormat="1"/>
    <row r="750" s="353" customFormat="1"/>
    <row r="751" s="353" customFormat="1"/>
    <row r="752" s="353" customFormat="1"/>
    <row r="753" s="353" customFormat="1"/>
    <row r="754" s="353" customFormat="1"/>
    <row r="755" s="353" customFormat="1"/>
    <row r="756" s="353" customFormat="1"/>
    <row r="757" s="353" customFormat="1"/>
    <row r="758" s="353" customFormat="1"/>
    <row r="759" s="353" customFormat="1"/>
    <row r="760" s="353" customFormat="1"/>
    <row r="761" s="353" customFormat="1"/>
    <row r="762" s="353" customFormat="1"/>
    <row r="763" s="353" customFormat="1"/>
    <row r="764" s="353" customFormat="1"/>
    <row r="765" s="353" customFormat="1"/>
    <row r="766" s="353" customFormat="1"/>
    <row r="767" s="353" customFormat="1"/>
    <row r="768" s="353" customFormat="1"/>
    <row r="769" s="353" customFormat="1"/>
    <row r="770" s="353" customFormat="1"/>
    <row r="771" s="353" customFormat="1"/>
    <row r="772" s="353" customFormat="1"/>
    <row r="773" s="353" customFormat="1"/>
    <row r="774" s="353" customFormat="1"/>
    <row r="775" s="353" customFormat="1"/>
    <row r="776" s="353" customFormat="1"/>
    <row r="777" s="353" customFormat="1"/>
    <row r="778" s="353" customFormat="1"/>
    <row r="779" s="353" customFormat="1"/>
    <row r="780" s="353" customFormat="1"/>
    <row r="781" s="353" customFormat="1"/>
    <row r="782" s="353" customFormat="1"/>
    <row r="783" s="353" customFormat="1"/>
    <row r="784" s="353" customFormat="1"/>
    <row r="785" s="353" customFormat="1"/>
    <row r="786" s="353" customFormat="1"/>
    <row r="787" s="353" customFormat="1"/>
    <row r="788" s="353" customFormat="1"/>
    <row r="789" s="353" customFormat="1"/>
    <row r="790" s="353" customFormat="1"/>
    <row r="791" s="353" customFormat="1"/>
    <row r="792" s="353" customFormat="1"/>
    <row r="793" s="353" customFormat="1"/>
    <row r="794" s="353" customFormat="1"/>
    <row r="795" s="353" customFormat="1"/>
    <row r="796" s="353" customFormat="1"/>
    <row r="797" s="353" customFormat="1"/>
    <row r="798" s="353" customFormat="1"/>
    <row r="799" s="353" customFormat="1"/>
    <row r="800" s="353" customFormat="1"/>
    <row r="801" s="353" customFormat="1"/>
    <row r="802" s="353" customFormat="1"/>
    <row r="803" s="353" customFormat="1"/>
    <row r="804" s="353" customFormat="1"/>
    <row r="805" s="353" customFormat="1"/>
    <row r="806" s="353" customFormat="1"/>
    <row r="807" s="353" customFormat="1"/>
    <row r="808" s="353" customFormat="1"/>
    <row r="809" s="353" customFormat="1"/>
    <row r="810" s="353" customFormat="1"/>
    <row r="811" s="353" customFormat="1"/>
    <row r="812" s="353" customFormat="1"/>
    <row r="813" s="353" customFormat="1"/>
    <row r="814" s="353" customFormat="1"/>
    <row r="815" s="353" customFormat="1"/>
    <row r="816" s="353" customFormat="1"/>
    <row r="817" s="353" customFormat="1"/>
    <row r="818" s="353" customFormat="1"/>
    <row r="819" s="353" customFormat="1"/>
    <row r="820" s="353" customFormat="1"/>
    <row r="821" s="353" customFormat="1"/>
    <row r="822" s="353" customFormat="1"/>
    <row r="823" s="353" customFormat="1"/>
    <row r="824" s="353" customFormat="1"/>
    <row r="825" s="353" customFormat="1"/>
    <row r="826" s="353" customFormat="1"/>
    <row r="827" s="353" customFormat="1"/>
    <row r="828" s="353" customFormat="1"/>
    <row r="829" s="353" customFormat="1"/>
    <row r="830" s="353" customFormat="1"/>
    <row r="831" s="353" customFormat="1"/>
    <row r="832" s="353" customFormat="1"/>
    <row r="833" s="353" customFormat="1"/>
    <row r="834" s="353" customFormat="1"/>
    <row r="835" s="353" customFormat="1"/>
    <row r="836" s="353" customFormat="1"/>
    <row r="837" s="353" customFormat="1"/>
    <row r="838" s="353" customFormat="1"/>
    <row r="839" s="353" customFormat="1"/>
    <row r="840" s="353" customFormat="1"/>
    <row r="841" s="353" customFormat="1"/>
    <row r="842" s="353" customFormat="1"/>
    <row r="843" s="353" customFormat="1"/>
    <row r="844" s="353" customFormat="1"/>
    <row r="845" s="353" customFormat="1"/>
    <row r="846" s="353" customFormat="1"/>
    <row r="847" s="353" customFormat="1"/>
    <row r="848" s="353" customFormat="1"/>
    <row r="849" s="353" customFormat="1"/>
    <row r="850" s="353" customFormat="1"/>
    <row r="851" s="353" customFormat="1"/>
    <row r="852" s="353" customFormat="1"/>
    <row r="853" s="353" customFormat="1"/>
    <row r="854" s="353" customFormat="1"/>
    <row r="855" s="353" customFormat="1"/>
    <row r="856" s="353" customFormat="1"/>
    <row r="857" s="353" customFormat="1"/>
    <row r="858" s="353" customFormat="1"/>
    <row r="859" s="353" customFormat="1"/>
    <row r="860" s="353" customFormat="1"/>
    <row r="861" s="353" customFormat="1"/>
    <row r="862" s="353" customFormat="1"/>
    <row r="863" s="353" customFormat="1"/>
    <row r="864" s="353" customFormat="1"/>
    <row r="865" s="353" customFormat="1"/>
    <row r="866" s="353" customFormat="1"/>
    <row r="867" s="353" customFormat="1"/>
    <row r="868" s="353" customFormat="1"/>
    <row r="869" s="353" customFormat="1"/>
    <row r="870" s="353" customFormat="1"/>
    <row r="871" s="353" customFormat="1"/>
    <row r="872" s="353" customFormat="1"/>
    <row r="873" s="353" customFormat="1"/>
    <row r="874" s="353" customFormat="1"/>
    <row r="875" s="353" customFormat="1"/>
    <row r="876" s="353" customFormat="1"/>
    <row r="877" s="353" customFormat="1"/>
    <row r="878" s="353" customFormat="1"/>
    <row r="879" s="353" customFormat="1"/>
    <row r="880" s="353" customFormat="1"/>
    <row r="881" s="353" customFormat="1"/>
    <row r="882" s="353" customFormat="1"/>
    <row r="883" s="353" customFormat="1"/>
    <row r="884" s="353" customFormat="1"/>
    <row r="885" s="353" customFormat="1"/>
    <row r="886" s="353" customFormat="1"/>
    <row r="887" s="353" customFormat="1"/>
    <row r="888" s="353" customFormat="1"/>
    <row r="889" s="353" customFormat="1"/>
    <row r="890" s="353" customFormat="1"/>
    <row r="891" s="353" customFormat="1"/>
    <row r="892" s="353" customFormat="1"/>
    <row r="893" s="353" customFormat="1"/>
    <row r="894" s="353" customFormat="1"/>
    <row r="895" s="353" customFormat="1"/>
    <row r="896" s="353" customFormat="1"/>
    <row r="897" s="353" customFormat="1"/>
    <row r="898" s="353" customFormat="1"/>
    <row r="899" s="353" customFormat="1"/>
    <row r="900" s="353" customFormat="1"/>
    <row r="901" s="353" customFormat="1"/>
    <row r="902" s="353" customFormat="1"/>
    <row r="903" s="353" customFormat="1"/>
    <row r="904" s="353" customFormat="1"/>
    <row r="905" s="353" customFormat="1"/>
    <row r="906" s="353" customFormat="1"/>
    <row r="907" s="353" customFormat="1"/>
    <row r="908" s="353" customFormat="1"/>
    <row r="909" s="353" customFormat="1"/>
    <row r="910" s="353" customFormat="1"/>
    <row r="911" s="353" customFormat="1"/>
    <row r="912" s="353" customFormat="1"/>
    <row r="913" s="353" customFormat="1"/>
    <row r="914" s="353" customFormat="1"/>
    <row r="915" s="353" customFormat="1"/>
    <row r="916" s="353" customFormat="1"/>
    <row r="917" s="353" customFormat="1"/>
    <row r="918" s="353" customFormat="1"/>
    <row r="919" s="353" customFormat="1"/>
    <row r="920" s="353" customFormat="1"/>
    <row r="921" s="353" customFormat="1"/>
    <row r="922" s="353" customFormat="1"/>
    <row r="923" s="353" customFormat="1"/>
    <row r="924" s="353" customFormat="1"/>
    <row r="925" s="353" customFormat="1"/>
    <row r="926" s="353" customFormat="1"/>
    <row r="927" s="353" customFormat="1"/>
    <row r="928" s="353" customFormat="1"/>
    <row r="929" s="353" customFormat="1"/>
    <row r="930" s="353" customFormat="1"/>
    <row r="931" s="353" customFormat="1"/>
    <row r="932" s="353" customFormat="1"/>
    <row r="933" s="353" customFormat="1"/>
    <row r="934" s="353" customFormat="1"/>
    <row r="935" s="353" customFormat="1"/>
    <row r="936" s="353" customFormat="1"/>
    <row r="937" s="353" customFormat="1"/>
    <row r="938" s="353" customFormat="1"/>
    <row r="939" s="353" customFormat="1"/>
    <row r="940" s="353" customFormat="1"/>
    <row r="941" s="353" customFormat="1"/>
    <row r="942" s="353" customFormat="1"/>
    <row r="943" s="353" customFormat="1"/>
    <row r="944" s="353" customFormat="1"/>
    <row r="945" s="353" customFormat="1"/>
    <row r="946" s="353" customFormat="1"/>
    <row r="947" s="353" customFormat="1"/>
    <row r="948" s="353" customFormat="1"/>
    <row r="949" s="353" customFormat="1"/>
    <row r="950" s="353" customFormat="1"/>
    <row r="951" s="353" customFormat="1"/>
    <row r="952" s="353" customFormat="1"/>
    <row r="953" s="353" customFormat="1"/>
    <row r="954" s="353" customFormat="1"/>
    <row r="955" s="353" customFormat="1"/>
    <row r="956" s="353" customFormat="1"/>
    <row r="957" s="353" customFormat="1"/>
    <row r="958" s="353" customFormat="1"/>
    <row r="959" s="353" customFormat="1"/>
    <row r="960" s="353" customFormat="1"/>
    <row r="961" s="353" customFormat="1"/>
    <row r="962" s="353" customFormat="1"/>
    <row r="963" s="353" customFormat="1"/>
    <row r="964" s="353" customFormat="1"/>
    <row r="965" s="353" customFormat="1"/>
    <row r="966" s="353" customFormat="1"/>
    <row r="967" s="353" customFormat="1"/>
    <row r="968" s="353" customFormat="1"/>
    <row r="969" s="353" customFormat="1"/>
    <row r="970" s="353" customFormat="1"/>
    <row r="971" s="353" customFormat="1"/>
    <row r="972" s="353" customFormat="1"/>
    <row r="973" s="353" customFormat="1"/>
    <row r="974" s="353" customFormat="1"/>
    <row r="975" s="353" customFormat="1"/>
    <row r="976" s="353" customFormat="1"/>
    <row r="977" s="353" customFormat="1"/>
    <row r="978" s="353" customFormat="1"/>
    <row r="979" s="353" customFormat="1"/>
    <row r="980" s="353" customFormat="1"/>
    <row r="981" s="353" customFormat="1"/>
    <row r="982" s="353" customFormat="1"/>
    <row r="983" s="353" customFormat="1"/>
    <row r="984" s="353" customFormat="1"/>
    <row r="985" s="353" customFormat="1"/>
    <row r="986" s="353" customFormat="1"/>
    <row r="987" s="353" customFormat="1"/>
    <row r="988" s="353" customFormat="1"/>
    <row r="989" s="353" customFormat="1"/>
    <row r="990" s="353" customFormat="1"/>
    <row r="991" s="353" customFormat="1"/>
    <row r="992" s="353" customFormat="1"/>
    <row r="993" s="353" customFormat="1"/>
    <row r="994" s="353" customFormat="1"/>
    <row r="995" s="353" customFormat="1"/>
    <row r="996" s="353" customFormat="1"/>
    <row r="997" s="353" customFormat="1"/>
    <row r="998" s="353" customFormat="1"/>
    <row r="999" s="353" customFormat="1"/>
    <row r="1000" s="353" customFormat="1"/>
    <row r="1001" s="353" customFormat="1"/>
    <row r="1002" s="353" customFormat="1"/>
    <row r="1003" s="353" customFormat="1"/>
    <row r="1004" s="353" customFormat="1"/>
    <row r="1005" s="353" customFormat="1"/>
    <row r="1006" s="353" customFormat="1"/>
    <row r="1007" s="353" customFormat="1"/>
    <row r="1008" s="353" customFormat="1"/>
    <row r="1009" s="353" customFormat="1"/>
    <row r="1010" s="353" customFormat="1"/>
    <row r="1011" s="353" customFormat="1"/>
    <row r="1012" s="353" customFormat="1"/>
    <row r="1013" s="353" customFormat="1"/>
    <row r="1014" s="353" customFormat="1"/>
    <row r="1015" s="353" customFormat="1"/>
    <row r="1016" s="353" customFormat="1"/>
    <row r="1017" s="353" customFormat="1"/>
    <row r="1018" s="353" customFormat="1"/>
    <row r="1019" s="353" customFormat="1"/>
    <row r="1020" s="353" customFormat="1"/>
    <row r="1021" s="353" customFormat="1"/>
    <row r="1022" s="353" customFormat="1"/>
    <row r="1023" s="353" customFormat="1"/>
    <row r="1024" s="353" customFormat="1"/>
    <row r="1025" s="353" customFormat="1"/>
    <row r="1026" s="353" customFormat="1"/>
    <row r="1027" s="353" customFormat="1"/>
    <row r="1028" s="353" customFormat="1"/>
    <row r="1029" s="353" customFormat="1"/>
    <row r="1030" s="353" customFormat="1"/>
    <row r="1031" s="353" customFormat="1"/>
    <row r="1032" s="353" customFormat="1"/>
    <row r="1033" s="353" customFormat="1"/>
    <row r="1034" s="353" customFormat="1"/>
    <row r="1035" s="353" customFormat="1"/>
    <row r="1036" s="353" customFormat="1"/>
    <row r="1037" s="353" customFormat="1"/>
    <row r="1038" s="353" customFormat="1"/>
    <row r="1039" s="353" customFormat="1"/>
    <row r="1040" s="353" customFormat="1"/>
    <row r="1041" s="353" customFormat="1"/>
    <row r="1042" s="353" customFormat="1"/>
    <row r="1043" s="353" customFormat="1"/>
    <row r="1044" s="353" customFormat="1"/>
    <row r="1045" s="353" customFormat="1"/>
    <row r="1046" s="353" customFormat="1"/>
    <row r="1047" s="353" customFormat="1"/>
    <row r="1048" s="353" customFormat="1"/>
    <row r="1049" s="353" customFormat="1"/>
    <row r="1050" s="353" customFormat="1"/>
    <row r="1051" s="353" customFormat="1"/>
    <row r="1052" s="353" customFormat="1"/>
    <row r="1053" s="353" customFormat="1"/>
    <row r="1054" s="353" customFormat="1"/>
    <row r="1055" s="353" customFormat="1"/>
    <row r="1056" s="353" customFormat="1"/>
    <row r="1057" s="353" customFormat="1"/>
    <row r="1058" s="353" customFormat="1"/>
    <row r="1059" s="353" customFormat="1"/>
    <row r="1060" s="353" customFormat="1"/>
    <row r="1061" s="353" customFormat="1"/>
    <row r="1062" s="353" customFormat="1"/>
    <row r="1063" s="353" customFormat="1"/>
    <row r="1064" s="353" customFormat="1"/>
    <row r="1065" s="353" customFormat="1"/>
    <row r="1066" s="353" customFormat="1"/>
    <row r="1067" s="353" customFormat="1"/>
    <row r="1068" s="353" customFormat="1"/>
    <row r="1069" s="353" customFormat="1"/>
    <row r="1070" s="353" customFormat="1"/>
    <row r="1071" s="353" customFormat="1"/>
    <row r="1072" s="353" customFormat="1"/>
    <row r="1073" s="353" customFormat="1"/>
    <row r="1074" s="353" customFormat="1"/>
    <row r="1075" s="353" customFormat="1"/>
    <row r="1076" s="353" customFormat="1"/>
    <row r="1077" s="353" customFormat="1"/>
    <row r="1078" s="353" customFormat="1"/>
    <row r="1079" s="353" customFormat="1"/>
    <row r="1080" s="353" customFormat="1"/>
    <row r="1081" s="353" customFormat="1"/>
    <row r="1082" s="353" customFormat="1"/>
    <row r="1083" s="353" customFormat="1"/>
    <row r="1084" s="353" customFormat="1"/>
    <row r="1085" s="353" customFormat="1"/>
    <row r="1086" s="353" customFormat="1"/>
    <row r="1087" s="353" customFormat="1"/>
    <row r="1088" s="353" customFormat="1"/>
    <row r="1089" s="353" customFormat="1"/>
    <row r="1090" s="353" customFormat="1"/>
    <row r="1091" s="353" customFormat="1"/>
    <row r="1092" s="353" customFormat="1"/>
    <row r="1093" s="353" customFormat="1"/>
    <row r="1094" s="353" customFormat="1"/>
    <row r="1095" s="353" customFormat="1"/>
    <row r="1096" s="353" customFormat="1"/>
    <row r="1097" s="353" customFormat="1"/>
    <row r="1098" s="353" customFormat="1"/>
    <row r="1099" s="353" customFormat="1"/>
    <row r="1100" s="353" customFormat="1"/>
    <row r="1101" s="353" customFormat="1"/>
    <row r="1102" s="353" customFormat="1"/>
    <row r="1103" s="353" customFormat="1"/>
    <row r="1104" s="353" customFormat="1"/>
    <row r="1105" s="353" customFormat="1"/>
    <row r="1106" s="353" customFormat="1"/>
    <row r="1107" s="353" customFormat="1"/>
    <row r="1108" s="353" customFormat="1"/>
    <row r="1109" s="353" customFormat="1"/>
    <row r="1110" s="353" customFormat="1"/>
    <row r="1111" s="353" customFormat="1"/>
    <row r="1112" s="353" customFormat="1"/>
    <row r="1113" s="353" customFormat="1"/>
    <row r="1114" s="353" customFormat="1"/>
    <row r="1115" s="353" customFormat="1"/>
    <row r="1116" s="353" customFormat="1"/>
    <row r="1117" s="353" customFormat="1"/>
    <row r="1118" s="353" customFormat="1"/>
    <row r="1119" s="353" customFormat="1"/>
    <row r="1120" s="353" customFormat="1"/>
    <row r="1121" s="353" customFormat="1"/>
    <row r="1122" s="353" customFormat="1"/>
    <row r="1123" s="353" customFormat="1"/>
    <row r="1124" s="353" customFormat="1"/>
    <row r="1125" s="353" customFormat="1"/>
    <row r="1126" s="353" customFormat="1"/>
    <row r="1127" s="353" customFormat="1"/>
    <row r="1128" s="353" customFormat="1"/>
    <row r="1129" s="353" customFormat="1"/>
    <row r="1130" s="353" customFormat="1"/>
    <row r="1131" s="353" customFormat="1"/>
    <row r="1132" s="353" customFormat="1"/>
    <row r="1133" s="353" customFormat="1"/>
    <row r="1134" s="353" customFormat="1"/>
    <row r="1135" s="353" customFormat="1"/>
    <row r="1136" s="353" customFormat="1"/>
    <row r="1137" s="353" customFormat="1"/>
    <row r="1138" s="353" customFormat="1"/>
    <row r="1139" s="353" customFormat="1"/>
    <row r="1140" s="353" customFormat="1"/>
    <row r="1141" s="353" customFormat="1"/>
    <row r="1142" s="353" customFormat="1"/>
    <row r="1143" s="353" customFormat="1"/>
    <row r="1144" s="353" customFormat="1"/>
    <row r="1145" s="353" customFormat="1"/>
    <row r="1146" s="353" customFormat="1"/>
    <row r="1147" s="353" customFormat="1"/>
    <row r="1148" s="353" customFormat="1"/>
    <row r="1149" s="353" customFormat="1"/>
    <row r="1150" s="353" customFormat="1"/>
    <row r="1151" s="353" customFormat="1"/>
    <row r="1152" s="353" customFormat="1"/>
    <row r="1153" s="353" customFormat="1"/>
    <row r="1154" s="353" customFormat="1"/>
    <row r="1155" s="353" customFormat="1"/>
    <row r="1156" s="353" customFormat="1"/>
    <row r="1157" s="353" customFormat="1"/>
    <row r="1158" s="353" customFormat="1"/>
    <row r="1159" s="353" customFormat="1"/>
    <row r="1160" s="353" customFormat="1"/>
    <row r="1161" s="353" customFormat="1"/>
    <row r="1162" s="353" customFormat="1"/>
    <row r="1163" s="353" customFormat="1"/>
    <row r="1164" s="353" customFormat="1"/>
    <row r="1165" s="353" customFormat="1"/>
    <row r="1166" s="353" customFormat="1"/>
    <row r="1167" s="353" customFormat="1"/>
    <row r="1168" s="353" customFormat="1"/>
    <row r="1169" s="353" customFormat="1"/>
    <row r="1170" s="353" customFormat="1"/>
    <row r="1171" s="353" customFormat="1"/>
    <row r="1172" s="353" customFormat="1"/>
    <row r="1173" s="353" customFormat="1"/>
    <row r="1174" s="353" customFormat="1"/>
    <row r="1175" s="353" customFormat="1"/>
    <row r="1176" s="353" customFormat="1"/>
    <row r="1177" s="353" customFormat="1"/>
    <row r="1178" s="353" customFormat="1"/>
    <row r="1179" s="353" customFormat="1"/>
    <row r="1180" s="353" customFormat="1"/>
    <row r="1181" s="353" customFormat="1"/>
    <row r="1182" s="353" customFormat="1"/>
    <row r="1183" s="353" customFormat="1"/>
    <row r="1184" s="353" customFormat="1"/>
    <row r="1185" s="353" customFormat="1"/>
    <row r="1186" s="353" customFormat="1"/>
    <row r="1187" s="353" customFormat="1"/>
    <row r="1188" s="353" customFormat="1"/>
    <row r="1189" s="353" customFormat="1"/>
    <row r="1190" s="353" customFormat="1"/>
    <row r="1191" s="353" customFormat="1"/>
    <row r="1192" s="353" customFormat="1"/>
    <row r="1193" s="353" customFormat="1"/>
    <row r="1194" s="353" customFormat="1"/>
    <row r="1195" s="353" customFormat="1"/>
    <row r="1196" s="353" customFormat="1"/>
    <row r="1197" s="353" customFormat="1"/>
    <row r="1198" s="353" customFormat="1"/>
    <row r="1199" s="353" customFormat="1"/>
    <row r="1200" s="353" customFormat="1"/>
    <row r="1201" s="353" customFormat="1"/>
    <row r="1202" s="353" customFormat="1"/>
    <row r="1203" s="353" customFormat="1"/>
    <row r="1204" s="353" customFormat="1"/>
    <row r="1205" s="353" customFormat="1"/>
    <row r="1206" s="353" customFormat="1"/>
    <row r="1207" s="353" customFormat="1"/>
    <row r="1208" s="353" customFormat="1"/>
    <row r="1209" s="353" customFormat="1"/>
    <row r="1210" s="353" customFormat="1"/>
    <row r="1211" s="353" customFormat="1"/>
    <row r="1212" s="353" customFormat="1"/>
    <row r="1213" s="353" customFormat="1"/>
    <row r="1214" s="353" customFormat="1"/>
    <row r="1215" s="353" customFormat="1"/>
    <row r="1216" s="353" customFormat="1"/>
    <row r="1217" s="353" customFormat="1"/>
    <row r="1218" s="353" customFormat="1"/>
    <row r="1219" s="353" customFormat="1"/>
    <row r="1220" s="353" customFormat="1"/>
    <row r="1221" s="353" customFormat="1"/>
    <row r="1222" s="353" customFormat="1"/>
    <row r="1223" s="353" customFormat="1"/>
    <row r="1224" s="353" customFormat="1"/>
    <row r="1225" s="353" customFormat="1"/>
    <row r="1226" s="353" customFormat="1"/>
    <row r="1227" s="353" customFormat="1"/>
    <row r="1228" s="353" customFormat="1"/>
    <row r="1229" s="353" customFormat="1"/>
    <row r="1230" s="353" customFormat="1"/>
    <row r="1231" s="353" customFormat="1"/>
    <row r="1232" s="353" customFormat="1"/>
    <row r="1233" s="353" customFormat="1"/>
    <row r="1234" s="353" customFormat="1"/>
    <row r="1235" s="353" customFormat="1"/>
    <row r="1236" s="353" customFormat="1"/>
    <row r="1237" s="353" customFormat="1"/>
    <row r="1238" s="353" customFormat="1"/>
    <row r="1239" s="353" customFormat="1"/>
    <row r="1240" s="353" customFormat="1"/>
    <row r="1241" s="353" customFormat="1"/>
    <row r="1242" s="353" customFormat="1"/>
    <row r="1243" s="353" customFormat="1"/>
    <row r="1244" s="353" customFormat="1"/>
    <row r="1245" s="353" customFormat="1"/>
    <row r="1246" s="353" customFormat="1"/>
    <row r="1247" s="353" customFormat="1"/>
    <row r="1248" s="353" customFormat="1"/>
    <row r="1249" s="353" customFormat="1"/>
    <row r="1250" s="353" customFormat="1"/>
    <row r="1251" s="353" customFormat="1"/>
    <row r="1252" s="353" customFormat="1"/>
    <row r="1253" s="353" customFormat="1"/>
    <row r="1254" s="353" customFormat="1"/>
    <row r="1255" s="353" customFormat="1"/>
    <row r="1256" s="353" customFormat="1"/>
    <row r="1257" s="353" customFormat="1"/>
    <row r="1258" s="353" customFormat="1"/>
    <row r="1259" s="353" customFormat="1"/>
    <row r="1260" s="353" customFormat="1"/>
    <row r="1261" s="353" customFormat="1"/>
    <row r="1262" s="353" customFormat="1"/>
    <row r="1263" s="353" customFormat="1"/>
    <row r="1264" s="353" customFormat="1"/>
    <row r="1265" s="353" customFormat="1"/>
    <row r="1266" s="353" customFormat="1"/>
    <row r="1267" s="353" customFormat="1"/>
    <row r="1268" s="353" customFormat="1"/>
    <row r="1269" s="353" customFormat="1"/>
    <row r="1270" s="353" customFormat="1"/>
    <row r="1271" s="353" customFormat="1"/>
    <row r="1272" s="353" customFormat="1"/>
    <row r="1273" s="353" customFormat="1"/>
    <row r="1274" s="353" customFormat="1"/>
    <row r="1275" s="353" customFormat="1"/>
    <row r="1276" s="353" customFormat="1"/>
    <row r="1277" s="353" customFormat="1"/>
    <row r="1278" s="353" customFormat="1"/>
    <row r="1279" s="353" customFormat="1"/>
    <row r="1280" s="353" customFormat="1"/>
    <row r="1281" s="353" customFormat="1"/>
    <row r="1282" s="353" customFormat="1"/>
    <row r="1283" s="353" customFormat="1"/>
    <row r="1284" s="353" customFormat="1"/>
    <row r="1285" s="353" customFormat="1"/>
    <row r="1286" s="353" customFormat="1"/>
    <row r="1287" s="353" customFormat="1"/>
    <row r="1288" s="353" customFormat="1"/>
    <row r="1289" s="353" customFormat="1"/>
    <row r="1290" s="353" customFormat="1"/>
    <row r="1291" s="353" customFormat="1"/>
    <row r="1292" s="353" customFormat="1"/>
    <row r="1293" s="353" customFormat="1"/>
    <row r="1294" s="353" customFormat="1"/>
    <row r="1295" s="353" customFormat="1"/>
    <row r="1296" s="353" customFormat="1"/>
    <row r="1297" s="353" customFormat="1"/>
    <row r="1298" s="353" customFormat="1"/>
    <row r="1299" s="353" customFormat="1"/>
    <row r="1300" s="353" customFormat="1"/>
    <row r="1301" s="353" customFormat="1"/>
    <row r="1302" s="353" customFormat="1"/>
    <row r="1303" s="353" customFormat="1"/>
    <row r="1304" s="353" customFormat="1"/>
    <row r="1305" s="353" customFormat="1"/>
    <row r="1306" s="353" customFormat="1"/>
    <row r="1307" s="353" customFormat="1"/>
    <row r="1308" s="353" customFormat="1"/>
    <row r="1309" s="353" customFormat="1"/>
    <row r="1310" s="353" customFormat="1"/>
    <row r="1311" s="353" customFormat="1"/>
    <row r="1312" s="353" customFormat="1"/>
    <row r="1313" s="353" customFormat="1"/>
    <row r="1314" s="353" customFormat="1"/>
    <row r="1315" s="353" customFormat="1"/>
    <row r="1316" s="353" customFormat="1"/>
    <row r="1317" s="353" customFormat="1"/>
    <row r="1318" s="353" customFormat="1"/>
    <row r="1319" s="353" customFormat="1"/>
    <row r="1320" s="353" customFormat="1"/>
    <row r="1321" s="353" customFormat="1"/>
    <row r="1322" s="353" customFormat="1"/>
    <row r="1323" s="353" customFormat="1"/>
    <row r="1324" s="353" customFormat="1"/>
    <row r="1325" s="353" customFormat="1"/>
    <row r="1326" s="353" customFormat="1"/>
    <row r="1327" s="353" customFormat="1"/>
    <row r="1328" s="353" customFormat="1"/>
    <row r="1329" s="353" customFormat="1"/>
    <row r="1330" s="353" customFormat="1"/>
    <row r="1331" s="353" customFormat="1"/>
    <row r="1332" s="353" customFormat="1"/>
    <row r="1333" s="353" customFormat="1"/>
    <row r="1334" s="353" customFormat="1"/>
    <row r="1335" s="353" customFormat="1"/>
    <row r="1336" s="353" customFormat="1"/>
    <row r="1337" s="353" customFormat="1"/>
    <row r="1338" s="353" customFormat="1"/>
    <row r="1339" s="353" customFormat="1"/>
    <row r="1340" s="353" customFormat="1"/>
    <row r="1341" s="353" customFormat="1"/>
    <row r="1342" s="353" customFormat="1"/>
    <row r="1343" s="353" customFormat="1"/>
    <row r="1344" s="353" customFormat="1"/>
    <row r="1345" s="353" customFormat="1"/>
    <row r="1346" s="353" customFormat="1"/>
    <row r="1347" s="353" customFormat="1"/>
    <row r="1348" s="353" customFormat="1"/>
    <row r="1349" s="353" customFormat="1"/>
    <row r="1350" s="353" customFormat="1"/>
    <row r="1351" s="353" customFormat="1"/>
    <row r="1352" s="353" customFormat="1"/>
    <row r="1353" s="353" customFormat="1"/>
    <row r="1354" s="353" customFormat="1"/>
    <row r="1355" s="353" customFormat="1"/>
    <row r="1356" s="353" customFormat="1"/>
    <row r="1357" s="353" customFormat="1"/>
    <row r="1358" s="353" customFormat="1"/>
    <row r="1359" s="353" customFormat="1"/>
    <row r="1360" s="353" customFormat="1"/>
    <row r="1361" s="353" customFormat="1"/>
    <row r="1362" s="353" customFormat="1"/>
    <row r="1363" s="353" customFormat="1"/>
    <row r="1364" s="353" customFormat="1"/>
    <row r="1365" s="353" customFormat="1"/>
    <row r="1366" s="353" customFormat="1"/>
    <row r="1367" s="353" customFormat="1"/>
    <row r="1368" s="353" customFormat="1"/>
    <row r="1369" s="353" customFormat="1"/>
    <row r="1370" s="353" customFormat="1"/>
    <row r="1371" s="353" customFormat="1"/>
    <row r="1372" s="353" customFormat="1"/>
    <row r="1373" s="353" customFormat="1"/>
    <row r="1374" s="353" customFormat="1"/>
    <row r="1375" s="353" customFormat="1"/>
    <row r="1376" s="353" customFormat="1"/>
    <row r="1377" s="353" customFormat="1"/>
    <row r="1378" s="353" customFormat="1"/>
    <row r="1379" s="353" customFormat="1"/>
    <row r="1380" s="353" customFormat="1"/>
    <row r="1381" s="353" customFormat="1"/>
    <row r="1382" s="353" customFormat="1"/>
    <row r="1383" s="353" customFormat="1"/>
    <row r="1384" s="353" customFormat="1"/>
    <row r="1385" s="353" customFormat="1"/>
    <row r="1386" s="353" customFormat="1"/>
    <row r="1387" s="353" customFormat="1"/>
    <row r="1388" s="353" customFormat="1"/>
    <row r="1389" s="353" customFormat="1"/>
    <row r="1390" s="353" customFormat="1"/>
    <row r="1391" s="353" customFormat="1"/>
    <row r="1392" s="353" customFormat="1"/>
    <row r="1393" s="353" customFormat="1"/>
    <row r="1394" s="353" customFormat="1"/>
    <row r="1395" s="353" customFormat="1"/>
    <row r="1396" s="353" customFormat="1"/>
    <row r="1397" s="353" customFormat="1"/>
    <row r="1398" s="353" customFormat="1"/>
    <row r="1399" s="353" customFormat="1"/>
    <row r="1400" s="353" customFormat="1"/>
    <row r="1401" s="353" customFormat="1"/>
    <row r="1402" s="353" customFormat="1"/>
    <row r="1403" s="353" customFormat="1"/>
    <row r="1404" s="353" customFormat="1"/>
    <row r="1405" s="353" customFormat="1"/>
    <row r="1406" s="353" customFormat="1"/>
    <row r="1407" s="353" customFormat="1"/>
    <row r="1408" s="353" customFormat="1"/>
    <row r="1409" s="353" customFormat="1"/>
    <row r="1410" s="353" customFormat="1"/>
    <row r="1411" s="353" customFormat="1"/>
    <row r="1412" s="353" customFormat="1"/>
    <row r="1413" s="353" customFormat="1"/>
    <row r="1414" s="353" customFormat="1"/>
    <row r="1415" s="353" customFormat="1"/>
    <row r="1416" s="353" customFormat="1"/>
    <row r="1417" s="353" customFormat="1"/>
    <row r="1418" s="353" customFormat="1"/>
    <row r="1419" s="353" customFormat="1"/>
    <row r="1420" s="353" customFormat="1"/>
    <row r="1421" s="353" customFormat="1"/>
    <row r="1422" s="353" customFormat="1"/>
    <row r="1423" s="353" customFormat="1"/>
    <row r="1424" s="353" customFormat="1"/>
    <row r="1425" s="353" customFormat="1"/>
    <row r="1426" s="353" customFormat="1"/>
    <row r="1427" s="353" customFormat="1"/>
    <row r="1428" s="353" customFormat="1"/>
    <row r="1429" s="353" customFormat="1"/>
    <row r="1430" s="353" customFormat="1"/>
    <row r="1431" s="353" customFormat="1"/>
    <row r="1432" s="353" customFormat="1"/>
    <row r="1433" s="353" customFormat="1"/>
    <row r="1434" s="353" customFormat="1"/>
    <row r="1435" s="353" customFormat="1"/>
    <row r="1436" s="353" customFormat="1"/>
    <row r="1437" s="353" customFormat="1"/>
    <row r="1438" s="353" customFormat="1"/>
    <row r="1439" s="353" customFormat="1"/>
    <row r="1440" s="353" customFormat="1"/>
    <row r="1441" s="353" customFormat="1"/>
    <row r="1442" s="353" customFormat="1"/>
    <row r="1443" s="353" customFormat="1"/>
    <row r="1444" s="353" customFormat="1"/>
    <row r="1445" s="353" customFormat="1"/>
    <row r="1446" s="353" customFormat="1"/>
    <row r="1447" s="353" customFormat="1"/>
    <row r="1448" s="353" customFormat="1"/>
    <row r="1449" s="353" customFormat="1"/>
    <row r="1450" s="353" customFormat="1"/>
    <row r="1451" s="353" customFormat="1"/>
    <row r="1452" s="353" customFormat="1"/>
    <row r="1453" s="353" customFormat="1"/>
    <row r="1454" s="353" customFormat="1"/>
    <row r="1455" s="353" customFormat="1"/>
    <row r="1456" s="353" customFormat="1"/>
    <row r="1457" s="353" customFormat="1"/>
    <row r="1458" s="353" customFormat="1"/>
    <row r="1459" s="353" customFormat="1"/>
    <row r="1460" s="353" customFormat="1"/>
    <row r="1461" s="353" customFormat="1"/>
    <row r="1462" s="353" customFormat="1"/>
    <row r="1463" s="353" customFormat="1"/>
    <row r="1464" s="353" customFormat="1"/>
    <row r="1465" s="353" customFormat="1"/>
    <row r="1466" s="353" customFormat="1"/>
    <row r="1467" s="353" customFormat="1"/>
    <row r="1468" s="353" customFormat="1"/>
    <row r="1469" s="353" customFormat="1"/>
    <row r="1470" s="353" customFormat="1"/>
    <row r="1471" s="353" customFormat="1"/>
    <row r="1472" s="353" customFormat="1"/>
    <row r="1473" s="353" customFormat="1"/>
    <row r="1474" s="353" customFormat="1"/>
    <row r="1475" s="353" customFormat="1"/>
    <row r="1476" s="353" customFormat="1"/>
    <row r="1477" s="353" customFormat="1"/>
    <row r="1478" s="353" customFormat="1"/>
    <row r="1479" s="353" customFormat="1"/>
    <row r="1480" s="353" customFormat="1"/>
    <row r="1481" s="353" customFormat="1"/>
    <row r="1482" s="353" customFormat="1"/>
    <row r="1483" s="353" customFormat="1"/>
    <row r="1484" s="353" customFormat="1"/>
    <row r="1485" s="353" customFormat="1"/>
    <row r="1486" s="353" customFormat="1"/>
    <row r="1487" s="353" customFormat="1"/>
    <row r="1488" s="353" customFormat="1"/>
    <row r="1489" s="353" customFormat="1"/>
    <row r="1490" s="353" customFormat="1"/>
    <row r="1491" s="353" customFormat="1"/>
    <row r="1492" s="353" customFormat="1"/>
    <row r="1493" s="353" customFormat="1"/>
    <row r="1494" s="353" customFormat="1"/>
    <row r="1495" s="353" customFormat="1"/>
    <row r="1496" s="353" customFormat="1"/>
    <row r="1497" s="353" customFormat="1"/>
    <row r="1498" s="353" customFormat="1"/>
    <row r="1499" s="353" customFormat="1"/>
    <row r="1500" s="353" customFormat="1"/>
    <row r="1501" s="353" customFormat="1"/>
    <row r="1502" s="353" customFormat="1"/>
    <row r="1503" s="353" customFormat="1"/>
    <row r="1504" s="353" customFormat="1"/>
    <row r="1505" s="353" customFormat="1"/>
    <row r="1506" s="353" customFormat="1"/>
    <row r="1507" s="353" customFormat="1"/>
    <row r="1508" s="353" customFormat="1"/>
    <row r="1509" s="353" customFormat="1"/>
    <row r="1510" s="353" customFormat="1"/>
    <row r="1511" s="353" customFormat="1"/>
    <row r="1512" s="353" customFormat="1"/>
    <row r="1513" s="353" customFormat="1"/>
    <row r="1514" s="353" customFormat="1"/>
    <row r="1515" s="353" customFormat="1"/>
    <row r="1516" s="353" customFormat="1"/>
    <row r="1517" s="353" customFormat="1"/>
    <row r="1518" s="353" customFormat="1"/>
    <row r="1519" s="353" customFormat="1"/>
    <row r="1520" s="353" customFormat="1"/>
    <row r="1521" s="353" customFormat="1"/>
    <row r="1522" s="353" customFormat="1"/>
    <row r="1523" s="353" customFormat="1"/>
    <row r="1524" s="353" customFormat="1"/>
    <row r="1525" s="353" customFormat="1"/>
    <row r="1526" s="353" customFormat="1"/>
    <row r="1527" s="353" customFormat="1"/>
    <row r="1528" s="353" customFormat="1"/>
    <row r="1529" s="353" customFormat="1"/>
    <row r="1530" s="353" customFormat="1"/>
    <row r="1531" s="353" customFormat="1"/>
    <row r="1532" s="353" customFormat="1"/>
    <row r="1533" s="353" customFormat="1"/>
    <row r="1534" s="353" customFormat="1"/>
    <row r="1535" s="353" customFormat="1"/>
    <row r="1536" s="353" customFormat="1"/>
    <row r="1537" s="353" customFormat="1"/>
    <row r="1538" s="353" customFormat="1"/>
    <row r="1539" s="353" customFormat="1"/>
    <row r="1540" s="353" customFormat="1"/>
    <row r="1541" s="353" customFormat="1"/>
    <row r="1542" s="353" customFormat="1"/>
    <row r="1543" s="353" customFormat="1"/>
    <row r="1544" s="353" customFormat="1"/>
    <row r="1545" s="353" customFormat="1"/>
    <row r="1546" s="353" customFormat="1"/>
    <row r="1547" s="353" customFormat="1"/>
    <row r="1548" s="353" customFormat="1"/>
    <row r="1549" s="353" customFormat="1"/>
    <row r="1550" s="353" customFormat="1"/>
    <row r="1551" s="353" customFormat="1"/>
    <row r="1552" s="353" customFormat="1"/>
    <row r="1553" s="353" customFormat="1"/>
    <row r="1554" s="353" customFormat="1"/>
    <row r="1555" s="353" customFormat="1"/>
    <row r="1556" s="353" customFormat="1"/>
    <row r="1557" s="353" customFormat="1"/>
    <row r="1558" s="353" customFormat="1"/>
    <row r="1559" s="353" customFormat="1"/>
    <row r="1560" s="353" customFormat="1"/>
    <row r="1561" s="353" customFormat="1"/>
    <row r="1562" s="353" customFormat="1"/>
    <row r="1563" s="353" customFormat="1"/>
    <row r="1564" s="353" customFormat="1"/>
    <row r="1565" s="353" customFormat="1"/>
    <row r="1566" s="353" customFormat="1"/>
    <row r="1567" s="353" customFormat="1"/>
    <row r="1568" s="353" customFormat="1"/>
    <row r="1569" s="353" customFormat="1"/>
    <row r="1570" s="353" customFormat="1"/>
    <row r="1571" s="353" customFormat="1"/>
    <row r="1572" s="353" customFormat="1"/>
    <row r="1573" s="353" customFormat="1"/>
    <row r="1574" s="353" customFormat="1"/>
    <row r="1575" s="353" customFormat="1"/>
    <row r="1576" s="353" customFormat="1"/>
    <row r="1577" s="353" customFormat="1"/>
    <row r="1578" s="353" customFormat="1"/>
    <row r="1579" s="353" customFormat="1"/>
    <row r="1580" s="353" customFormat="1"/>
    <row r="1581" s="353" customFormat="1"/>
    <row r="1582" s="353" customFormat="1"/>
    <row r="1583" s="353" customFormat="1"/>
    <row r="1584" s="353" customFormat="1"/>
    <row r="1585" s="353" customFormat="1"/>
    <row r="1586" s="353" customFormat="1"/>
    <row r="1587" s="353" customFormat="1"/>
    <row r="1588" s="353" customFormat="1"/>
    <row r="1589" s="353" customFormat="1"/>
    <row r="1590" s="353" customFormat="1"/>
    <row r="1591" s="353" customFormat="1"/>
    <row r="1592" s="353" customFormat="1"/>
    <row r="1593" s="353" customFormat="1"/>
    <row r="1594" s="353" customFormat="1"/>
    <row r="1595" s="353" customFormat="1"/>
    <row r="1596" s="353" customFormat="1"/>
    <row r="1597" s="353" customFormat="1"/>
    <row r="1598" s="353" customFormat="1"/>
    <row r="1599" s="353" customFormat="1"/>
    <row r="1600" s="353" customFormat="1"/>
    <row r="1601" s="353" customFormat="1"/>
    <row r="1602" s="353" customFormat="1"/>
    <row r="1603" s="353" customFormat="1"/>
    <row r="1604" s="353" customFormat="1"/>
    <row r="1605" s="353" customFormat="1"/>
    <row r="1606" s="353" customFormat="1"/>
    <row r="1607" s="353" customFormat="1"/>
    <row r="1608" s="353" customFormat="1"/>
    <row r="1609" s="353" customFormat="1"/>
    <row r="1610" s="353" customFormat="1"/>
    <row r="1611" s="353" customFormat="1"/>
    <row r="1612" s="353" customFormat="1"/>
    <row r="1613" s="353" customFormat="1"/>
    <row r="1614" s="353" customFormat="1"/>
    <row r="1615" s="353" customFormat="1"/>
    <row r="1616" s="353" customFormat="1"/>
    <row r="1617" s="353" customFormat="1"/>
    <row r="1618" s="353" customFormat="1"/>
    <row r="1619" s="353" customFormat="1"/>
    <row r="1620" s="353" customFormat="1"/>
    <row r="1621" s="353" customFormat="1"/>
    <row r="1622" s="353" customFormat="1"/>
    <row r="1623" s="353" customFormat="1"/>
    <row r="1624" s="353" customFormat="1"/>
    <row r="1625" s="353" customFormat="1"/>
    <row r="1626" s="353" customFormat="1"/>
    <row r="1627" s="353" customFormat="1"/>
    <row r="1628" s="353" customFormat="1"/>
    <row r="1629" s="353" customFormat="1"/>
    <row r="1630" s="353" customFormat="1"/>
    <row r="1631" s="353" customFormat="1"/>
    <row r="1632" s="353" customFormat="1"/>
    <row r="1633" s="353" customFormat="1"/>
    <row r="1634" s="353" customFormat="1"/>
    <row r="1635" s="353" customFormat="1"/>
    <row r="1636" s="353" customFormat="1"/>
    <row r="1637" s="353" customFormat="1"/>
    <row r="1638" s="353" customFormat="1"/>
    <row r="1639" s="353" customFormat="1"/>
    <row r="1640" s="353" customFormat="1"/>
    <row r="1641" s="353" customFormat="1"/>
    <row r="1642" s="353" customFormat="1"/>
    <row r="1643" s="353" customFormat="1"/>
    <row r="1644" s="353" customFormat="1"/>
    <row r="1645" s="353" customFormat="1"/>
    <row r="1646" s="353" customFormat="1"/>
    <row r="1647" s="353" customFormat="1"/>
    <row r="1648" s="353" customFormat="1"/>
    <row r="1649" s="353" customFormat="1"/>
    <row r="1650" s="353" customFormat="1"/>
    <row r="1651" s="353" customFormat="1"/>
    <row r="1652" s="353" customFormat="1"/>
    <row r="1653" s="353" customFormat="1"/>
    <row r="1654" s="353" customFormat="1"/>
    <row r="1655" s="353" customFormat="1"/>
    <row r="1656" s="353" customFormat="1"/>
    <row r="1657" s="353" customFormat="1"/>
    <row r="1658" s="353" customFormat="1"/>
    <row r="1659" s="353" customFormat="1"/>
    <row r="1660" s="353" customFormat="1"/>
    <row r="1661" s="353" customFormat="1"/>
    <row r="1662" s="353" customFormat="1"/>
    <row r="1663" s="353" customFormat="1"/>
    <row r="1664" s="353" customFormat="1"/>
    <row r="1665" s="353" customFormat="1"/>
    <row r="1666" s="353" customFormat="1"/>
    <row r="1667" s="353" customFormat="1"/>
    <row r="1668" s="353" customFormat="1"/>
    <row r="1669" s="353" customFormat="1"/>
    <row r="1670" s="353" customFormat="1"/>
    <row r="1671" s="353" customFormat="1"/>
    <row r="1672" s="353" customFormat="1"/>
    <row r="1673" s="353" customFormat="1"/>
    <row r="1674" s="353" customFormat="1"/>
    <row r="1675" s="353" customFormat="1"/>
    <row r="1676" s="353" customFormat="1"/>
    <row r="1677" s="353" customFormat="1"/>
    <row r="1678" s="353" customFormat="1"/>
    <row r="1679" s="353" customFormat="1"/>
    <row r="1680" s="353" customFormat="1"/>
    <row r="1681" s="353" customFormat="1"/>
    <row r="1682" s="353" customFormat="1"/>
    <row r="1683" s="353" customFormat="1"/>
    <row r="1684" s="353" customFormat="1"/>
    <row r="1685" s="353" customFormat="1"/>
    <row r="1686" s="353" customFormat="1"/>
    <row r="1687" s="353" customFormat="1"/>
    <row r="1688" s="353" customFormat="1"/>
    <row r="1689" s="353" customFormat="1"/>
    <row r="1690" s="353" customFormat="1"/>
    <row r="1691" s="353" customFormat="1"/>
    <row r="1692" s="353" customFormat="1"/>
    <row r="1693" s="353" customFormat="1"/>
    <row r="1694" s="353" customFormat="1"/>
    <row r="1695" s="353" customFormat="1"/>
    <row r="1696" s="353" customFormat="1"/>
    <row r="1697" s="353" customFormat="1"/>
    <row r="1698" s="353" customFormat="1"/>
    <row r="1699" s="353" customFormat="1"/>
    <row r="1700" s="353" customFormat="1"/>
    <row r="1701" s="353" customFormat="1"/>
    <row r="1702" s="353" customFormat="1"/>
    <row r="1703" s="353" customFormat="1"/>
    <row r="1704" s="353" customFormat="1"/>
    <row r="1705" s="353" customFormat="1"/>
    <row r="1706" s="353" customFormat="1"/>
    <row r="1707" s="353" customFormat="1"/>
    <row r="1708" s="353" customFormat="1"/>
    <row r="1709" s="353" customFormat="1"/>
    <row r="1710" s="353" customFormat="1"/>
    <row r="1711" s="353" customFormat="1"/>
    <row r="1712" s="353" customFormat="1"/>
    <row r="1713" s="353" customFormat="1"/>
    <row r="1714" s="353" customFormat="1"/>
    <row r="1715" s="353" customFormat="1"/>
    <row r="1716" s="353" customFormat="1"/>
    <row r="1717" s="353" customFormat="1"/>
    <row r="1718" s="353" customFormat="1"/>
    <row r="1719" s="353" customFormat="1"/>
    <row r="1720" s="353" customFormat="1"/>
    <row r="1721" s="353" customFormat="1"/>
    <row r="1722" s="353" customFormat="1"/>
    <row r="1723" s="353" customFormat="1"/>
    <row r="1724" s="353" customFormat="1"/>
    <row r="1725" s="353" customFormat="1"/>
    <row r="1726" s="353" customFormat="1"/>
    <row r="1727" s="353" customFormat="1"/>
    <row r="1728" s="353" customFormat="1"/>
    <row r="1729" s="353" customFormat="1"/>
    <row r="1730" s="353" customFormat="1"/>
    <row r="1731" s="353" customFormat="1"/>
    <row r="1732" s="353" customFormat="1"/>
    <row r="1733" s="353" customFormat="1"/>
    <row r="1734" s="353" customFormat="1"/>
    <row r="1735" s="353" customFormat="1"/>
    <row r="1736" s="353" customFormat="1"/>
    <row r="1737" s="353" customFormat="1"/>
    <row r="1738" s="353" customFormat="1"/>
    <row r="1739" s="353" customFormat="1"/>
    <row r="1740" s="353" customFormat="1"/>
    <row r="1741" s="353" customFormat="1"/>
    <row r="1742" s="353" customFormat="1"/>
    <row r="1743" s="353" customFormat="1"/>
    <row r="1744" s="353" customFormat="1"/>
    <row r="1745" s="353" customFormat="1"/>
    <row r="1746" s="353" customFormat="1"/>
    <row r="1747" s="353" customFormat="1"/>
    <row r="1748" s="353" customFormat="1"/>
    <row r="1749" s="353" customFormat="1"/>
    <row r="1750" s="353" customFormat="1"/>
    <row r="1751" s="353" customFormat="1"/>
    <row r="1752" s="353" customFormat="1"/>
    <row r="1753" s="353" customFormat="1"/>
    <row r="1754" s="353" customFormat="1"/>
    <row r="1755" s="353" customFormat="1"/>
    <row r="1756" s="353" customFormat="1"/>
    <row r="1757" s="353" customFormat="1"/>
    <row r="1758" s="353" customFormat="1"/>
    <row r="1759" s="353" customFormat="1"/>
    <row r="1760" s="353" customFormat="1"/>
    <row r="1761" s="353" customFormat="1"/>
    <row r="1762" s="353" customFormat="1"/>
    <row r="1763" s="353" customFormat="1"/>
    <row r="1764" s="353" customFormat="1"/>
    <row r="1765" s="353" customFormat="1"/>
    <row r="1766" s="353" customFormat="1"/>
    <row r="1767" s="353" customFormat="1"/>
    <row r="1768" s="353" customFormat="1"/>
    <row r="1769" s="353" customFormat="1"/>
    <row r="1770" s="353" customFormat="1"/>
    <row r="1771" s="353" customFormat="1"/>
    <row r="1772" s="353" customFormat="1"/>
    <row r="1773" s="353" customFormat="1"/>
    <row r="1774" s="353" customFormat="1"/>
    <row r="1775" s="353" customFormat="1"/>
    <row r="1776" s="353" customFormat="1"/>
    <row r="1777" s="353" customFormat="1"/>
    <row r="1778" s="353" customFormat="1"/>
    <row r="1779" s="353" customFormat="1"/>
    <row r="1780" s="353" customFormat="1"/>
    <row r="1781" s="353" customFormat="1"/>
    <row r="1782" s="353" customFormat="1"/>
    <row r="1783" s="353" customFormat="1"/>
    <row r="1784" s="353" customFormat="1"/>
    <row r="1785" s="353" customFormat="1"/>
    <row r="1786" s="353" customFormat="1"/>
    <row r="1787" s="353" customFormat="1"/>
    <row r="1788" s="353" customFormat="1"/>
    <row r="1789" s="353" customFormat="1"/>
    <row r="1790" s="353" customFormat="1"/>
    <row r="1791" s="353" customFormat="1"/>
    <row r="1792" s="353" customFormat="1"/>
    <row r="1793" s="353" customFormat="1"/>
    <row r="1794" s="353" customFormat="1"/>
    <row r="1795" s="353" customFormat="1"/>
    <row r="1796" s="353" customFormat="1"/>
    <row r="1797" s="353" customFormat="1"/>
    <row r="1798" s="353" customFormat="1"/>
    <row r="1799" s="353" customFormat="1"/>
    <row r="1800" s="353" customFormat="1"/>
    <row r="1801" s="353" customFormat="1"/>
    <row r="1802" s="353" customFormat="1"/>
    <row r="1803" s="353" customFormat="1"/>
    <row r="1804" s="353" customFormat="1"/>
    <row r="1805" s="353" customFormat="1"/>
    <row r="1806" s="353" customFormat="1"/>
    <row r="1807" s="353" customFormat="1"/>
    <row r="1808" s="353" customFormat="1"/>
    <row r="1809" s="353" customFormat="1"/>
    <row r="1810" s="353" customFormat="1"/>
    <row r="1811" s="353" customFormat="1"/>
    <row r="1812" s="353" customFormat="1"/>
    <row r="1813" s="353" customFormat="1"/>
    <row r="1814" s="353" customFormat="1"/>
    <row r="1815" s="353" customFormat="1"/>
    <row r="1816" s="353" customFormat="1"/>
    <row r="1817" s="353" customFormat="1"/>
    <row r="1818" s="353" customFormat="1"/>
    <row r="1819" s="353" customFormat="1"/>
    <row r="1820" s="353" customFormat="1"/>
    <row r="1821" s="353" customFormat="1"/>
    <row r="1822" s="353" customFormat="1"/>
    <row r="1823" s="353" customFormat="1"/>
    <row r="1824" s="353" customFormat="1"/>
    <row r="1825" s="353" customFormat="1"/>
    <row r="1826" s="353" customFormat="1"/>
    <row r="1827" s="353" customFormat="1"/>
    <row r="1828" s="353" customFormat="1"/>
    <row r="1829" s="353" customFormat="1"/>
    <row r="1830" s="353" customFormat="1"/>
    <row r="1831" s="353" customFormat="1"/>
    <row r="1832" s="353" customFormat="1"/>
    <row r="1833" s="353" customFormat="1"/>
    <row r="1834" s="353" customFormat="1"/>
    <row r="1835" s="353" customFormat="1"/>
    <row r="1836" s="353" customFormat="1"/>
    <row r="1837" s="353" customFormat="1"/>
    <row r="1838" s="353" customFormat="1"/>
    <row r="1839" s="353" customFormat="1"/>
    <row r="1840" s="353" customFormat="1"/>
    <row r="1841" s="353" customFormat="1"/>
    <row r="1842" s="353" customFormat="1"/>
    <row r="1843" s="353" customFormat="1"/>
    <row r="1844" s="353" customFormat="1"/>
    <row r="1845" s="353" customFormat="1"/>
    <row r="1846" s="353" customFormat="1"/>
    <row r="1847" s="353" customFormat="1"/>
    <row r="1848" s="353" customFormat="1"/>
    <row r="1849" s="353" customFormat="1"/>
    <row r="1850" s="353" customFormat="1"/>
    <row r="1851" s="353" customFormat="1"/>
    <row r="1852" s="353" customFormat="1"/>
    <row r="1853" s="353" customFormat="1"/>
    <row r="1854" s="353" customFormat="1"/>
    <row r="1855" s="353" customFormat="1"/>
    <row r="1856" s="353" customFormat="1"/>
    <row r="1857" s="353" customFormat="1"/>
    <row r="1858" s="353" customFormat="1"/>
    <row r="1859" s="353" customFormat="1"/>
    <row r="1860" s="353" customFormat="1"/>
    <row r="1861" s="353" customFormat="1"/>
    <row r="1862" s="353" customFormat="1"/>
    <row r="1863" s="353" customFormat="1"/>
    <row r="1864" s="353" customFormat="1"/>
    <row r="1865" s="353" customFormat="1"/>
    <row r="1866" s="353" customFormat="1"/>
    <row r="1867" s="353" customFormat="1"/>
    <row r="1868" s="353" customFormat="1"/>
    <row r="1869" s="353" customFormat="1"/>
    <row r="1870" s="353" customFormat="1"/>
    <row r="1871" s="353" customFormat="1"/>
    <row r="1872" s="353" customFormat="1"/>
    <row r="1873" s="353" customFormat="1"/>
    <row r="1874" s="353" customFormat="1"/>
    <row r="1875" s="353" customFormat="1"/>
    <row r="1876" s="353" customFormat="1"/>
    <row r="1877" s="353" customFormat="1"/>
    <row r="1878" s="353" customFormat="1"/>
    <row r="1879" s="353" customFormat="1"/>
    <row r="1880" s="353" customFormat="1"/>
    <row r="1881" s="353" customFormat="1"/>
    <row r="1882" s="353" customFormat="1"/>
    <row r="1883" s="353" customFormat="1"/>
    <row r="1884" s="353" customFormat="1"/>
    <row r="1885" s="353" customFormat="1"/>
    <row r="1886" s="353" customFormat="1"/>
    <row r="1887" s="353" customFormat="1"/>
    <row r="1888" s="353" customFormat="1"/>
    <row r="1889" s="353" customFormat="1"/>
    <row r="1890" s="353" customFormat="1"/>
    <row r="1891" s="353" customFormat="1"/>
    <row r="1892" s="353" customFormat="1"/>
    <row r="1893" s="353" customFormat="1"/>
    <row r="1894" s="353" customFormat="1"/>
    <row r="1895" s="353" customFormat="1"/>
    <row r="1896" s="353" customFormat="1"/>
    <row r="1897" s="353" customFormat="1"/>
    <row r="1898" s="353" customFormat="1"/>
    <row r="1899" s="353" customFormat="1"/>
    <row r="1900" s="353" customFormat="1"/>
    <row r="1901" s="353" customFormat="1"/>
    <row r="1902" s="353" customFormat="1"/>
    <row r="1903" s="353" customFormat="1"/>
    <row r="1904" s="353" customFormat="1"/>
    <row r="1905" s="353" customFormat="1"/>
    <row r="1906" s="353" customFormat="1"/>
    <row r="1907" s="353" customFormat="1"/>
    <row r="1908" s="353" customFormat="1"/>
    <row r="1909" s="353" customFormat="1"/>
    <row r="1910" s="353" customFormat="1"/>
    <row r="1911" s="353" customFormat="1"/>
    <row r="1912" s="353" customFormat="1"/>
    <row r="1913" s="353" customFormat="1"/>
    <row r="1914" s="353" customFormat="1"/>
    <row r="1915" s="353" customFormat="1"/>
    <row r="1916" s="353" customFormat="1"/>
    <row r="1917" s="353" customFormat="1"/>
    <row r="1918" s="353" customFormat="1"/>
    <row r="1919" s="353" customFormat="1"/>
    <row r="1920" s="353" customFormat="1"/>
    <row r="1921" s="353" customFormat="1"/>
    <row r="1922" s="353" customFormat="1"/>
    <row r="1923" s="353" customFormat="1"/>
    <row r="1924" s="353" customFormat="1"/>
    <row r="1925" s="353" customFormat="1"/>
    <row r="1926" s="353" customFormat="1"/>
    <row r="1927" s="353" customFormat="1"/>
    <row r="1928" s="353" customFormat="1"/>
    <row r="1929" s="353" customFormat="1"/>
    <row r="1930" s="353" customFormat="1"/>
    <row r="1931" s="353" customFormat="1"/>
    <row r="1932" s="353" customFormat="1"/>
    <row r="1933" s="353" customFormat="1"/>
    <row r="1934" s="353" customFormat="1"/>
    <row r="1935" s="353" customFormat="1"/>
    <row r="1936" s="353" customFormat="1"/>
    <row r="1937" s="353" customFormat="1"/>
    <row r="1938" s="353" customFormat="1"/>
    <row r="1939" s="353" customFormat="1"/>
    <row r="1940" s="353" customFormat="1"/>
    <row r="1941" s="353" customFormat="1"/>
    <row r="1942" s="353" customFormat="1"/>
    <row r="1943" s="353" customFormat="1"/>
    <row r="1944" s="353" customFormat="1"/>
    <row r="1945" s="353" customFormat="1"/>
    <row r="1946" s="353" customFormat="1"/>
    <row r="1947" s="353" customFormat="1"/>
    <row r="1948" s="353" customFormat="1"/>
    <row r="1949" s="353" customFormat="1"/>
    <row r="1950" s="353" customFormat="1"/>
    <row r="1951" s="353" customFormat="1"/>
    <row r="1952" s="353" customFormat="1"/>
    <row r="1953" s="353" customFormat="1"/>
    <row r="1954" s="353" customFormat="1"/>
    <row r="1955" s="353" customFormat="1"/>
    <row r="1956" s="353" customFormat="1"/>
    <row r="1957" s="353" customFormat="1"/>
    <row r="1958" s="353" customFormat="1"/>
    <row r="1959" s="353" customFormat="1"/>
    <row r="1960" s="353" customFormat="1"/>
    <row r="1961" s="353" customFormat="1"/>
    <row r="1962" s="353" customFormat="1"/>
    <row r="1963" s="353" customFormat="1"/>
    <row r="1964" s="353" customFormat="1"/>
    <row r="1965" s="353" customFormat="1"/>
    <row r="1966" s="353" customFormat="1"/>
    <row r="1967" s="353" customFormat="1"/>
    <row r="1968" s="353" customFormat="1"/>
    <row r="1969" s="353" customFormat="1"/>
    <row r="1970" s="353" customFormat="1"/>
    <row r="1971" s="353" customFormat="1"/>
    <row r="1972" s="353" customFormat="1"/>
    <row r="1973" s="353" customFormat="1"/>
    <row r="1974" s="353" customFormat="1"/>
    <row r="1975" s="353" customFormat="1"/>
    <row r="1976" s="353" customFormat="1"/>
    <row r="1977" s="353" customFormat="1"/>
    <row r="1978" s="353" customFormat="1"/>
    <row r="1979" s="353" customFormat="1"/>
    <row r="1980" s="353" customFormat="1"/>
    <row r="1981" s="353" customFormat="1"/>
    <row r="1982" s="353" customFormat="1"/>
    <row r="1983" s="353" customFormat="1"/>
    <row r="1984" s="353" customFormat="1"/>
    <row r="1985" s="353" customFormat="1"/>
    <row r="1986" s="353" customFormat="1"/>
    <row r="1987" s="353" customFormat="1"/>
    <row r="1988" s="353" customFormat="1"/>
    <row r="1989" s="353" customFormat="1"/>
    <row r="1990" s="353" customFormat="1"/>
    <row r="1991" s="353" customFormat="1"/>
    <row r="1992" s="353" customFormat="1"/>
    <row r="1993" s="353" customFormat="1"/>
    <row r="1994" s="353" customFormat="1"/>
    <row r="1995" s="353" customFormat="1"/>
    <row r="1996" s="353" customFormat="1"/>
    <row r="1997" s="353" customFormat="1"/>
    <row r="1998" s="353" customFormat="1"/>
    <row r="1999" s="353" customFormat="1"/>
    <row r="2000" s="353" customFormat="1"/>
    <row r="2001" s="353" customFormat="1"/>
    <row r="2002" s="353" customFormat="1"/>
    <row r="2003" s="353" customFormat="1"/>
    <row r="2004" s="353" customFormat="1"/>
    <row r="2005" s="353" customFormat="1"/>
    <row r="2006" s="353" customFormat="1"/>
    <row r="2007" s="353" customFormat="1"/>
    <row r="2008" s="353" customFormat="1"/>
    <row r="2009" s="353" customFormat="1"/>
    <row r="2010" s="353" customFormat="1"/>
    <row r="2011" s="353" customFormat="1"/>
    <row r="2012" s="353" customFormat="1"/>
    <row r="2013" s="353" customFormat="1"/>
    <row r="2014" s="353" customFormat="1"/>
    <row r="2015" s="353" customFormat="1"/>
    <row r="2016" s="353" customFormat="1"/>
    <row r="2017" s="353" customFormat="1"/>
    <row r="2018" s="353" customFormat="1"/>
    <row r="2019" s="353" customFormat="1"/>
    <row r="2020" s="353" customFormat="1"/>
    <row r="2021" s="353" customFormat="1"/>
    <row r="2022" s="353" customFormat="1"/>
    <row r="2023" s="353" customFormat="1"/>
    <row r="2024" s="353" customFormat="1"/>
    <row r="2025" s="353" customFormat="1"/>
    <row r="2026" s="353" customFormat="1"/>
    <row r="2027" s="353" customFormat="1"/>
    <row r="2028" s="353" customFormat="1"/>
    <row r="2029" s="353" customFormat="1"/>
    <row r="2030" s="353" customFormat="1"/>
    <row r="2031" s="353" customFormat="1"/>
    <row r="2032" s="353" customFormat="1"/>
    <row r="2033" s="353" customFormat="1"/>
    <row r="2034" s="353" customFormat="1"/>
    <row r="2035" s="353" customFormat="1"/>
    <row r="2036" s="353" customFormat="1"/>
    <row r="2037" s="353" customFormat="1"/>
    <row r="2038" s="353" customFormat="1"/>
    <row r="2039" s="353" customFormat="1"/>
    <row r="2040" s="353" customFormat="1"/>
    <row r="2041" s="353" customFormat="1"/>
    <row r="2042" s="353" customFormat="1"/>
    <row r="2043" s="353" customFormat="1"/>
    <row r="2044" s="353" customFormat="1"/>
    <row r="2045" s="353" customFormat="1"/>
    <row r="2046" s="353" customFormat="1"/>
    <row r="2047" s="353" customFormat="1"/>
    <row r="2048" s="353" customFormat="1"/>
    <row r="2049" s="353" customFormat="1"/>
    <row r="2050" s="353" customFormat="1"/>
    <row r="2051" s="353" customFormat="1"/>
    <row r="2052" s="353" customFormat="1"/>
    <row r="2053" s="353" customFormat="1"/>
    <row r="2054" s="353" customFormat="1"/>
    <row r="2055" s="353" customFormat="1"/>
    <row r="2056" s="353" customFormat="1"/>
    <row r="2057" s="353" customFormat="1"/>
    <row r="2058" s="353" customFormat="1"/>
    <row r="2059" s="353" customFormat="1"/>
    <row r="2060" s="353" customFormat="1"/>
    <row r="2061" s="353" customFormat="1"/>
    <row r="2062" s="353" customFormat="1"/>
    <row r="2063" s="353" customFormat="1"/>
    <row r="2064" s="353" customFormat="1"/>
    <row r="2065" s="353" customFormat="1"/>
    <row r="2066" s="353" customFormat="1"/>
    <row r="2067" s="353" customFormat="1"/>
    <row r="2068" s="353" customFormat="1"/>
    <row r="2069" s="353" customFormat="1"/>
    <row r="2070" s="353" customFormat="1"/>
    <row r="2071" s="353" customFormat="1"/>
    <row r="2072" s="353" customFormat="1"/>
    <row r="2073" s="353" customFormat="1"/>
    <row r="2074" s="353" customFormat="1"/>
    <row r="2075" s="353" customFormat="1"/>
    <row r="2076" s="353" customFormat="1"/>
    <row r="2077" s="353" customFormat="1"/>
    <row r="2078" s="353" customFormat="1"/>
    <row r="2079" s="353" customFormat="1"/>
    <row r="2080" s="353" customFormat="1"/>
    <row r="2081" s="353" customFormat="1"/>
    <row r="2082" s="353" customFormat="1"/>
    <row r="2083" s="353" customFormat="1"/>
    <row r="2084" s="353" customFormat="1"/>
    <row r="2085" s="353" customFormat="1"/>
    <row r="2086" s="353" customFormat="1"/>
    <row r="2087" s="353" customFormat="1"/>
    <row r="2088" s="353" customFormat="1"/>
    <row r="2089" s="353" customFormat="1"/>
    <row r="2090" s="353" customFormat="1"/>
    <row r="2091" s="353" customFormat="1"/>
    <row r="2092" s="353" customFormat="1"/>
    <row r="2093" s="353" customFormat="1"/>
    <row r="2094" s="353" customFormat="1"/>
    <row r="2095" s="353" customFormat="1"/>
    <row r="2096" s="353" customFormat="1"/>
    <row r="2097" s="353" customFormat="1"/>
    <row r="2098" s="353" customFormat="1"/>
    <row r="2099" s="353" customFormat="1"/>
    <row r="2100" s="353" customFormat="1"/>
    <row r="2101" s="353" customFormat="1"/>
    <row r="2102" s="353" customFormat="1"/>
    <row r="2103" s="353" customFormat="1"/>
    <row r="2104" s="353" customFormat="1"/>
    <row r="2105" s="353" customFormat="1"/>
    <row r="2106" s="353" customFormat="1"/>
    <row r="2107" s="353" customFormat="1"/>
    <row r="2108" s="353" customFormat="1"/>
    <row r="2109" s="353" customFormat="1"/>
    <row r="2110" s="353" customFormat="1"/>
    <row r="2111" s="353" customFormat="1"/>
    <row r="2112" s="353" customFormat="1"/>
    <row r="2113" s="353" customFormat="1"/>
    <row r="2114" s="353" customFormat="1"/>
    <row r="2115" s="353" customFormat="1"/>
    <row r="2116" s="353" customFormat="1"/>
    <row r="2117" s="353" customFormat="1"/>
    <row r="2118" s="353" customFormat="1"/>
    <row r="2119" s="353" customFormat="1"/>
    <row r="2120" s="353" customFormat="1"/>
    <row r="2121" s="353" customFormat="1"/>
    <row r="2122" s="353" customFormat="1"/>
    <row r="2123" s="353" customFormat="1"/>
    <row r="2124" s="353" customFormat="1"/>
    <row r="2125" s="353" customFormat="1"/>
    <row r="2126" s="353" customFormat="1"/>
    <row r="2127" s="353" customFormat="1"/>
    <row r="2128" s="353" customFormat="1"/>
    <row r="2129" s="353" customFormat="1"/>
    <row r="2130" s="353" customFormat="1"/>
    <row r="2131" s="353" customFormat="1"/>
    <row r="2132" s="353" customFormat="1"/>
    <row r="2133" s="353" customFormat="1"/>
    <row r="2134" s="353" customFormat="1"/>
    <row r="2135" s="353" customFormat="1"/>
    <row r="2136" s="353" customFormat="1"/>
    <row r="2137" s="353" customFormat="1"/>
    <row r="2138" s="353" customFormat="1"/>
    <row r="2139" s="353" customFormat="1"/>
    <row r="2140" s="353" customFormat="1"/>
    <row r="2141" s="353" customFormat="1"/>
    <row r="2142" s="353" customFormat="1"/>
    <row r="2143" s="353" customFormat="1"/>
    <row r="2144" s="353" customFormat="1"/>
    <row r="2145" s="353" customFormat="1"/>
    <row r="2146" s="353" customFormat="1"/>
    <row r="2147" s="353" customFormat="1"/>
    <row r="2148" s="353" customFormat="1"/>
    <row r="2149" s="353" customFormat="1"/>
    <row r="2150" s="353" customFormat="1"/>
    <row r="2151" s="353" customFormat="1"/>
    <row r="2152" s="353" customFormat="1"/>
    <row r="2153" s="353" customFormat="1"/>
    <row r="2154" s="353" customFormat="1"/>
    <row r="2155" s="353" customFormat="1"/>
    <row r="2156" s="353" customFormat="1"/>
    <row r="2157" s="353" customFormat="1"/>
    <row r="2158" s="353" customFormat="1"/>
    <row r="2159" s="353" customFormat="1"/>
    <row r="2160" s="353" customFormat="1"/>
    <row r="2161" s="353" customFormat="1"/>
    <row r="2162" s="353" customFormat="1"/>
    <row r="2163" s="353" customFormat="1"/>
    <row r="2164" s="353" customFormat="1"/>
    <row r="2165" s="353" customFormat="1"/>
    <row r="2166" s="353" customFormat="1"/>
    <row r="2167" s="353" customFormat="1"/>
    <row r="2168" s="353" customFormat="1"/>
    <row r="2169" s="353" customFormat="1"/>
    <row r="2170" s="353" customFormat="1"/>
    <row r="2171" s="353" customFormat="1"/>
    <row r="2172" s="353" customFormat="1"/>
    <row r="2173" s="353" customFormat="1"/>
    <row r="2174" s="353" customFormat="1"/>
    <row r="2175" s="353" customFormat="1"/>
    <row r="2176" s="353" customFormat="1"/>
    <row r="2177" s="353" customFormat="1"/>
    <row r="2178" s="353" customFormat="1"/>
    <row r="2179" s="353" customFormat="1"/>
    <row r="2180" s="353" customFormat="1"/>
    <row r="2181" s="353" customFormat="1"/>
    <row r="2182" s="353" customFormat="1"/>
    <row r="2183" s="353" customFormat="1"/>
    <row r="2184" s="353" customFormat="1"/>
    <row r="2185" s="353" customFormat="1"/>
    <row r="2186" s="353" customFormat="1"/>
    <row r="2187" s="353" customFormat="1"/>
    <row r="2188" s="353" customFormat="1"/>
    <row r="2189" s="353" customFormat="1"/>
    <row r="2190" s="353" customFormat="1"/>
    <row r="2191" s="353" customFormat="1"/>
    <row r="2192" s="353" customFormat="1"/>
    <row r="2193" s="353" customFormat="1"/>
    <row r="2194" s="353" customFormat="1"/>
    <row r="2195" s="353" customFormat="1"/>
    <row r="2196" s="353" customFormat="1"/>
    <row r="2197" s="353" customFormat="1"/>
    <row r="2198" s="353" customFormat="1"/>
    <row r="2199" s="353" customFormat="1"/>
    <row r="2200" s="353" customFormat="1"/>
    <row r="2201" s="353" customFormat="1"/>
    <row r="2202" s="353" customFormat="1"/>
    <row r="2203" s="353" customFormat="1"/>
    <row r="2204" s="353" customFormat="1"/>
    <row r="2205" s="353" customFormat="1"/>
    <row r="2206" s="353" customFormat="1"/>
    <row r="2207" s="353" customFormat="1"/>
    <row r="2208" s="353" customFormat="1"/>
    <row r="2209" s="353" customFormat="1"/>
    <row r="2210" s="353" customFormat="1"/>
    <row r="2211" s="353" customFormat="1"/>
    <row r="2212" s="353" customFormat="1"/>
    <row r="2213" s="353" customFormat="1"/>
    <row r="2214" s="353" customFormat="1"/>
    <row r="2215" s="353" customFormat="1"/>
    <row r="2216" s="353" customFormat="1"/>
    <row r="2217" s="353" customFormat="1"/>
    <row r="2218" s="353" customFormat="1"/>
    <row r="2219" s="353" customFormat="1"/>
    <row r="2220" s="353" customFormat="1"/>
    <row r="2221" s="353" customFormat="1"/>
    <row r="2222" s="353" customFormat="1"/>
    <row r="2223" s="353" customFormat="1"/>
    <row r="2224" s="353" customFormat="1"/>
    <row r="2225" s="353" customFormat="1"/>
    <row r="2226" s="353" customFormat="1"/>
    <row r="2227" s="353" customFormat="1"/>
    <row r="2228" s="353" customFormat="1"/>
    <row r="2229" s="353" customFormat="1"/>
    <row r="2230" s="353" customFormat="1"/>
    <row r="2231" s="353" customFormat="1"/>
    <row r="2232" s="353" customFormat="1"/>
    <row r="2233" s="353" customFormat="1"/>
    <row r="2234" s="353" customFormat="1"/>
    <row r="2235" s="353" customFormat="1"/>
    <row r="2236" s="353" customFormat="1"/>
    <row r="2237" s="353" customFormat="1"/>
    <row r="2238" s="353" customFormat="1"/>
    <row r="2239" s="353" customFormat="1"/>
    <row r="2240" s="353" customFormat="1"/>
    <row r="2241" s="353" customFormat="1"/>
    <row r="2242" s="353" customFormat="1"/>
    <row r="2243" s="353" customFormat="1"/>
    <row r="2244" s="353" customFormat="1"/>
    <row r="2245" s="353" customFormat="1"/>
    <row r="2246" s="353" customFormat="1"/>
    <row r="2247" s="353" customFormat="1"/>
    <row r="2248" s="353" customFormat="1"/>
    <row r="2249" s="353" customFormat="1"/>
    <row r="2250" s="353" customFormat="1"/>
    <row r="2251" s="353" customFormat="1"/>
    <row r="2252" s="353" customFormat="1"/>
    <row r="2253" s="353" customFormat="1"/>
    <row r="2254" s="353" customFormat="1"/>
    <row r="2255" s="353" customFormat="1"/>
    <row r="2256" s="353" customFormat="1"/>
    <row r="2257" s="353" customFormat="1"/>
    <row r="2258" s="353" customFormat="1"/>
    <row r="2259" s="353" customFormat="1"/>
    <row r="2260" s="353" customFormat="1"/>
    <row r="2261" s="353" customFormat="1"/>
    <row r="2262" s="353" customFormat="1"/>
    <row r="2263" s="353" customFormat="1"/>
    <row r="2264" s="353" customFormat="1"/>
    <row r="2265" s="353" customFormat="1"/>
    <row r="2266" s="353" customFormat="1"/>
    <row r="2267" s="353" customFormat="1"/>
    <row r="2268" s="353" customFormat="1"/>
    <row r="2269" s="353" customFormat="1"/>
    <row r="2270" s="353" customFormat="1"/>
    <row r="2271" s="353" customFormat="1"/>
    <row r="2272" s="353" customFormat="1"/>
    <row r="2273" s="353" customFormat="1"/>
    <row r="2274" s="353" customFormat="1"/>
    <row r="2275" s="353" customFormat="1"/>
    <row r="2276" s="353" customFormat="1"/>
    <row r="2277" s="353" customFormat="1"/>
    <row r="2278" s="353" customFormat="1"/>
    <row r="2279" s="353" customFormat="1"/>
    <row r="2280" s="353" customFormat="1"/>
    <row r="2281" s="353" customFormat="1"/>
    <row r="2282" s="353" customFormat="1"/>
    <row r="2283" s="353" customFormat="1"/>
    <row r="2284" s="353" customFormat="1"/>
    <row r="2285" s="353" customFormat="1"/>
    <row r="2286" s="353" customFormat="1"/>
    <row r="2287" s="353" customFormat="1"/>
    <row r="2288" s="353" customFormat="1"/>
    <row r="2289" s="353" customFormat="1"/>
    <row r="2290" s="353" customFormat="1"/>
    <row r="2291" s="353" customFormat="1"/>
    <row r="2292" s="353" customFormat="1"/>
    <row r="2293" s="353" customFormat="1"/>
    <row r="2294" s="353" customFormat="1"/>
    <row r="2295" s="353" customFormat="1"/>
    <row r="2296" s="353" customFormat="1"/>
    <row r="2297" s="353" customFormat="1"/>
    <row r="2298" s="353" customFormat="1"/>
    <row r="2299" s="353" customFormat="1"/>
    <row r="2300" s="353" customFormat="1"/>
    <row r="2301" s="353" customFormat="1"/>
    <row r="2302" s="353" customFormat="1"/>
    <row r="2303" s="353" customFormat="1"/>
    <row r="2304" s="353" customFormat="1"/>
    <row r="2305" s="353" customFormat="1"/>
    <row r="2306" s="353" customFormat="1"/>
    <row r="2307" s="353" customFormat="1"/>
    <row r="2308" s="353" customFormat="1"/>
    <row r="2309" s="353" customFormat="1"/>
    <row r="2310" s="353" customFormat="1"/>
    <row r="2311" s="353" customFormat="1"/>
    <row r="2312" s="353" customFormat="1"/>
    <row r="2313" s="353" customFormat="1"/>
    <row r="2314" s="353" customFormat="1"/>
    <row r="2315" s="353" customFormat="1"/>
    <row r="2316" s="353" customFormat="1"/>
    <row r="2317" s="353" customFormat="1"/>
    <row r="2318" s="353" customFormat="1"/>
    <row r="2319" s="353" customFormat="1"/>
    <row r="2320" s="353" customFormat="1"/>
    <row r="2321" s="353" customFormat="1"/>
    <row r="2322" s="353" customFormat="1"/>
    <row r="2323" s="353" customFormat="1"/>
    <row r="2324" s="353" customFormat="1"/>
    <row r="2325" s="353" customFormat="1"/>
    <row r="2326" s="353" customFormat="1"/>
    <row r="2327" s="353" customFormat="1"/>
    <row r="2328" s="353" customFormat="1"/>
    <row r="2329" s="353" customFormat="1"/>
    <row r="2330" s="353" customFormat="1"/>
    <row r="2331" s="353" customFormat="1"/>
    <row r="2332" s="353" customFormat="1"/>
    <row r="2333" s="353" customFormat="1"/>
    <row r="2334" s="353" customFormat="1"/>
    <row r="2335" s="353" customFormat="1"/>
    <row r="2336" s="353" customFormat="1"/>
    <row r="2337" s="353" customFormat="1"/>
    <row r="2338" s="353" customFormat="1"/>
    <row r="2339" s="353" customFormat="1"/>
    <row r="2340" s="353" customFormat="1"/>
    <row r="2341" s="353" customFormat="1"/>
    <row r="2342" s="353" customFormat="1"/>
    <row r="2343" s="353" customFormat="1"/>
    <row r="2344" s="353" customFormat="1"/>
    <row r="2345" s="353" customFormat="1"/>
    <row r="2346" s="353" customFormat="1"/>
    <row r="2347" s="353" customFormat="1"/>
    <row r="2348" s="353" customFormat="1"/>
    <row r="2349" s="353" customFormat="1"/>
    <row r="2350" s="353" customFormat="1"/>
    <row r="2351" s="353" customFormat="1"/>
    <row r="2352" s="353" customFormat="1"/>
    <row r="2353" s="353" customFormat="1"/>
    <row r="2354" s="353" customFormat="1"/>
    <row r="2355" s="353" customFormat="1"/>
    <row r="2356" s="353" customFormat="1"/>
    <row r="2357" s="353" customFormat="1"/>
    <row r="2358" s="353" customFormat="1"/>
    <row r="2359" s="353" customFormat="1"/>
    <row r="2360" s="353" customFormat="1"/>
    <row r="2361" s="353" customFormat="1"/>
    <row r="2362" s="353" customFormat="1"/>
    <row r="2363" s="353" customFormat="1"/>
    <row r="2364" s="353" customFormat="1"/>
    <row r="2365" s="353" customFormat="1"/>
    <row r="2366" s="353" customFormat="1"/>
    <row r="2367" s="353" customFormat="1"/>
    <row r="2368" s="353" customFormat="1"/>
    <row r="2369" s="353" customFormat="1"/>
    <row r="2370" s="353" customFormat="1"/>
    <row r="2371" s="353" customFormat="1"/>
    <row r="2372" s="353" customFormat="1"/>
    <row r="2373" s="353" customFormat="1"/>
    <row r="2374" s="353" customFormat="1"/>
    <row r="2375" s="353" customFormat="1"/>
    <row r="2376" s="353" customFormat="1"/>
    <row r="2377" s="353" customFormat="1"/>
    <row r="2378" s="353" customFormat="1"/>
    <row r="2379" s="353" customFormat="1"/>
    <row r="2380" s="353" customFormat="1"/>
    <row r="2381" s="353" customFormat="1"/>
    <row r="2382" s="353" customFormat="1"/>
    <row r="2383" s="353" customFormat="1"/>
    <row r="2384" s="353" customFormat="1"/>
    <row r="2385" s="353" customFormat="1"/>
    <row r="2386" s="353" customFormat="1"/>
    <row r="2387" s="353" customFormat="1"/>
    <row r="2388" s="353" customFormat="1"/>
    <row r="2389" s="353" customFormat="1"/>
    <row r="2390" s="353" customFormat="1"/>
    <row r="2391" s="353" customFormat="1"/>
    <row r="2392" s="353" customFormat="1"/>
    <row r="2393" s="353" customFormat="1"/>
    <row r="2394" s="353" customFormat="1"/>
    <row r="2395" s="353" customFormat="1"/>
    <row r="2396" s="353" customFormat="1"/>
    <row r="2397" s="353" customFormat="1"/>
    <row r="2398" s="353" customFormat="1"/>
    <row r="2399" s="353" customFormat="1"/>
    <row r="2400" s="353" customFormat="1"/>
    <row r="2401" s="353" customFormat="1"/>
    <row r="2402" s="353" customFormat="1"/>
    <row r="2403" s="353" customFormat="1"/>
    <row r="2404" s="353" customFormat="1"/>
    <row r="2405" s="353" customFormat="1"/>
    <row r="2406" s="353" customFormat="1"/>
    <row r="2407" s="353" customFormat="1"/>
    <row r="2408" s="353" customFormat="1"/>
    <row r="2409" s="353" customFormat="1"/>
    <row r="2410" s="353" customFormat="1"/>
    <row r="2411" s="353" customFormat="1"/>
    <row r="2412" s="353" customFormat="1"/>
    <row r="2413" s="353" customFormat="1"/>
    <row r="2414" s="353" customFormat="1"/>
    <row r="2415" s="353" customFormat="1"/>
    <row r="2416" s="353" customFormat="1"/>
    <row r="2417" s="353" customFormat="1"/>
    <row r="2418" s="353" customFormat="1"/>
    <row r="2419" s="353" customFormat="1"/>
    <row r="2420" s="353" customFormat="1"/>
    <row r="2421" s="353" customFormat="1"/>
    <row r="2422" s="353" customFormat="1"/>
    <row r="2423" s="353" customFormat="1"/>
    <row r="2424" s="353" customFormat="1"/>
    <row r="2425" s="353" customFormat="1"/>
    <row r="2426" s="353" customFormat="1"/>
    <row r="2427" s="353" customFormat="1"/>
    <row r="2428" s="353" customFormat="1"/>
    <row r="2429" s="353" customFormat="1"/>
    <row r="2430" s="353" customFormat="1"/>
    <row r="2431" s="353" customFormat="1"/>
    <row r="2432" s="353" customFormat="1"/>
    <row r="2433" s="353" customFormat="1"/>
    <row r="2434" s="353" customFormat="1"/>
    <row r="2435" s="353" customFormat="1"/>
    <row r="2436" s="353" customFormat="1"/>
    <row r="2437" s="353" customFormat="1"/>
    <row r="2438" s="353" customFormat="1"/>
    <row r="2439" s="353" customFormat="1"/>
    <row r="2440" s="353" customFormat="1"/>
    <row r="2441" s="353" customFormat="1"/>
    <row r="2442" s="353" customFormat="1"/>
    <row r="2443" s="353" customFormat="1"/>
    <row r="2444" s="353" customFormat="1"/>
    <row r="2445" s="353" customFormat="1"/>
    <row r="2446" s="353" customFormat="1"/>
    <row r="2447" s="353" customFormat="1"/>
    <row r="2448" s="353" customFormat="1"/>
    <row r="2449" s="353" customFormat="1"/>
    <row r="2450" s="353" customFormat="1"/>
    <row r="2451" s="353" customFormat="1"/>
    <row r="2452" s="353" customFormat="1"/>
    <row r="2453" s="353" customFormat="1"/>
    <row r="2454" s="353" customFormat="1"/>
    <row r="2455" s="353" customFormat="1"/>
    <row r="2456" s="353" customFormat="1"/>
    <row r="2457" s="353" customFormat="1"/>
    <row r="2458" s="353" customFormat="1"/>
    <row r="2459" s="353" customFormat="1"/>
    <row r="2460" s="353" customFormat="1"/>
    <row r="2461" s="353" customFormat="1"/>
    <row r="2462" s="353" customFormat="1"/>
    <row r="2463" s="353" customFormat="1"/>
    <row r="2464" s="353" customFormat="1"/>
    <row r="2465" s="353" customFormat="1"/>
    <row r="2466" s="353" customFormat="1"/>
    <row r="2467" s="353" customFormat="1"/>
    <row r="2468" s="353" customFormat="1"/>
    <row r="2469" s="353" customFormat="1"/>
    <row r="2470" s="353" customFormat="1"/>
    <row r="2471" s="353" customFormat="1"/>
    <row r="2472" s="353" customFormat="1"/>
    <row r="2473" s="353" customFormat="1"/>
    <row r="2474" s="353" customFormat="1"/>
    <row r="2475" s="353" customFormat="1"/>
    <row r="2476" s="353" customFormat="1"/>
    <row r="2477" s="353" customFormat="1"/>
    <row r="2478" s="353" customFormat="1"/>
    <row r="2479" s="353" customFormat="1"/>
    <row r="2480" s="353" customFormat="1"/>
    <row r="2481" s="353" customFormat="1"/>
    <row r="2482" s="353" customFormat="1"/>
    <row r="2483" s="353" customFormat="1"/>
    <row r="2484" s="353" customFormat="1"/>
    <row r="2485" s="353" customFormat="1"/>
    <row r="2486" s="353" customFormat="1"/>
    <row r="2487" s="353" customFormat="1"/>
    <row r="2488" s="353" customFormat="1"/>
    <row r="2489" s="353" customFormat="1"/>
    <row r="2490" s="353" customFormat="1"/>
    <row r="2491" s="353" customFormat="1"/>
    <row r="2492" s="353" customFormat="1"/>
    <row r="2493" s="353" customFormat="1"/>
    <row r="2494" s="353" customFormat="1"/>
    <row r="2495" s="353" customFormat="1"/>
    <row r="2496" s="353" customFormat="1"/>
    <row r="2497" s="353" customFormat="1"/>
    <row r="2498" s="353" customFormat="1"/>
    <row r="2499" s="353" customFormat="1"/>
    <row r="2500" s="353" customFormat="1"/>
    <row r="2501" s="353" customFormat="1"/>
    <row r="2502" s="353" customFormat="1"/>
    <row r="2503" s="353" customFormat="1"/>
    <row r="2504" s="353" customFormat="1"/>
    <row r="2505" s="353" customFormat="1"/>
    <row r="2506" s="353" customFormat="1"/>
    <row r="2507" s="353" customFormat="1"/>
    <row r="2508" s="353" customFormat="1"/>
    <row r="2509" s="353" customFormat="1"/>
    <row r="2510" s="353" customFormat="1"/>
    <row r="2511" s="353" customFormat="1"/>
    <row r="2512" s="353" customFormat="1"/>
    <row r="2513" s="353" customFormat="1"/>
    <row r="2514" s="353" customFormat="1"/>
    <row r="2515" s="353" customFormat="1"/>
    <row r="2516" s="353" customFormat="1"/>
    <row r="2517" s="353" customFormat="1"/>
    <row r="2518" s="353" customFormat="1"/>
    <row r="2519" s="353" customFormat="1"/>
    <row r="2520" s="353" customFormat="1"/>
    <row r="2521" s="353" customFormat="1"/>
    <row r="2522" s="353" customFormat="1"/>
    <row r="2523" s="353" customFormat="1"/>
    <row r="2524" s="353" customFormat="1"/>
    <row r="2525" s="353" customFormat="1"/>
    <row r="2526" s="353" customFormat="1"/>
    <row r="2527" s="353" customFormat="1"/>
    <row r="2528" s="353" customFormat="1"/>
    <row r="2529" s="353" customFormat="1"/>
    <row r="2530" s="353" customFormat="1"/>
    <row r="2531" s="353" customFormat="1"/>
    <row r="2532" s="353" customFormat="1"/>
    <row r="2533" s="353" customFormat="1"/>
    <row r="2534" s="353" customFormat="1"/>
    <row r="2535" s="353" customFormat="1"/>
    <row r="2536" s="353" customFormat="1"/>
    <row r="2537" s="353" customFormat="1"/>
    <row r="2538" s="353" customFormat="1"/>
    <row r="2539" s="353" customFormat="1"/>
    <row r="2540" s="353" customFormat="1"/>
    <row r="2541" s="353" customFormat="1"/>
    <row r="2542" s="353" customFormat="1"/>
    <row r="2543" s="353" customFormat="1"/>
    <row r="2544" s="353" customFormat="1"/>
    <row r="2545" s="353" customFormat="1"/>
    <row r="2546" s="353" customFormat="1"/>
    <row r="2547" s="353" customFormat="1"/>
    <row r="2548" s="353" customFormat="1"/>
    <row r="2549" s="353" customFormat="1"/>
    <row r="2550" s="353" customFormat="1"/>
    <row r="2551" s="353" customFormat="1"/>
    <row r="2552" s="353" customFormat="1"/>
    <row r="2553" s="353" customFormat="1"/>
    <row r="2554" s="353" customFormat="1"/>
    <row r="2555" s="353" customFormat="1"/>
    <row r="2556" s="353" customFormat="1"/>
    <row r="2557" s="353" customFormat="1"/>
    <row r="2558" s="353" customFormat="1"/>
    <row r="2559" s="353" customFormat="1"/>
    <row r="2560" s="353" customFormat="1"/>
    <row r="2561" s="353" customFormat="1"/>
    <row r="2562" s="353" customFormat="1"/>
    <row r="2563" s="353" customFormat="1"/>
    <row r="2564" s="353" customFormat="1"/>
    <row r="2565" s="353" customFormat="1"/>
    <row r="2566" s="353" customFormat="1"/>
    <row r="2567" s="353" customFormat="1"/>
    <row r="2568" s="353" customFormat="1"/>
    <row r="2569" s="353" customFormat="1"/>
    <row r="2570" s="353" customFormat="1"/>
    <row r="2571" s="353" customFormat="1"/>
    <row r="2572" s="353" customFormat="1"/>
    <row r="2573" s="353" customFormat="1"/>
    <row r="2574" s="353" customFormat="1"/>
    <row r="2575" s="353" customFormat="1"/>
    <row r="2576" s="353" customFormat="1"/>
    <row r="2577" s="353" customFormat="1"/>
    <row r="2578" s="353" customFormat="1"/>
    <row r="2579" s="353" customFormat="1"/>
    <row r="2580" s="353" customFormat="1"/>
    <row r="2581" s="353" customFormat="1"/>
    <row r="2582" s="353" customFormat="1"/>
    <row r="2583" s="353" customFormat="1"/>
    <row r="2584" s="353" customFormat="1"/>
    <row r="2585" s="353" customFormat="1"/>
    <row r="2586" s="353" customFormat="1"/>
    <row r="2587" s="353" customFormat="1"/>
    <row r="2588" s="353" customFormat="1"/>
    <row r="2589" s="353" customFormat="1"/>
    <row r="2590" s="353" customFormat="1"/>
    <row r="2591" s="353" customFormat="1"/>
    <row r="2592" s="353" customFormat="1"/>
    <row r="2593" s="353" customFormat="1"/>
    <row r="2594" s="353" customFormat="1"/>
    <row r="2595" s="353" customFormat="1"/>
    <row r="2596" s="353" customFormat="1"/>
    <row r="2597" s="353" customFormat="1"/>
    <row r="2598" s="353" customFormat="1"/>
    <row r="2599" s="353" customFormat="1"/>
    <row r="2600" s="353" customFormat="1"/>
    <row r="2601" s="353" customFormat="1"/>
    <row r="2602" s="353" customFormat="1"/>
    <row r="2603" s="353" customFormat="1"/>
    <row r="2604" s="353" customFormat="1"/>
    <row r="2605" s="353" customFormat="1"/>
    <row r="2606" s="353" customFormat="1"/>
    <row r="2607" s="353" customFormat="1"/>
    <row r="2608" s="353" customFormat="1"/>
    <row r="2609" s="353" customFormat="1"/>
    <row r="2610" s="353" customFormat="1"/>
    <row r="2611" s="353" customFormat="1"/>
    <row r="2612" s="353" customFormat="1"/>
    <row r="2613" s="353" customFormat="1"/>
    <row r="2614" s="353" customFormat="1"/>
    <row r="2615" s="353" customFormat="1"/>
    <row r="2616" s="353" customFormat="1"/>
    <row r="2617" s="353" customFormat="1"/>
    <row r="2618" s="353" customFormat="1"/>
    <row r="2619" s="353" customFormat="1"/>
    <row r="2620" s="353" customFormat="1"/>
    <row r="2621" s="353" customFormat="1"/>
    <row r="2622" s="353" customFormat="1"/>
    <row r="2623" s="353" customFormat="1"/>
    <row r="2624" s="353" customFormat="1"/>
    <row r="2625" s="353" customFormat="1"/>
    <row r="2626" s="353" customFormat="1"/>
    <row r="2627" s="353" customFormat="1"/>
    <row r="2628" s="353" customFormat="1"/>
    <row r="2629" s="353" customFormat="1"/>
    <row r="2630" s="353" customFormat="1"/>
    <row r="2631" s="353" customFormat="1"/>
    <row r="2632" s="353" customFormat="1"/>
    <row r="2633" s="353" customFormat="1"/>
    <row r="2634" s="353" customFormat="1"/>
    <row r="2635" s="353" customFormat="1"/>
    <row r="2636" s="353" customFormat="1"/>
    <row r="2637" s="353" customFormat="1"/>
    <row r="2638" s="353" customFormat="1"/>
    <row r="2639" s="353" customFormat="1"/>
    <row r="2640" s="353" customFormat="1"/>
    <row r="2641" s="353" customFormat="1"/>
    <row r="2642" s="353" customFormat="1"/>
    <row r="2643" s="353" customFormat="1"/>
    <row r="2644" s="353" customFormat="1"/>
    <row r="2645" s="353" customFormat="1"/>
    <row r="2646" s="353" customFormat="1"/>
    <row r="2647" s="353" customFormat="1"/>
    <row r="2648" s="353" customFormat="1"/>
    <row r="2649" s="353" customFormat="1"/>
    <row r="2650" s="353" customFormat="1"/>
    <row r="2651" s="353" customFormat="1"/>
    <row r="2652" s="353" customFormat="1"/>
    <row r="2653" s="353" customFormat="1"/>
    <row r="2654" s="353" customFormat="1"/>
    <row r="2655" s="353" customFormat="1"/>
    <row r="2656" s="353" customFormat="1"/>
    <row r="2657" s="353" customFormat="1"/>
    <row r="2658" s="353" customFormat="1"/>
    <row r="2659" s="353" customFormat="1"/>
    <row r="2660" s="353" customFormat="1"/>
    <row r="2661" s="353" customFormat="1"/>
    <row r="2662" s="353" customFormat="1"/>
    <row r="2663" s="353" customFormat="1"/>
    <row r="2664" s="353" customFormat="1"/>
    <row r="2665" s="353" customFormat="1"/>
    <row r="2666" s="353" customFormat="1"/>
    <row r="2667" s="353" customFormat="1"/>
    <row r="2668" s="353" customFormat="1"/>
    <row r="2669" s="353" customFormat="1"/>
    <row r="2670" s="353" customFormat="1"/>
    <row r="2671" s="353" customFormat="1"/>
    <row r="2672" s="353" customFormat="1"/>
    <row r="2673" s="353" customFormat="1"/>
    <row r="2674" s="353" customFormat="1"/>
    <row r="2675" s="353" customFormat="1"/>
    <row r="2676" s="353" customFormat="1"/>
    <row r="2677" s="353" customFormat="1"/>
    <row r="2678" s="353" customFormat="1"/>
    <row r="2679" s="353" customFormat="1"/>
    <row r="2680" s="353" customFormat="1"/>
    <row r="2681" s="353" customFormat="1"/>
    <row r="2682" s="353" customFormat="1"/>
    <row r="2683" s="353" customFormat="1"/>
    <row r="2684" s="353" customFormat="1"/>
    <row r="2685" s="353" customFormat="1"/>
    <row r="2686" s="353" customFormat="1"/>
    <row r="2687" s="353" customFormat="1"/>
    <row r="2688" s="353" customFormat="1"/>
    <row r="2689" s="353" customFormat="1"/>
    <row r="2690" s="353" customFormat="1"/>
    <row r="2691" s="353" customFormat="1"/>
    <row r="2692" s="353" customFormat="1"/>
    <row r="2693" s="353" customFormat="1"/>
    <row r="2694" s="353" customFormat="1"/>
    <row r="2695" s="353" customFormat="1"/>
    <row r="2696" s="353" customFormat="1"/>
    <row r="2697" s="353" customFormat="1"/>
    <row r="2698" s="353" customFormat="1"/>
    <row r="2699" s="353" customFormat="1"/>
    <row r="2700" s="353" customFormat="1"/>
    <row r="2701" s="353" customFormat="1"/>
    <row r="2702" s="353" customFormat="1"/>
    <row r="2703" s="353" customFormat="1"/>
    <row r="2704" s="353" customFormat="1"/>
    <row r="2705" s="353" customFormat="1"/>
    <row r="2706" s="353" customFormat="1"/>
    <row r="2707" s="353" customFormat="1"/>
    <row r="2708" s="353" customFormat="1"/>
    <row r="2709" s="353" customFormat="1"/>
    <row r="2710" s="353" customFormat="1"/>
    <row r="2711" s="353" customFormat="1"/>
    <row r="2712" s="353" customFormat="1"/>
    <row r="2713" s="353" customFormat="1"/>
    <row r="2714" s="353" customFormat="1"/>
    <row r="2715" s="353" customFormat="1"/>
    <row r="2716" s="353" customFormat="1"/>
    <row r="2717" s="353" customFormat="1"/>
    <row r="2718" s="353" customFormat="1"/>
    <row r="2719" s="353" customFormat="1"/>
    <row r="2720" s="353" customFormat="1"/>
    <row r="2721" s="353" customFormat="1"/>
    <row r="2722" s="353" customFormat="1"/>
    <row r="2723" s="353" customFormat="1"/>
    <row r="2724" s="353" customFormat="1"/>
    <row r="2725" s="353" customFormat="1"/>
    <row r="2726" s="353" customFormat="1"/>
    <row r="2727" s="353" customFormat="1"/>
    <row r="2728" s="353" customFormat="1"/>
    <row r="2729" s="353" customFormat="1"/>
    <row r="2730" s="353" customFormat="1"/>
    <row r="2731" s="353" customFormat="1"/>
    <row r="2732" s="353" customFormat="1"/>
    <row r="2733" s="353" customFormat="1"/>
    <row r="2734" s="353" customFormat="1"/>
    <row r="2735" s="353" customFormat="1"/>
    <row r="2736" s="353" customFormat="1"/>
    <row r="2737" s="353" customFormat="1"/>
    <row r="2738" s="353" customFormat="1"/>
    <row r="2739" s="353" customFormat="1"/>
    <row r="2740" s="353" customFormat="1"/>
    <row r="2741" s="353" customFormat="1"/>
    <row r="2742" s="353" customFormat="1"/>
    <row r="2743" s="353" customFormat="1"/>
    <row r="2744" s="353" customFormat="1"/>
    <row r="2745" s="353" customFormat="1"/>
    <row r="2746" s="353" customFormat="1"/>
    <row r="2747" s="353" customFormat="1"/>
    <row r="2748" s="353" customFormat="1"/>
    <row r="2749" s="353" customFormat="1"/>
    <row r="2750" s="353" customFormat="1"/>
    <row r="2751" s="353" customFormat="1"/>
    <row r="2752" s="353" customFormat="1"/>
    <row r="2753" s="353" customFormat="1"/>
    <row r="2754" s="353" customFormat="1"/>
    <row r="2755" s="353" customFormat="1"/>
    <row r="2756" s="353" customFormat="1"/>
    <row r="2757" s="353" customFormat="1"/>
    <row r="2758" s="353" customFormat="1"/>
    <row r="2759" s="353" customFormat="1"/>
    <row r="2760" s="353" customFormat="1"/>
    <row r="2761" s="353" customFormat="1"/>
    <row r="2762" s="353" customFormat="1"/>
    <row r="2763" s="353" customFormat="1"/>
    <row r="2764" s="353" customFormat="1"/>
    <row r="2765" s="353" customFormat="1"/>
    <row r="2766" s="353" customFormat="1"/>
    <row r="2767" s="353" customFormat="1"/>
    <row r="2768" s="353" customFormat="1"/>
    <row r="2769" s="353" customFormat="1"/>
    <row r="2770" s="353" customFormat="1"/>
    <row r="2771" s="353" customFormat="1"/>
    <row r="2772" s="353" customFormat="1"/>
    <row r="2773" s="353" customFormat="1"/>
    <row r="2774" s="353" customFormat="1"/>
    <row r="2775" s="353" customFormat="1"/>
    <row r="2776" s="353" customFormat="1"/>
    <row r="2777" s="353" customFormat="1"/>
    <row r="2778" s="353" customFormat="1"/>
    <row r="2779" s="353" customFormat="1"/>
    <row r="2780" s="353" customFormat="1"/>
    <row r="2781" s="353" customFormat="1"/>
    <row r="2782" s="353" customFormat="1"/>
    <row r="2783" s="353" customFormat="1"/>
    <row r="2784" s="353" customFormat="1"/>
    <row r="2785" s="353" customFormat="1"/>
    <row r="2786" s="353" customFormat="1"/>
    <row r="2787" s="353" customFormat="1"/>
    <row r="2788" s="353" customFormat="1"/>
    <row r="2789" s="353" customFormat="1"/>
    <row r="2790" s="353" customFormat="1"/>
    <row r="2791" s="353" customFormat="1"/>
    <row r="2792" s="353" customFormat="1"/>
    <row r="2793" s="353" customFormat="1"/>
    <row r="2794" s="353" customFormat="1"/>
    <row r="2795" s="353" customFormat="1"/>
    <row r="2796" s="353" customFormat="1"/>
    <row r="2797" s="353" customFormat="1"/>
    <row r="2798" s="353" customFormat="1"/>
    <row r="2799" s="353" customFormat="1"/>
    <row r="2800" s="353" customFormat="1"/>
    <row r="2801" s="353" customFormat="1"/>
    <row r="2802" s="353" customFormat="1"/>
    <row r="2803" s="353" customFormat="1"/>
    <row r="2804" s="353" customFormat="1"/>
    <row r="2805" s="353" customFormat="1"/>
    <row r="2806" s="353" customFormat="1"/>
    <row r="2807" s="353" customFormat="1"/>
    <row r="2808" s="353" customFormat="1"/>
    <row r="2809" s="353" customFormat="1"/>
    <row r="2810" s="353" customFormat="1"/>
    <row r="2811" s="353" customFormat="1"/>
    <row r="2812" s="353" customFormat="1"/>
    <row r="2813" s="353" customFormat="1"/>
    <row r="2814" s="353" customFormat="1"/>
    <row r="2815" s="353" customFormat="1"/>
    <row r="2816" s="353" customFormat="1"/>
    <row r="2817" s="353" customFormat="1"/>
    <row r="2818" s="353" customFormat="1"/>
    <row r="2819" s="353" customFormat="1"/>
    <row r="2820" s="353" customFormat="1"/>
    <row r="2821" s="353" customFormat="1"/>
    <row r="2822" s="353" customFormat="1"/>
    <row r="2823" s="353" customFormat="1"/>
    <row r="2824" s="353" customFormat="1"/>
    <row r="2825" s="353" customFormat="1"/>
    <row r="2826" s="353" customFormat="1"/>
    <row r="2827" s="353" customFormat="1"/>
    <row r="2828" s="353" customFormat="1"/>
    <row r="2829" s="353" customFormat="1"/>
    <row r="2830" s="353" customFormat="1"/>
    <row r="2831" s="353" customFormat="1"/>
    <row r="2832" s="353" customFormat="1"/>
    <row r="2833" s="353" customFormat="1"/>
    <row r="2834" s="353" customFormat="1"/>
    <row r="2835" s="353" customFormat="1"/>
    <row r="2836" s="353" customFormat="1"/>
    <row r="2837" s="353" customFormat="1"/>
    <row r="2838" s="353" customFormat="1"/>
    <row r="2839" s="353" customFormat="1"/>
    <row r="2840" s="353" customFormat="1"/>
    <row r="2841" s="353" customFormat="1"/>
    <row r="2842" s="353" customFormat="1"/>
    <row r="2843" s="353" customFormat="1"/>
    <row r="2844" s="353" customFormat="1"/>
    <row r="2845" s="353" customFormat="1"/>
    <row r="2846" s="353" customFormat="1"/>
    <row r="2847" s="353" customFormat="1"/>
    <row r="2848" s="353" customFormat="1"/>
    <row r="2849" s="353" customFormat="1"/>
    <row r="2850" s="353" customFormat="1"/>
    <row r="2851" s="353" customFormat="1"/>
    <row r="2852" s="353" customFormat="1"/>
    <row r="2853" s="353" customFormat="1"/>
    <row r="2854" s="353" customFormat="1"/>
    <row r="2855" s="353" customFormat="1"/>
    <row r="2856" s="353" customFormat="1"/>
    <row r="2857" s="353" customFormat="1"/>
    <row r="2858" s="353" customFormat="1"/>
    <row r="2859" s="353" customFormat="1"/>
    <row r="2860" s="353" customFormat="1"/>
    <row r="2861" s="353" customFormat="1"/>
    <row r="2862" s="353" customFormat="1"/>
    <row r="2863" s="353" customFormat="1"/>
    <row r="2864" s="353" customFormat="1"/>
    <row r="2865" s="353" customFormat="1"/>
    <row r="2866" s="353" customFormat="1"/>
    <row r="2867" s="353" customFormat="1"/>
    <row r="2868" s="353" customFormat="1"/>
    <row r="2869" s="353" customFormat="1"/>
    <row r="2870" s="353" customFormat="1"/>
    <row r="2871" s="353" customFormat="1"/>
    <row r="2872" s="353" customFormat="1"/>
    <row r="2873" s="353" customFormat="1"/>
    <row r="2874" s="353" customFormat="1"/>
    <row r="2875" s="353" customFormat="1"/>
    <row r="2876" s="353" customFormat="1"/>
    <row r="2877" s="353" customFormat="1"/>
    <row r="2878" s="353" customFormat="1"/>
    <row r="2879" s="353" customFormat="1"/>
    <row r="2880" s="353" customFormat="1"/>
    <row r="2881" s="353" customFormat="1"/>
    <row r="2882" s="353" customFormat="1"/>
    <row r="2883" s="353" customFormat="1"/>
    <row r="2884" s="353" customFormat="1"/>
    <row r="2885" s="353" customFormat="1"/>
    <row r="2886" s="353" customFormat="1"/>
    <row r="2887" s="353" customFormat="1"/>
    <row r="2888" s="353" customFormat="1"/>
    <row r="2889" s="353" customFormat="1"/>
    <row r="2890" s="353" customFormat="1"/>
    <row r="2891" s="353" customFormat="1"/>
    <row r="2892" s="353" customFormat="1"/>
    <row r="2893" s="353" customFormat="1"/>
    <row r="2894" s="353" customFormat="1"/>
    <row r="2895" s="353" customFormat="1"/>
    <row r="2896" s="353" customFormat="1"/>
    <row r="2897" s="353" customFormat="1"/>
    <row r="2898" s="353" customFormat="1"/>
    <row r="2899" s="353" customFormat="1"/>
    <row r="2900" s="353" customFormat="1"/>
    <row r="2901" s="353" customFormat="1"/>
    <row r="2902" s="353" customFormat="1"/>
    <row r="2903" s="353" customFormat="1"/>
    <row r="2904" s="353" customFormat="1"/>
    <row r="2905" s="353" customFormat="1"/>
    <row r="2906" s="353" customFormat="1"/>
    <row r="2907" s="353" customFormat="1"/>
    <row r="2908" s="353" customFormat="1"/>
    <row r="2909" s="353" customFormat="1"/>
    <row r="2910" s="353" customFormat="1"/>
    <row r="2911" s="353" customFormat="1"/>
    <row r="2912" s="353" customFormat="1"/>
    <row r="2913" s="353" customFormat="1"/>
    <row r="2914" s="353" customFormat="1"/>
    <row r="2915" s="353" customFormat="1"/>
    <row r="2916" s="353" customFormat="1"/>
    <row r="2917" s="353" customFormat="1"/>
    <row r="2918" s="353" customFormat="1"/>
    <row r="2919" s="353" customFormat="1"/>
    <row r="2920" s="353" customFormat="1"/>
    <row r="2921" s="353" customFormat="1"/>
    <row r="2922" s="353" customFormat="1"/>
    <row r="2923" s="353" customFormat="1"/>
    <row r="2924" s="353" customFormat="1"/>
    <row r="2925" s="353" customFormat="1"/>
    <row r="2926" s="353" customFormat="1"/>
    <row r="2927" s="353" customFormat="1"/>
    <row r="2928" s="353" customFormat="1"/>
    <row r="2929" s="353" customFormat="1"/>
    <row r="2930" s="353" customFormat="1"/>
    <row r="2931" s="353" customFormat="1"/>
    <row r="2932" s="353" customFormat="1"/>
    <row r="2933" s="353" customFormat="1"/>
    <row r="2934" s="353" customFormat="1"/>
    <row r="2935" s="353" customFormat="1"/>
    <row r="2936" s="353" customFormat="1"/>
    <row r="2937" s="353" customFormat="1"/>
    <row r="2938" s="353" customFormat="1"/>
    <row r="2939" s="353" customFormat="1"/>
    <row r="2940" s="353" customFormat="1"/>
    <row r="2941" s="353" customFormat="1"/>
    <row r="2942" s="353" customFormat="1"/>
    <row r="2943" s="353" customFormat="1"/>
    <row r="2944" s="353" customFormat="1"/>
    <row r="2945" s="353" customFormat="1"/>
    <row r="2946" s="353" customFormat="1"/>
    <row r="2947" s="353" customFormat="1"/>
    <row r="2948" s="353" customFormat="1"/>
    <row r="2949" s="353" customFormat="1"/>
    <row r="2950" s="353" customFormat="1"/>
    <row r="2951" s="353" customFormat="1"/>
    <row r="2952" s="353" customFormat="1"/>
    <row r="2953" s="353" customFormat="1"/>
    <row r="2954" s="353" customFormat="1"/>
    <row r="2955" s="353" customFormat="1"/>
    <row r="2956" s="353" customFormat="1"/>
    <row r="2957" s="353" customFormat="1"/>
    <row r="2958" s="353" customFormat="1"/>
    <row r="2959" s="353" customFormat="1"/>
    <row r="2960" s="353" customFormat="1"/>
    <row r="2961" s="353" customFormat="1"/>
    <row r="2962" s="353" customFormat="1"/>
    <row r="2963" s="353" customFormat="1"/>
    <row r="2964" s="353" customFormat="1"/>
    <row r="2965" s="353" customFormat="1"/>
    <row r="2966" s="353" customFormat="1"/>
    <row r="2967" s="353" customFormat="1"/>
    <row r="2968" s="353" customFormat="1"/>
    <row r="2969" s="353" customFormat="1"/>
    <row r="2970" s="353" customFormat="1"/>
    <row r="2971" s="353" customFormat="1"/>
    <row r="2972" s="353" customFormat="1"/>
    <row r="2973" s="353" customFormat="1"/>
    <row r="2974" s="353" customFormat="1"/>
    <row r="2975" s="353" customFormat="1"/>
    <row r="2976" s="353" customFormat="1"/>
    <row r="2977" s="353" customFormat="1"/>
    <row r="2978" s="353" customFormat="1"/>
    <row r="2979" s="353" customFormat="1"/>
    <row r="2980" s="353" customFormat="1"/>
    <row r="2981" s="353" customFormat="1"/>
    <row r="2982" s="353" customFormat="1"/>
    <row r="2983" s="353" customFormat="1"/>
    <row r="2984" s="353" customFormat="1"/>
    <row r="2985" s="353" customFormat="1"/>
    <row r="2986" s="353" customFormat="1"/>
    <row r="2987" s="353" customFormat="1"/>
    <row r="2988" s="353" customFormat="1"/>
    <row r="2989" s="353" customFormat="1"/>
    <row r="2990" s="353" customFormat="1"/>
    <row r="2991" s="353" customFormat="1"/>
    <row r="2992" s="353" customFormat="1"/>
    <row r="2993" s="353" customFormat="1"/>
    <row r="2994" s="353" customFormat="1"/>
    <row r="2995" s="353" customFormat="1"/>
    <row r="2996" s="353" customFormat="1"/>
    <row r="2997" s="353" customFormat="1"/>
    <row r="2998" s="353" customFormat="1"/>
    <row r="2999" s="353" customFormat="1"/>
    <row r="3000" s="353" customFormat="1"/>
    <row r="3001" s="353" customFormat="1"/>
    <row r="3002" s="353" customFormat="1"/>
    <row r="3003" s="353" customFormat="1"/>
    <row r="3004" s="353" customFormat="1"/>
    <row r="3005" s="353" customFormat="1"/>
    <row r="3006" s="353" customFormat="1"/>
    <row r="3007" s="353" customFormat="1"/>
    <row r="3008" s="353" customFormat="1"/>
    <row r="3009" s="353" customFormat="1"/>
    <row r="3010" s="353" customFormat="1"/>
    <row r="3011" s="353" customFormat="1"/>
    <row r="3012" s="353" customFormat="1"/>
    <row r="3013" s="353" customFormat="1"/>
    <row r="3014" s="353" customFormat="1"/>
    <row r="3015" s="353" customFormat="1"/>
    <row r="3016" s="353" customFormat="1"/>
    <row r="3017" s="353" customFormat="1"/>
    <row r="3018" s="353" customFormat="1"/>
    <row r="3019" s="353" customFormat="1"/>
    <row r="3020" s="353" customFormat="1"/>
    <row r="3021" s="353" customFormat="1"/>
    <row r="3022" s="353" customFormat="1"/>
    <row r="3023" s="353" customFormat="1"/>
    <row r="3024" s="353" customFormat="1"/>
    <row r="3025" s="353" customFormat="1"/>
    <row r="3026" s="353" customFormat="1"/>
    <row r="3027" s="353" customFormat="1"/>
    <row r="3028" s="353" customFormat="1"/>
    <row r="3029" s="353" customFormat="1"/>
    <row r="3030" s="353" customFormat="1"/>
    <row r="3031" s="353" customFormat="1"/>
    <row r="3032" s="353" customFormat="1"/>
    <row r="3033" s="353" customFormat="1"/>
    <row r="3034" s="353" customFormat="1"/>
    <row r="3035" s="353" customFormat="1"/>
    <row r="3036" s="353" customFormat="1"/>
    <row r="3037" s="353" customFormat="1"/>
    <row r="3038" s="353" customFormat="1"/>
    <row r="3039" s="353" customFormat="1"/>
    <row r="3040" s="353" customFormat="1"/>
    <row r="3041" s="353" customFormat="1"/>
    <row r="3042" s="353" customFormat="1"/>
    <row r="3043" s="353" customFormat="1"/>
    <row r="3044" s="353" customFormat="1"/>
    <row r="3045" s="353" customFormat="1"/>
    <row r="3046" s="353" customFormat="1"/>
    <row r="3047" s="353" customFormat="1"/>
    <row r="3048" s="353" customFormat="1"/>
    <row r="3049" s="353" customFormat="1"/>
    <row r="3050" s="353" customFormat="1"/>
    <row r="3051" s="353" customFormat="1"/>
    <row r="3052" s="353" customFormat="1"/>
    <row r="3053" s="353" customFormat="1"/>
    <row r="3054" s="353" customFormat="1"/>
    <row r="3055" s="353" customFormat="1"/>
    <row r="3056" s="353" customFormat="1"/>
    <row r="3057" s="353" customFormat="1"/>
    <row r="3058" s="353" customFormat="1"/>
    <row r="3059" s="353" customFormat="1"/>
    <row r="3060" s="353" customFormat="1"/>
    <row r="3061" s="353" customFormat="1"/>
    <row r="3062" s="353" customFormat="1"/>
    <row r="3063" s="353" customFormat="1"/>
    <row r="3064" s="353" customFormat="1"/>
    <row r="3065" s="353" customFormat="1"/>
    <row r="3066" s="353" customFormat="1"/>
    <row r="3067" s="353" customFormat="1"/>
    <row r="3068" s="353" customFormat="1"/>
    <row r="3069" s="353" customFormat="1"/>
    <row r="3070" s="353" customFormat="1"/>
    <row r="3071" s="353" customFormat="1"/>
    <row r="3072" s="353" customFormat="1"/>
    <row r="3073" s="353" customFormat="1"/>
    <row r="3074" s="353" customFormat="1"/>
    <row r="3075" s="353" customFormat="1"/>
    <row r="3076" s="353" customFormat="1"/>
    <row r="3077" s="353" customFormat="1"/>
    <row r="3078" s="353" customFormat="1"/>
    <row r="3079" s="353" customFormat="1"/>
    <row r="3080" s="353" customFormat="1"/>
    <row r="3081" s="353" customFormat="1"/>
    <row r="3082" s="353" customFormat="1"/>
    <row r="3083" s="353" customFormat="1"/>
    <row r="3084" s="353" customFormat="1"/>
    <row r="3085" s="353" customFormat="1"/>
    <row r="3086" s="353" customFormat="1"/>
    <row r="3087" s="353" customFormat="1"/>
    <row r="3088" s="353" customFormat="1"/>
    <row r="3089" s="353" customFormat="1"/>
    <row r="3090" s="353" customFormat="1"/>
    <row r="3091" s="353" customFormat="1"/>
    <row r="3092" s="353" customFormat="1"/>
    <row r="3093" s="353" customFormat="1"/>
    <row r="3094" s="353" customFormat="1"/>
    <row r="3095" s="353" customFormat="1"/>
    <row r="3096" s="353" customFormat="1"/>
    <row r="3097" s="353" customFormat="1"/>
    <row r="3098" s="353" customFormat="1"/>
    <row r="3099" s="353" customFormat="1"/>
    <row r="3100" s="353" customFormat="1"/>
    <row r="3101" s="353" customFormat="1"/>
    <row r="3102" s="353" customFormat="1"/>
    <row r="3103" s="353" customFormat="1"/>
    <row r="3104" s="353" customFormat="1"/>
    <row r="3105" s="353" customFormat="1"/>
    <row r="3106" s="353" customFormat="1"/>
    <row r="3107" s="353" customFormat="1"/>
    <row r="3108" s="353" customFormat="1"/>
    <row r="3109" s="353" customFormat="1"/>
    <row r="3110" s="353" customFormat="1"/>
    <row r="3111" s="353" customFormat="1"/>
    <row r="3112" s="353" customFormat="1"/>
    <row r="3113" s="353" customFormat="1"/>
    <row r="3114" s="353" customFormat="1"/>
    <row r="3115" s="353" customFormat="1"/>
    <row r="3116" s="353" customFormat="1"/>
    <row r="3117" s="353" customFormat="1"/>
    <row r="3118" s="353" customFormat="1"/>
    <row r="3119" s="353" customFormat="1"/>
    <row r="3120" s="353" customFormat="1"/>
    <row r="3121" s="353" customFormat="1"/>
    <row r="3122" s="353" customFormat="1"/>
    <row r="3123" s="353" customFormat="1"/>
    <row r="3124" s="353" customFormat="1"/>
    <row r="3125" s="353" customFormat="1"/>
    <row r="3126" s="353" customFormat="1"/>
    <row r="3127" s="353" customFormat="1"/>
    <row r="3128" s="353" customFormat="1"/>
    <row r="3129" s="353" customFormat="1"/>
    <row r="3130" s="353" customFormat="1"/>
    <row r="3131" s="353" customFormat="1"/>
    <row r="3132" s="353" customFormat="1"/>
    <row r="3133" s="353" customFormat="1"/>
    <row r="3134" s="353" customFormat="1"/>
    <row r="3135" s="353" customFormat="1"/>
    <row r="3136" s="353" customFormat="1"/>
    <row r="3137" s="353" customFormat="1"/>
    <row r="3138" s="353" customFormat="1"/>
    <row r="3139" s="353" customFormat="1"/>
    <row r="3140" s="353" customFormat="1"/>
    <row r="3141" s="353" customFormat="1"/>
    <row r="3142" s="353" customFormat="1"/>
    <row r="3143" s="353" customFormat="1"/>
    <row r="3144" s="353" customFormat="1"/>
    <row r="3145" s="353" customFormat="1"/>
    <row r="3146" s="353" customFormat="1"/>
    <row r="3147" s="353" customFormat="1"/>
    <row r="3148" s="353" customFormat="1"/>
    <row r="3149" s="353" customFormat="1"/>
    <row r="3150" s="353" customFormat="1"/>
    <row r="3151" s="353" customFormat="1"/>
    <row r="3152" s="353" customFormat="1"/>
    <row r="3153" s="353" customFormat="1"/>
    <row r="3154" s="353" customFormat="1"/>
    <row r="3155" s="353" customFormat="1"/>
    <row r="3156" s="353" customFormat="1"/>
    <row r="3157" s="353" customFormat="1"/>
    <row r="3158" s="353" customFormat="1"/>
    <row r="3159" s="353" customFormat="1"/>
    <row r="3160" s="353" customFormat="1"/>
    <row r="3161" s="353" customFormat="1"/>
    <row r="3162" s="353" customFormat="1"/>
    <row r="3163" s="353" customFormat="1"/>
    <row r="3164" s="353" customFormat="1"/>
    <row r="3165" s="353" customFormat="1"/>
    <row r="3166" s="353" customFormat="1"/>
    <row r="3167" s="353" customFormat="1"/>
    <row r="3168" s="353" customFormat="1"/>
    <row r="3169" s="353" customFormat="1"/>
    <row r="3170" s="353" customFormat="1"/>
    <row r="3171" s="353" customFormat="1"/>
    <row r="3172" s="353" customFormat="1"/>
    <row r="3173" s="353" customFormat="1"/>
    <row r="3174" s="353" customFormat="1"/>
    <row r="3175" s="353" customFormat="1"/>
    <row r="3176" s="353" customFormat="1"/>
    <row r="3177" s="353" customFormat="1"/>
    <row r="3178" s="353" customFormat="1"/>
    <row r="3179" s="353" customFormat="1"/>
    <row r="3180" s="353" customFormat="1"/>
    <row r="3181" s="353" customFormat="1"/>
    <row r="3182" s="353" customFormat="1"/>
    <row r="3183" s="353" customFormat="1"/>
    <row r="3184" s="353" customFormat="1"/>
    <row r="3185" s="353" customFormat="1"/>
    <row r="3186" s="353" customFormat="1"/>
    <row r="3187" s="353" customFormat="1"/>
    <row r="3188" s="353" customFormat="1"/>
    <row r="3189" s="353" customFormat="1"/>
    <row r="3190" s="353" customFormat="1"/>
    <row r="3191" s="353" customFormat="1"/>
    <row r="3192" s="353" customFormat="1"/>
    <row r="3193" s="353" customFormat="1"/>
    <row r="3194" s="353" customFormat="1"/>
    <row r="3195" s="353" customFormat="1"/>
    <row r="3196" s="353" customFormat="1"/>
    <row r="3197" s="353" customFormat="1"/>
    <row r="3198" s="353" customFormat="1"/>
    <row r="3199" s="353" customFormat="1"/>
    <row r="3200" s="353" customFormat="1"/>
    <row r="3201" s="353" customFormat="1"/>
    <row r="3202" s="353" customFormat="1"/>
    <row r="3203" s="353" customFormat="1"/>
    <row r="3204" s="353" customFormat="1"/>
    <row r="3205" s="353" customFormat="1"/>
    <row r="3206" s="353" customFormat="1"/>
    <row r="3207" s="353" customFormat="1"/>
    <row r="3208" s="353" customFormat="1"/>
    <row r="3209" s="353" customFormat="1"/>
    <row r="3210" s="353" customFormat="1"/>
    <row r="3211" s="353" customFormat="1"/>
    <row r="3212" s="353" customFormat="1"/>
    <row r="3213" s="353" customFormat="1"/>
    <row r="3214" s="353" customFormat="1"/>
    <row r="3215" s="353" customFormat="1"/>
    <row r="3216" s="353" customFormat="1"/>
    <row r="3217" s="353" customFormat="1"/>
    <row r="3218" s="353" customFormat="1"/>
    <row r="3219" s="353" customFormat="1"/>
    <row r="3220" s="353" customFormat="1"/>
    <row r="3221" s="353" customFormat="1"/>
    <row r="3222" s="353" customFormat="1"/>
    <row r="3223" s="353" customFormat="1"/>
    <row r="3224" s="353" customFormat="1"/>
    <row r="3225" s="353" customFormat="1"/>
    <row r="3226" s="353" customFormat="1"/>
    <row r="3227" s="353" customFormat="1"/>
    <row r="3228" s="353" customFormat="1"/>
    <row r="3229" s="353" customFormat="1"/>
    <row r="3230" s="353" customFormat="1"/>
    <row r="3231" s="353" customFormat="1"/>
    <row r="3232" s="353" customFormat="1"/>
    <row r="3233" s="353" customFormat="1"/>
    <row r="3234" s="353" customFormat="1"/>
    <row r="3235" s="353" customFormat="1"/>
    <row r="3236" s="353" customFormat="1"/>
    <row r="3237" s="353" customFormat="1"/>
    <row r="3238" s="353" customFormat="1"/>
    <row r="3239" s="353" customFormat="1"/>
    <row r="3240" s="353" customFormat="1"/>
    <row r="3241" s="353" customFormat="1"/>
    <row r="3242" s="353" customFormat="1"/>
    <row r="3243" s="353" customFormat="1"/>
    <row r="3244" s="353" customFormat="1"/>
    <row r="3245" s="353" customFormat="1"/>
    <row r="3246" s="353" customFormat="1"/>
    <row r="3247" s="353" customFormat="1"/>
    <row r="3248" s="353" customFormat="1"/>
    <row r="3249" s="353" customFormat="1"/>
    <row r="3250" s="353" customFormat="1"/>
    <row r="3251" s="353" customFormat="1"/>
    <row r="3252" s="353" customFormat="1"/>
    <row r="3253" s="353" customFormat="1"/>
    <row r="3254" s="353" customFormat="1"/>
    <row r="3255" s="353" customFormat="1"/>
    <row r="3256" s="353" customFormat="1"/>
    <row r="3257" s="353" customFormat="1"/>
    <row r="3258" s="353" customFormat="1"/>
    <row r="3259" s="353" customFormat="1"/>
    <row r="3260" s="353" customFormat="1"/>
    <row r="3261" s="353" customFormat="1"/>
    <row r="3262" s="353" customFormat="1"/>
    <row r="3263" s="353" customFormat="1"/>
    <row r="3264" s="353" customFormat="1"/>
    <row r="3265" s="353" customFormat="1"/>
    <row r="3266" s="353" customFormat="1"/>
    <row r="3267" s="353" customFormat="1"/>
    <row r="3268" s="353" customFormat="1"/>
    <row r="3269" s="353" customFormat="1"/>
    <row r="3270" s="353" customFormat="1"/>
    <row r="3271" s="353" customFormat="1"/>
    <row r="3272" s="353" customFormat="1"/>
    <row r="3273" s="353" customFormat="1"/>
    <row r="3274" s="353" customFormat="1"/>
    <row r="3275" s="353" customFormat="1"/>
    <row r="3276" s="353" customFormat="1"/>
    <row r="3277" s="353" customFormat="1"/>
    <row r="3278" s="353" customFormat="1"/>
    <row r="3279" s="353" customFormat="1"/>
    <row r="3280" s="353" customFormat="1"/>
    <row r="3281" s="353" customFormat="1"/>
    <row r="3282" s="353" customFormat="1"/>
    <row r="3283" s="353" customFormat="1"/>
    <row r="3284" s="353" customFormat="1"/>
    <row r="3285" s="353" customFormat="1"/>
    <row r="3286" s="353" customFormat="1"/>
    <row r="3287" s="353" customFormat="1"/>
    <row r="3288" s="353" customFormat="1"/>
    <row r="3289" s="353" customFormat="1"/>
    <row r="3290" s="353" customFormat="1"/>
    <row r="3291" s="353" customFormat="1"/>
    <row r="3292" s="353" customFormat="1"/>
    <row r="3293" s="353" customFormat="1"/>
    <row r="3294" s="353" customFormat="1"/>
    <row r="3295" s="353" customFormat="1"/>
    <row r="3296" s="353" customFormat="1"/>
    <row r="3297" s="353" customFormat="1"/>
    <row r="3298" s="353" customFormat="1"/>
    <row r="3299" s="353" customFormat="1"/>
    <row r="3300" s="353" customFormat="1"/>
    <row r="3301" s="353" customFormat="1"/>
    <row r="3302" s="353" customFormat="1"/>
    <row r="3303" s="353" customFormat="1"/>
    <row r="3304" s="353" customFormat="1"/>
    <row r="3305" s="353" customFormat="1"/>
    <row r="3306" s="353" customFormat="1"/>
    <row r="3307" s="353" customFormat="1"/>
    <row r="3308" s="353" customFormat="1"/>
    <row r="3309" s="353" customFormat="1"/>
    <row r="3310" s="353" customFormat="1"/>
    <row r="3311" s="353" customFormat="1"/>
    <row r="3312" s="353" customFormat="1"/>
    <row r="3313" s="353" customFormat="1"/>
    <row r="3314" s="353" customFormat="1"/>
    <row r="3315" s="353" customFormat="1"/>
    <row r="3316" s="353" customFormat="1"/>
    <row r="3317" s="353" customFormat="1"/>
    <row r="3318" s="353" customFormat="1"/>
    <row r="3319" s="353" customFormat="1"/>
    <row r="3320" s="353" customFormat="1"/>
    <row r="3321" s="353" customFormat="1"/>
    <row r="3322" s="353" customFormat="1"/>
    <row r="3323" s="353" customFormat="1"/>
    <row r="3324" s="353" customFormat="1"/>
    <row r="3325" s="353" customFormat="1"/>
    <row r="3326" s="353" customFormat="1"/>
    <row r="3327" s="353" customFormat="1"/>
    <row r="3328" s="353" customFormat="1"/>
    <row r="3329" s="353" customFormat="1"/>
    <row r="3330" s="353" customFormat="1"/>
    <row r="3331" s="353" customFormat="1"/>
    <row r="3332" s="353" customFormat="1"/>
    <row r="3333" s="353" customFormat="1"/>
    <row r="3334" s="353" customFormat="1"/>
    <row r="3335" s="353" customFormat="1"/>
    <row r="3336" s="353" customFormat="1"/>
    <row r="3337" s="353" customFormat="1"/>
    <row r="3338" s="353" customFormat="1"/>
    <row r="3339" s="353" customFormat="1"/>
    <row r="3340" s="353" customFormat="1"/>
    <row r="3341" s="353" customFormat="1"/>
    <row r="3342" s="353" customFormat="1"/>
    <row r="3343" s="353" customFormat="1"/>
    <row r="3344" s="353" customFormat="1"/>
    <row r="3345" s="353" customFormat="1"/>
    <row r="3346" s="353" customFormat="1"/>
    <row r="3347" s="353" customFormat="1"/>
    <row r="3348" s="353" customFormat="1"/>
    <row r="3349" s="353" customFormat="1"/>
    <row r="3350" s="353" customFormat="1"/>
    <row r="3351" s="353" customFormat="1"/>
    <row r="3352" s="353" customFormat="1"/>
    <row r="3353" s="353" customFormat="1"/>
    <row r="3354" s="353" customFormat="1"/>
    <row r="3355" s="353" customFormat="1"/>
    <row r="3356" s="353" customFormat="1"/>
    <row r="3357" s="353" customFormat="1"/>
    <row r="3358" s="353" customFormat="1"/>
    <row r="3359" s="353" customFormat="1"/>
    <row r="3360" s="353" customFormat="1"/>
    <row r="3361" s="353" customFormat="1"/>
    <row r="3362" s="353" customFormat="1"/>
    <row r="3363" s="353" customFormat="1"/>
    <row r="3364" s="353" customFormat="1"/>
    <row r="3365" s="353" customFormat="1"/>
    <row r="3366" s="353" customFormat="1"/>
    <row r="3367" s="353" customFormat="1"/>
    <row r="3368" s="353" customFormat="1"/>
    <row r="3369" s="353" customFormat="1"/>
    <row r="3370" s="353" customFormat="1"/>
    <row r="3371" s="353" customFormat="1"/>
    <row r="3372" s="353" customFormat="1"/>
    <row r="3373" s="353" customFormat="1"/>
    <row r="3374" s="353" customFormat="1"/>
    <row r="3375" s="353" customFormat="1"/>
    <row r="3376" s="353" customFormat="1"/>
    <row r="3377" s="353" customFormat="1"/>
    <row r="3378" s="353" customFormat="1"/>
    <row r="3379" s="353" customFormat="1"/>
    <row r="3380" s="353" customFormat="1"/>
    <row r="3381" s="353" customFormat="1"/>
    <row r="3382" s="353" customFormat="1"/>
    <row r="3383" s="353" customFormat="1"/>
    <row r="3384" s="353" customFormat="1"/>
    <row r="3385" s="353" customFormat="1"/>
    <row r="3386" s="353" customFormat="1"/>
    <row r="3387" s="353" customFormat="1"/>
    <row r="3388" s="353" customFormat="1"/>
    <row r="3389" s="353" customFormat="1"/>
    <row r="3390" s="353" customFormat="1"/>
    <row r="3391" s="353" customFormat="1"/>
    <row r="3392" s="353" customFormat="1"/>
    <row r="3393" s="353" customFormat="1"/>
    <row r="3394" s="353" customFormat="1"/>
    <row r="3395" s="353" customFormat="1"/>
    <row r="3396" s="353" customFormat="1"/>
    <row r="3397" s="353" customFormat="1"/>
    <row r="3398" s="353" customFormat="1"/>
    <row r="3399" s="353" customFormat="1"/>
    <row r="3400" s="353" customFormat="1"/>
    <row r="3401" s="353" customFormat="1"/>
    <row r="3402" s="353" customFormat="1"/>
    <row r="3403" s="353" customFormat="1"/>
    <row r="3404" s="353" customFormat="1"/>
    <row r="3405" s="353" customFormat="1"/>
    <row r="3406" s="353" customFormat="1"/>
    <row r="3407" s="353" customFormat="1"/>
    <row r="3408" s="353" customFormat="1"/>
    <row r="3409" s="353" customFormat="1"/>
    <row r="3410" s="353" customFormat="1"/>
    <row r="3411" s="353" customFormat="1"/>
    <row r="3412" s="353" customFormat="1"/>
    <row r="3413" s="353" customFormat="1"/>
    <row r="3414" s="353" customFormat="1"/>
    <row r="3415" s="353" customFormat="1"/>
    <row r="3416" s="353" customFormat="1"/>
    <row r="3417" s="353" customFormat="1"/>
    <row r="3418" s="353" customFormat="1"/>
    <row r="3419" s="353" customFormat="1"/>
    <row r="3420" s="353" customFormat="1"/>
    <row r="3421" s="353" customFormat="1"/>
    <row r="3422" s="353" customFormat="1"/>
    <row r="3423" s="353" customFormat="1"/>
    <row r="3424" s="353" customFormat="1"/>
    <row r="3425" s="353" customFormat="1"/>
    <row r="3426" s="353" customFormat="1"/>
    <row r="3427" s="353" customFormat="1"/>
    <row r="3428" s="353" customFormat="1"/>
    <row r="3429" s="353" customFormat="1"/>
    <row r="3430" s="353" customFormat="1"/>
    <row r="3431" s="353" customFormat="1"/>
    <row r="3432" s="353" customFormat="1"/>
    <row r="3433" s="353" customFormat="1"/>
    <row r="3434" s="353" customFormat="1"/>
    <row r="3435" s="353" customFormat="1"/>
    <row r="3436" s="353" customFormat="1"/>
    <row r="3437" s="353" customFormat="1"/>
    <row r="3438" s="353" customFormat="1"/>
    <row r="3439" s="353" customFormat="1"/>
    <row r="3440" s="353" customFormat="1"/>
    <row r="3441" s="353" customFormat="1"/>
    <row r="3442" s="353" customFormat="1"/>
    <row r="3443" s="353" customFormat="1"/>
    <row r="3444" s="353" customFormat="1"/>
    <row r="3445" s="353" customFormat="1"/>
    <row r="3446" s="353" customFormat="1"/>
    <row r="3447" s="353" customFormat="1"/>
    <row r="3448" s="353" customFormat="1"/>
    <row r="3449" s="353" customFormat="1"/>
    <row r="3450" s="353" customFormat="1"/>
    <row r="3451" s="353" customFormat="1"/>
    <row r="3452" s="353" customFormat="1"/>
    <row r="3453" s="353" customFormat="1"/>
    <row r="3454" s="353" customFormat="1"/>
    <row r="3455" s="353" customFormat="1"/>
    <row r="3456" s="353" customFormat="1"/>
    <row r="3457" s="353" customFormat="1"/>
    <row r="3458" s="353" customFormat="1"/>
    <row r="3459" s="353" customFormat="1"/>
    <row r="3460" s="353" customFormat="1"/>
    <row r="3461" s="353" customFormat="1"/>
    <row r="3462" s="353" customFormat="1"/>
    <row r="3463" s="353" customFormat="1"/>
    <row r="3464" s="353" customFormat="1"/>
    <row r="3465" s="353" customFormat="1"/>
    <row r="3466" s="353" customFormat="1"/>
    <row r="3467" s="353" customFormat="1"/>
    <row r="3468" s="353" customFormat="1"/>
    <row r="3469" s="353" customFormat="1"/>
    <row r="3470" s="353" customFormat="1"/>
    <row r="3471" s="353" customFormat="1"/>
    <row r="3472" s="353" customFormat="1"/>
    <row r="3473" s="353" customFormat="1"/>
    <row r="3474" s="353" customFormat="1"/>
    <row r="3475" s="353" customFormat="1"/>
    <row r="3476" s="353" customFormat="1"/>
    <row r="3477" s="353" customFormat="1"/>
    <row r="3478" s="353" customFormat="1"/>
    <row r="3479" s="353" customFormat="1"/>
    <row r="3480" s="353" customFormat="1"/>
    <row r="3481" s="353" customFormat="1"/>
    <row r="3482" s="353" customFormat="1"/>
    <row r="3483" s="353" customFormat="1"/>
    <row r="3484" s="353" customFormat="1"/>
    <row r="3485" s="353" customFormat="1"/>
    <row r="3486" s="353" customFormat="1"/>
    <row r="3487" s="353" customFormat="1"/>
    <row r="3488" s="353" customFormat="1"/>
    <row r="3489" s="353" customFormat="1"/>
    <row r="3490" s="353" customFormat="1"/>
    <row r="3491" s="353" customFormat="1"/>
    <row r="3492" s="353" customFormat="1"/>
    <row r="3493" s="353" customFormat="1"/>
    <row r="3494" s="353" customFormat="1"/>
    <row r="3495" s="353" customFormat="1"/>
    <row r="3496" s="353" customFormat="1"/>
    <row r="3497" s="353" customFormat="1"/>
    <row r="3498" s="353" customFormat="1"/>
    <row r="3499" s="353" customFormat="1"/>
    <row r="3500" s="353" customFormat="1"/>
    <row r="3501" s="353" customFormat="1"/>
    <row r="3502" s="353" customFormat="1"/>
    <row r="3503" s="353" customFormat="1"/>
    <row r="3504" s="353" customFormat="1"/>
    <row r="3505" s="353" customFormat="1"/>
    <row r="3506" s="353" customFormat="1"/>
    <row r="3507" s="353" customFormat="1"/>
    <row r="3508" s="353" customFormat="1"/>
    <row r="3509" s="353" customFormat="1"/>
    <row r="3510" s="353" customFormat="1"/>
    <row r="3511" s="353" customFormat="1"/>
    <row r="3512" s="353" customFormat="1"/>
    <row r="3513" s="353" customFormat="1"/>
    <row r="3514" s="353" customFormat="1"/>
    <row r="3515" s="353" customFormat="1"/>
    <row r="3516" s="353" customFormat="1"/>
    <row r="3517" s="353" customFormat="1"/>
    <row r="3518" s="353" customFormat="1"/>
    <row r="3519" s="353" customFormat="1"/>
    <row r="3520" s="353" customFormat="1"/>
    <row r="3521" s="353" customFormat="1"/>
    <row r="3522" s="353" customFormat="1"/>
    <row r="3523" s="353" customFormat="1"/>
    <row r="3524" s="353" customFormat="1"/>
    <row r="3525" s="353" customFormat="1"/>
    <row r="3526" s="353" customFormat="1"/>
    <row r="3527" s="353" customFormat="1"/>
    <row r="3528" s="353" customFormat="1"/>
    <row r="3529" s="353" customFormat="1"/>
    <row r="3530" s="353" customFormat="1"/>
    <row r="3531" s="353" customFormat="1"/>
    <row r="3532" s="353" customFormat="1"/>
    <row r="3533" s="353" customFormat="1"/>
    <row r="3534" s="353" customFormat="1"/>
    <row r="3535" s="353" customFormat="1"/>
    <row r="3536" s="353" customFormat="1"/>
    <row r="3537" s="353" customFormat="1"/>
    <row r="3538" s="353" customFormat="1"/>
    <row r="3539" s="353" customFormat="1"/>
    <row r="3540" s="353" customFormat="1"/>
    <row r="3541" s="353" customFormat="1"/>
    <row r="3542" s="353" customFormat="1"/>
    <row r="3543" s="353" customFormat="1"/>
    <row r="3544" s="353" customFormat="1"/>
    <row r="3545" s="353" customFormat="1"/>
    <row r="3546" s="353" customFormat="1"/>
    <row r="3547" s="353" customFormat="1"/>
    <row r="3548" s="353" customFormat="1"/>
    <row r="3549" s="353" customFormat="1"/>
    <row r="3550" s="353" customFormat="1"/>
    <row r="3551" s="353" customFormat="1"/>
    <row r="3552" s="353" customFormat="1"/>
    <row r="3553" s="353" customFormat="1"/>
    <row r="3554" s="353" customFormat="1"/>
    <row r="3555" s="353" customFormat="1"/>
    <row r="3556" s="353" customFormat="1"/>
    <row r="3557" s="353" customFormat="1"/>
    <row r="3558" s="353" customFormat="1"/>
    <row r="3559" s="353" customFormat="1"/>
    <row r="3560" s="353" customFormat="1"/>
    <row r="3561" s="353" customFormat="1"/>
    <row r="3562" s="353" customFormat="1"/>
    <row r="3563" s="353" customFormat="1"/>
    <row r="3564" s="353" customFormat="1"/>
    <row r="3565" s="353" customFormat="1"/>
    <row r="3566" s="353" customFormat="1"/>
    <row r="3567" s="353" customFormat="1"/>
    <row r="3568" s="353" customFormat="1"/>
    <row r="3569" s="353" customFormat="1"/>
    <row r="3570" s="353" customFormat="1"/>
    <row r="3571" s="353" customFormat="1"/>
    <row r="3572" s="353" customFormat="1"/>
    <row r="3573" s="353" customFormat="1"/>
    <row r="3574" s="353" customFormat="1"/>
    <row r="3575" s="353" customFormat="1"/>
    <row r="3576" s="353" customFormat="1"/>
    <row r="3577" s="353" customFormat="1"/>
    <row r="3578" s="353" customFormat="1"/>
    <row r="3579" s="353" customFormat="1"/>
    <row r="3580" s="353" customFormat="1"/>
    <row r="3581" s="353" customFormat="1"/>
    <row r="3582" s="353" customFormat="1"/>
    <row r="3583" s="353" customFormat="1"/>
    <row r="3584" s="353" customFormat="1"/>
    <row r="3585" s="353" customFormat="1"/>
    <row r="3586" s="353" customFormat="1"/>
    <row r="3587" s="353" customFormat="1"/>
    <row r="3588" s="353" customFormat="1"/>
    <row r="3589" s="353" customFormat="1"/>
    <row r="3590" s="353" customFormat="1"/>
    <row r="3591" s="353" customFormat="1"/>
    <row r="3592" s="353" customFormat="1"/>
    <row r="3593" s="353" customFormat="1"/>
    <row r="3594" s="353" customFormat="1"/>
    <row r="3595" s="353" customFormat="1"/>
    <row r="3596" s="353" customFormat="1"/>
    <row r="3597" s="353" customFormat="1"/>
    <row r="3598" s="353" customFormat="1"/>
    <row r="3599" s="353" customFormat="1"/>
    <row r="3600" s="353" customFormat="1"/>
    <row r="3601" s="353" customFormat="1"/>
    <row r="3602" s="353" customFormat="1"/>
    <row r="3603" s="353" customFormat="1"/>
    <row r="3604" s="353" customFormat="1"/>
    <row r="3605" s="353" customFormat="1"/>
    <row r="3606" s="353" customFormat="1"/>
    <row r="3607" s="353" customFormat="1"/>
    <row r="3608" s="353" customFormat="1"/>
    <row r="3609" s="353" customFormat="1"/>
    <row r="3610" s="353" customFormat="1"/>
    <row r="3611" s="353" customFormat="1"/>
    <row r="3612" s="353" customFormat="1"/>
    <row r="3613" s="353" customFormat="1"/>
    <row r="3614" s="353" customFormat="1"/>
    <row r="3615" s="353" customFormat="1"/>
    <row r="3616" s="353" customFormat="1"/>
    <row r="3617" s="353" customFormat="1"/>
    <row r="3618" s="353" customFormat="1"/>
    <row r="3619" s="353" customFormat="1"/>
    <row r="3620" s="353" customFormat="1"/>
    <row r="3621" s="353" customFormat="1"/>
    <row r="3622" s="353" customFormat="1"/>
    <row r="3623" s="353" customFormat="1"/>
    <row r="3624" s="353" customFormat="1"/>
    <row r="3625" s="353" customFormat="1"/>
    <row r="3626" s="353" customFormat="1"/>
    <row r="3627" s="353" customFormat="1"/>
    <row r="3628" s="353" customFormat="1"/>
    <row r="3629" s="353" customFormat="1"/>
    <row r="3630" s="353" customFormat="1"/>
    <row r="3631" s="353" customFormat="1"/>
    <row r="3632" s="353" customFormat="1"/>
    <row r="3633" s="353" customFormat="1"/>
    <row r="3634" s="353" customFormat="1"/>
    <row r="3635" s="353" customFormat="1"/>
    <row r="3636" s="353" customFormat="1"/>
    <row r="3637" s="353" customFormat="1"/>
    <row r="3638" s="353" customFormat="1"/>
    <row r="3639" s="353" customFormat="1"/>
    <row r="3640" s="353" customFormat="1"/>
    <row r="3641" s="353" customFormat="1"/>
    <row r="3642" s="353" customFormat="1"/>
    <row r="3643" s="353" customFormat="1"/>
    <row r="3644" s="353" customFormat="1"/>
    <row r="3645" s="353" customFormat="1"/>
    <row r="3646" s="353" customFormat="1"/>
    <row r="3647" s="353" customFormat="1"/>
    <row r="3648" s="353" customFormat="1"/>
    <row r="3649" s="353" customFormat="1"/>
    <row r="3650" s="353" customFormat="1"/>
    <row r="3651" s="353" customFormat="1"/>
    <row r="3652" s="353" customFormat="1"/>
    <row r="3653" s="353" customFormat="1"/>
    <row r="3654" s="353" customFormat="1"/>
    <row r="3655" s="353" customFormat="1"/>
    <row r="3656" s="353" customFormat="1"/>
    <row r="3657" s="353" customFormat="1"/>
    <row r="3658" s="353" customFormat="1"/>
    <row r="3659" s="353" customFormat="1"/>
    <row r="3660" s="353" customFormat="1"/>
    <row r="3661" s="353" customFormat="1"/>
    <row r="3662" s="353" customFormat="1"/>
    <row r="3663" s="353" customFormat="1"/>
    <row r="3664" s="353" customFormat="1"/>
    <row r="3665" s="353" customFormat="1"/>
    <row r="3666" s="353" customFormat="1"/>
    <row r="3667" s="353" customFormat="1"/>
    <row r="3668" s="353" customFormat="1"/>
    <row r="3669" s="353" customFormat="1"/>
    <row r="3670" s="353" customFormat="1"/>
    <row r="3671" s="353" customFormat="1"/>
    <row r="3672" s="353" customFormat="1"/>
    <row r="3673" s="353" customFormat="1"/>
    <row r="3674" s="353" customFormat="1"/>
    <row r="3675" s="353" customFormat="1"/>
    <row r="3676" s="353" customFormat="1"/>
    <row r="3677" s="353" customFormat="1"/>
    <row r="3678" s="353" customFormat="1"/>
    <row r="3679" s="353" customFormat="1"/>
    <row r="3680" s="353" customFormat="1"/>
    <row r="3681" s="353" customFormat="1"/>
    <row r="3682" s="353" customFormat="1"/>
    <row r="3683" s="353" customFormat="1"/>
    <row r="3684" s="353" customFormat="1"/>
    <row r="3685" s="353" customFormat="1"/>
    <row r="3686" s="353" customFormat="1"/>
    <row r="3687" s="353" customFormat="1"/>
    <row r="3688" s="353" customFormat="1"/>
    <row r="3689" s="353" customFormat="1"/>
    <row r="3690" s="353" customFormat="1"/>
    <row r="3691" s="353" customFormat="1"/>
    <row r="3692" s="353" customFormat="1"/>
    <row r="3693" s="353" customFormat="1"/>
    <row r="3694" s="353" customFormat="1"/>
    <row r="3695" s="353" customFormat="1"/>
    <row r="3696" s="353" customFormat="1"/>
    <row r="3697" s="353" customFormat="1"/>
    <row r="3698" s="353" customFormat="1"/>
    <row r="3699" s="353" customFormat="1"/>
    <row r="3700" s="353" customFormat="1"/>
    <row r="3701" s="353" customFormat="1"/>
    <row r="3702" s="353" customFormat="1"/>
    <row r="3703" s="353" customFormat="1"/>
    <row r="3704" s="353" customFormat="1"/>
    <row r="3705" s="353" customFormat="1"/>
    <row r="3706" s="353" customFormat="1"/>
    <row r="3707" s="353" customFormat="1"/>
    <row r="3708" s="353" customFormat="1"/>
    <row r="3709" s="353" customFormat="1"/>
    <row r="3710" s="353" customFormat="1"/>
    <row r="3711" s="353" customFormat="1"/>
    <row r="3712" s="353" customFormat="1"/>
    <row r="3713" s="353" customFormat="1"/>
    <row r="3714" s="353" customFormat="1"/>
    <row r="3715" s="353" customFormat="1"/>
    <row r="3716" s="353" customFormat="1"/>
    <row r="3717" s="353" customFormat="1"/>
    <row r="3718" s="353" customFormat="1"/>
    <row r="3719" s="353" customFormat="1"/>
    <row r="3720" s="353" customFormat="1"/>
    <row r="3721" s="353" customFormat="1"/>
    <row r="3722" s="353" customFormat="1"/>
    <row r="3723" s="353" customFormat="1"/>
    <row r="3724" s="353" customFormat="1"/>
    <row r="3725" s="353" customFormat="1"/>
    <row r="3726" s="353" customFormat="1"/>
    <row r="3727" s="353" customFormat="1"/>
    <row r="3728" s="353" customFormat="1"/>
    <row r="3729" s="353" customFormat="1"/>
    <row r="3730" s="353" customFormat="1"/>
    <row r="3731" s="353" customFormat="1"/>
    <row r="3732" s="353" customFormat="1"/>
    <row r="3733" s="353" customFormat="1"/>
    <row r="3734" s="353" customFormat="1"/>
    <row r="3735" s="353" customFormat="1"/>
    <row r="3736" s="353" customFormat="1"/>
    <row r="3737" s="353" customFormat="1"/>
    <row r="3738" s="353" customFormat="1"/>
    <row r="3739" s="353" customFormat="1"/>
    <row r="3740" s="353" customFormat="1"/>
    <row r="3741" s="353" customFormat="1"/>
    <row r="3742" s="353" customFormat="1"/>
    <row r="3743" s="353" customFormat="1"/>
    <row r="3744" s="353" customFormat="1"/>
    <row r="3745" s="353" customFormat="1"/>
    <row r="3746" s="353" customFormat="1"/>
    <row r="3747" s="353" customFormat="1"/>
    <row r="3748" s="353" customFormat="1"/>
    <row r="3749" s="353" customFormat="1"/>
    <row r="3750" s="353" customFormat="1"/>
    <row r="3751" s="353" customFormat="1"/>
    <row r="3752" s="353" customFormat="1"/>
    <row r="3753" s="353" customFormat="1"/>
    <row r="3754" s="353" customFormat="1"/>
    <row r="3755" s="353" customFormat="1"/>
    <row r="3756" s="353" customFormat="1"/>
    <row r="3757" s="353" customFormat="1"/>
    <row r="3758" s="353" customFormat="1"/>
    <row r="3759" s="353" customFormat="1"/>
    <row r="3760" s="353" customFormat="1"/>
    <row r="3761" s="353" customFormat="1"/>
    <row r="3762" s="353" customFormat="1"/>
    <row r="3763" s="353" customFormat="1"/>
    <row r="3764" s="353" customFormat="1"/>
    <row r="3765" s="353" customFormat="1"/>
    <row r="3766" s="353" customFormat="1"/>
    <row r="3767" s="353" customFormat="1"/>
    <row r="3768" s="353" customFormat="1"/>
    <row r="3769" s="353" customFormat="1"/>
    <row r="3770" s="353" customFormat="1"/>
    <row r="3771" s="353" customFormat="1"/>
    <row r="3772" s="353" customFormat="1"/>
    <row r="3773" s="353" customFormat="1"/>
    <row r="3774" s="353" customFormat="1"/>
    <row r="3775" s="353" customFormat="1"/>
    <row r="3776" s="353" customFormat="1"/>
    <row r="3777" s="353" customFormat="1"/>
    <row r="3778" s="353" customFormat="1"/>
    <row r="3779" s="353" customFormat="1"/>
    <row r="3780" s="353" customFormat="1"/>
    <row r="3781" s="353" customFormat="1"/>
    <row r="3782" s="353" customFormat="1"/>
    <row r="3783" s="353" customFormat="1"/>
    <row r="3784" s="353" customFormat="1"/>
    <row r="3785" s="353" customFormat="1"/>
    <row r="3786" s="353" customFormat="1"/>
    <row r="3787" s="353" customFormat="1"/>
    <row r="3788" s="353" customFormat="1"/>
    <row r="3789" s="353" customFormat="1"/>
    <row r="3790" s="353" customFormat="1"/>
    <row r="3791" s="353" customFormat="1"/>
    <row r="3792" s="353" customFormat="1"/>
    <row r="3793" s="353" customFormat="1"/>
    <row r="3794" s="353" customFormat="1"/>
    <row r="3795" s="353" customFormat="1"/>
    <row r="3796" s="353" customFormat="1"/>
    <row r="3797" s="353" customFormat="1"/>
    <row r="3798" s="353" customFormat="1"/>
    <row r="3799" s="353" customFormat="1"/>
    <row r="3800" s="353" customFormat="1"/>
    <row r="3801" s="353" customFormat="1"/>
    <row r="3802" s="353" customFormat="1"/>
    <row r="3803" s="353" customFormat="1"/>
    <row r="3804" s="353" customFormat="1"/>
    <row r="3805" s="353" customFormat="1"/>
    <row r="3806" s="353" customFormat="1"/>
    <row r="3807" s="353" customFormat="1"/>
    <row r="3808" s="353" customFormat="1"/>
    <row r="3809" s="353" customFormat="1"/>
    <row r="3810" s="353" customFormat="1"/>
    <row r="3811" s="353" customFormat="1"/>
    <row r="3812" s="353" customFormat="1"/>
    <row r="3813" s="353" customFormat="1"/>
    <row r="3814" s="353" customFormat="1"/>
    <row r="3815" s="353" customFormat="1"/>
    <row r="3816" s="353" customFormat="1"/>
    <row r="3817" s="353" customFormat="1"/>
    <row r="3818" s="353" customFormat="1"/>
    <row r="3819" s="353" customFormat="1"/>
    <row r="3820" s="353" customFormat="1"/>
    <row r="3821" s="353" customFormat="1"/>
    <row r="3822" s="353" customFormat="1"/>
    <row r="3823" s="353" customFormat="1"/>
    <row r="3824" s="353" customFormat="1"/>
    <row r="3825" s="353" customFormat="1"/>
    <row r="3826" s="353" customFormat="1"/>
    <row r="3827" s="353" customFormat="1"/>
    <row r="3828" s="353" customFormat="1"/>
    <row r="3829" s="353" customFormat="1"/>
    <row r="3830" s="353" customFormat="1"/>
    <row r="3831" s="353" customFormat="1"/>
    <row r="3832" s="353" customFormat="1"/>
    <row r="3833" s="353" customFormat="1"/>
    <row r="3834" s="353" customFormat="1"/>
    <row r="3835" s="353" customFormat="1"/>
    <row r="3836" s="353" customFormat="1"/>
    <row r="3837" s="353" customFormat="1"/>
    <row r="3838" s="353" customFormat="1"/>
    <row r="3839" s="353" customFormat="1"/>
    <row r="3840" s="353" customFormat="1"/>
    <row r="3841" s="353" customFormat="1"/>
    <row r="3842" s="353" customFormat="1"/>
    <row r="3843" s="353" customFormat="1"/>
    <row r="3844" s="353" customFormat="1"/>
    <row r="3845" s="353" customFormat="1"/>
    <row r="3846" s="353" customFormat="1"/>
    <row r="3847" s="353" customFormat="1"/>
    <row r="3848" s="353" customFormat="1"/>
    <row r="3849" s="353" customFormat="1"/>
    <row r="3850" s="353" customFormat="1"/>
    <row r="3851" s="353" customFormat="1"/>
    <row r="3852" s="353" customFormat="1"/>
    <row r="3853" s="353" customFormat="1"/>
    <row r="3854" s="353" customFormat="1"/>
    <row r="3855" s="353" customFormat="1"/>
    <row r="3856" s="353" customFormat="1"/>
    <row r="3857" s="353" customFormat="1"/>
    <row r="3858" s="353" customFormat="1"/>
    <row r="3859" s="353" customFormat="1"/>
    <row r="3860" s="353" customFormat="1"/>
    <row r="3861" s="353" customFormat="1"/>
    <row r="3862" s="353" customFormat="1"/>
    <row r="3863" s="353" customFormat="1"/>
    <row r="3864" s="353" customFormat="1"/>
    <row r="3865" s="353" customFormat="1"/>
    <row r="3866" s="353" customFormat="1"/>
    <row r="3867" s="353" customFormat="1"/>
    <row r="3868" s="353" customFormat="1"/>
    <row r="3869" s="353" customFormat="1"/>
    <row r="3870" s="353" customFormat="1"/>
    <row r="3871" s="353" customFormat="1"/>
    <row r="3872" s="353" customFormat="1"/>
    <row r="3873" s="353" customFormat="1"/>
    <row r="3874" s="353" customFormat="1"/>
    <row r="3875" s="353" customFormat="1"/>
    <row r="3876" s="353" customFormat="1"/>
    <row r="3877" s="353" customFormat="1"/>
    <row r="3878" s="353" customFormat="1"/>
    <row r="3879" s="353" customFormat="1"/>
    <row r="3880" s="353" customFormat="1"/>
    <row r="3881" s="353" customFormat="1"/>
    <row r="3882" s="353" customFormat="1"/>
    <row r="3883" s="353" customFormat="1"/>
    <row r="3884" s="353" customFormat="1"/>
    <row r="3885" s="353" customFormat="1"/>
    <row r="3886" s="353" customFormat="1"/>
    <row r="3887" s="353" customFormat="1"/>
    <row r="3888" s="353" customFormat="1"/>
    <row r="3889" s="353" customFormat="1"/>
    <row r="3890" s="353" customFormat="1"/>
    <row r="3891" s="353" customFormat="1"/>
    <row r="3892" s="353" customFormat="1"/>
    <row r="3893" s="353" customFormat="1"/>
    <row r="3894" s="353" customFormat="1"/>
    <row r="3895" s="353" customFormat="1"/>
    <row r="3896" s="353" customFormat="1"/>
    <row r="3897" s="353" customFormat="1"/>
    <row r="3898" s="353" customFormat="1"/>
    <row r="3899" s="353" customFormat="1"/>
    <row r="3900" s="353" customFormat="1"/>
    <row r="3901" s="353" customFormat="1"/>
    <row r="3902" s="353" customFormat="1"/>
    <row r="3903" s="353" customFormat="1"/>
    <row r="3904" s="353" customFormat="1"/>
    <row r="3905" s="353" customFormat="1"/>
    <row r="3906" s="353" customFormat="1"/>
    <row r="3907" s="353" customFormat="1"/>
    <row r="3908" s="353" customFormat="1"/>
    <row r="3909" s="353" customFormat="1"/>
    <row r="3910" s="353" customFormat="1"/>
    <row r="3911" s="353" customFormat="1"/>
    <row r="3912" s="353" customFormat="1"/>
    <row r="3913" s="353" customFormat="1"/>
    <row r="3914" s="353" customFormat="1"/>
    <row r="3915" s="353" customFormat="1"/>
    <row r="3916" s="353" customFormat="1"/>
    <row r="3917" s="353" customFormat="1"/>
    <row r="3918" s="353" customFormat="1"/>
    <row r="3919" s="353" customFormat="1"/>
    <row r="3920" s="353" customFormat="1"/>
    <row r="3921" s="353" customFormat="1"/>
    <row r="3922" s="353" customFormat="1"/>
    <row r="3923" s="353" customFormat="1"/>
    <row r="3924" s="353" customFormat="1"/>
    <row r="3925" s="353" customFormat="1"/>
    <row r="3926" s="353" customFormat="1"/>
    <row r="3927" s="353" customFormat="1"/>
    <row r="3928" s="353" customFormat="1"/>
    <row r="3929" s="353" customFormat="1"/>
    <row r="3930" s="353" customFormat="1"/>
    <row r="3931" s="353" customFormat="1"/>
    <row r="3932" s="353" customFormat="1"/>
    <row r="3933" s="353" customFormat="1"/>
    <row r="3934" s="353" customFormat="1"/>
    <row r="3935" s="353" customFormat="1"/>
    <row r="3936" s="353" customFormat="1"/>
    <row r="3937" s="353" customFormat="1"/>
    <row r="3938" s="353" customFormat="1"/>
    <row r="3939" s="353" customFormat="1"/>
    <row r="3940" s="353" customFormat="1"/>
    <row r="3941" s="353" customFormat="1"/>
    <row r="3942" s="353" customFormat="1"/>
    <row r="3943" s="353" customFormat="1"/>
    <row r="3944" s="353" customFormat="1"/>
    <row r="3945" s="353" customFormat="1"/>
    <row r="3946" s="353" customFormat="1"/>
    <row r="3947" s="353" customFormat="1"/>
    <row r="3948" s="353" customFormat="1"/>
    <row r="3949" s="353" customFormat="1"/>
    <row r="3950" s="353" customFormat="1"/>
    <row r="3951" s="353" customFormat="1"/>
    <row r="3952" s="353" customFormat="1"/>
    <row r="3953" s="353" customFormat="1"/>
    <row r="3954" s="353" customFormat="1"/>
    <row r="3955" s="353" customFormat="1"/>
    <row r="3956" s="353" customFormat="1"/>
    <row r="3957" s="353" customFormat="1"/>
    <row r="3958" s="353" customFormat="1"/>
    <row r="3959" s="353" customFormat="1"/>
    <row r="3960" s="353" customFormat="1"/>
    <row r="3961" s="353" customFormat="1"/>
    <row r="3962" s="353" customFormat="1"/>
    <row r="3963" s="353" customFormat="1"/>
    <row r="3964" s="353" customFormat="1"/>
    <row r="3965" s="353" customFormat="1"/>
    <row r="3966" s="353" customFormat="1"/>
    <row r="3967" s="353" customFormat="1"/>
    <row r="3968" s="353" customFormat="1"/>
    <row r="3969" s="353" customFormat="1"/>
    <row r="3970" s="353" customFormat="1"/>
    <row r="3971" s="353" customFormat="1"/>
    <row r="3972" s="353" customFormat="1"/>
    <row r="3973" s="353" customFormat="1"/>
    <row r="3974" s="353" customFormat="1"/>
    <row r="3975" s="353" customFormat="1"/>
    <row r="3976" s="353" customFormat="1"/>
    <row r="3977" s="353" customFormat="1"/>
    <row r="3978" s="353" customFormat="1"/>
    <row r="3979" s="353" customFormat="1"/>
    <row r="3980" s="353" customFormat="1"/>
    <row r="3981" s="353" customFormat="1"/>
    <row r="3982" s="353" customFormat="1"/>
    <row r="3983" s="353" customFormat="1"/>
    <row r="3984" s="353" customFormat="1"/>
    <row r="3985" s="353" customFormat="1"/>
    <row r="3986" s="353" customFormat="1"/>
    <row r="3987" s="353" customFormat="1"/>
    <row r="3988" s="353" customFormat="1"/>
    <row r="3989" s="353" customFormat="1"/>
    <row r="3990" s="353" customFormat="1"/>
    <row r="3991" s="353" customFormat="1"/>
    <row r="3992" s="353" customFormat="1"/>
    <row r="3993" s="353" customFormat="1"/>
    <row r="3994" s="353" customFormat="1"/>
    <row r="3995" s="353" customFormat="1"/>
    <row r="3996" s="353" customFormat="1"/>
    <row r="3997" s="353" customFormat="1"/>
    <row r="3998" s="353" customFormat="1"/>
    <row r="3999" s="353" customFormat="1"/>
    <row r="4000" s="353" customFormat="1"/>
    <row r="4001" s="353" customFormat="1"/>
    <row r="4002" s="353" customFormat="1"/>
    <row r="4003" s="353" customFormat="1"/>
    <row r="4004" s="353" customFormat="1"/>
  </sheetData>
  <mergeCells count="14">
    <mergeCell ref="J32:K32"/>
    <mergeCell ref="J36:K36"/>
    <mergeCell ref="I1:K1"/>
    <mergeCell ref="I2:K2"/>
    <mergeCell ref="B7:C7"/>
    <mergeCell ref="D1:E1"/>
    <mergeCell ref="A4:K4"/>
    <mergeCell ref="A5:F5"/>
    <mergeCell ref="A6:K6"/>
    <mergeCell ref="A9:A11"/>
    <mergeCell ref="B9:B11"/>
    <mergeCell ref="C9:E10"/>
    <mergeCell ref="A28:K29"/>
    <mergeCell ref="A31:E31"/>
  </mergeCells>
  <pageMargins left="0.7" right="0.7" top="0.75" bottom="0.75" header="0.3" footer="0.3"/>
  <pageSetup paperSize="9" scale="7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apas10"/>
  <dimension ref="A1:D37"/>
  <sheetViews>
    <sheetView topLeftCell="A19" zoomScaleNormal="100" workbookViewId="0">
      <selection activeCell="I27" sqref="I27"/>
    </sheetView>
  </sheetViews>
  <sheetFormatPr defaultColWidth="9.33203125" defaultRowHeight="13.2"/>
  <cols>
    <col min="1" max="1" width="77.6640625" style="137" customWidth="1"/>
    <col min="2" max="2" width="21" style="137" customWidth="1"/>
    <col min="3" max="3" width="20.109375" style="137" customWidth="1"/>
    <col min="4" max="16384" width="9.33203125" style="137"/>
  </cols>
  <sheetData>
    <row r="1" spans="1:4" ht="20.25" customHeight="1">
      <c r="A1" s="263"/>
      <c r="B1" s="632" t="s">
        <v>743</v>
      </c>
      <c r="C1" s="632"/>
      <c r="D1" s="264"/>
    </row>
    <row r="2" spans="1:4" ht="17.25" customHeight="1">
      <c r="A2" s="263"/>
      <c r="B2" s="632"/>
      <c r="C2" s="632"/>
      <c r="D2" s="264"/>
    </row>
    <row r="3" spans="1:4">
      <c r="A3" s="263"/>
      <c r="B3" s="633" t="s">
        <v>48</v>
      </c>
      <c r="C3" s="633"/>
      <c r="D3" s="264"/>
    </row>
    <row r="4" spans="1:4" ht="13.8">
      <c r="A4" s="265"/>
      <c r="B4" s="633"/>
      <c r="C4" s="633"/>
      <c r="D4" s="266"/>
    </row>
    <row r="5" spans="1:4" ht="13.8">
      <c r="A5" s="265"/>
      <c r="B5" s="267"/>
      <c r="C5" s="267"/>
      <c r="D5" s="266"/>
    </row>
    <row r="6" spans="1:4" ht="31.5" customHeight="1">
      <c r="A6" s="634" t="s">
        <v>744</v>
      </c>
      <c r="B6" s="634"/>
      <c r="C6" s="634"/>
      <c r="D6" s="268"/>
    </row>
    <row r="7" spans="1:4" ht="15.6">
      <c r="A7" s="635" t="s">
        <v>745</v>
      </c>
      <c r="B7" s="635"/>
      <c r="C7" s="635"/>
      <c r="D7" s="269"/>
    </row>
    <row r="8" spans="1:4" ht="13.8">
      <c r="A8" s="270"/>
      <c r="B8" s="271"/>
      <c r="C8" s="265"/>
      <c r="D8" s="265"/>
    </row>
    <row r="9" spans="1:4" ht="13.8">
      <c r="A9" s="636" t="s">
        <v>746</v>
      </c>
      <c r="B9" s="636"/>
      <c r="C9" s="636"/>
      <c r="D9" s="271"/>
    </row>
    <row r="10" spans="1:4" ht="13.8">
      <c r="A10" s="636" t="s">
        <v>747</v>
      </c>
      <c r="B10" s="636"/>
      <c r="C10" s="636"/>
      <c r="D10" s="271"/>
    </row>
    <row r="11" spans="1:4" ht="13.8">
      <c r="A11" s="255"/>
      <c r="B11" s="256"/>
      <c r="C11" s="257" t="s">
        <v>43</v>
      </c>
      <c r="D11" s="258"/>
    </row>
    <row r="12" spans="1:4" ht="13.8">
      <c r="A12" s="627" t="s">
        <v>748</v>
      </c>
      <c r="B12" s="629" t="s">
        <v>749</v>
      </c>
      <c r="C12" s="630"/>
      <c r="D12" s="259"/>
    </row>
    <row r="13" spans="1:4" ht="15.75" customHeight="1">
      <c r="A13" s="628"/>
      <c r="B13" s="260" t="s">
        <v>750</v>
      </c>
      <c r="C13" s="261" t="s">
        <v>751</v>
      </c>
      <c r="D13" s="262"/>
    </row>
    <row r="14" spans="1:4" s="14" customFormat="1" ht="12.75" customHeight="1">
      <c r="A14" s="285">
        <v>1</v>
      </c>
      <c r="B14" s="286">
        <v>2</v>
      </c>
      <c r="C14" s="286">
        <v>3</v>
      </c>
      <c r="D14" s="275"/>
    </row>
    <row r="15" spans="1:4" ht="17.25" customHeight="1">
      <c r="A15" s="272" t="s">
        <v>752</v>
      </c>
      <c r="B15" s="278">
        <v>465786</v>
      </c>
      <c r="C15" s="278">
        <v>-370672</v>
      </c>
      <c r="D15" s="262"/>
    </row>
    <row r="16" spans="1:4" ht="27.6">
      <c r="A16" s="272" t="s">
        <v>753</v>
      </c>
      <c r="B16" s="278">
        <v>244926</v>
      </c>
      <c r="C16" s="278">
        <v>218774</v>
      </c>
      <c r="D16" s="262"/>
    </row>
    <row r="17" spans="1:4" ht="16.5" customHeight="1">
      <c r="A17" s="272" t="s">
        <v>754</v>
      </c>
      <c r="B17" s="278">
        <v>140370</v>
      </c>
      <c r="C17" s="278">
        <v>129604</v>
      </c>
      <c r="D17" s="262"/>
    </row>
    <row r="18" spans="1:4" ht="17.25" customHeight="1">
      <c r="A18" s="272" t="s">
        <v>755</v>
      </c>
      <c r="B18" s="278">
        <v>104556</v>
      </c>
      <c r="C18" s="278">
        <v>89169</v>
      </c>
      <c r="D18" s="262"/>
    </row>
    <row r="19" spans="1:4" ht="27.6">
      <c r="A19" s="272" t="s">
        <v>756</v>
      </c>
      <c r="B19" s="278">
        <v>84051</v>
      </c>
      <c r="C19" s="278">
        <v>31183</v>
      </c>
      <c r="D19" s="262"/>
    </row>
    <row r="20" spans="1:4" ht="30" customHeight="1">
      <c r="A20" s="272" t="s">
        <v>757</v>
      </c>
      <c r="B20" s="278">
        <v>75000</v>
      </c>
      <c r="C20" s="278">
        <v>54072</v>
      </c>
      <c r="D20" s="262"/>
    </row>
    <row r="21" spans="1:4" ht="27.6">
      <c r="A21" s="272" t="s">
        <v>758</v>
      </c>
      <c r="B21" s="278">
        <v>20000</v>
      </c>
      <c r="C21" s="278">
        <v>10393</v>
      </c>
      <c r="D21" s="262"/>
    </row>
    <row r="22" spans="1:4" ht="44.25" customHeight="1">
      <c r="A22" s="272" t="s">
        <v>759</v>
      </c>
      <c r="B22" s="278">
        <v>3000</v>
      </c>
      <c r="C22" s="278">
        <v>3007</v>
      </c>
      <c r="D22" s="262"/>
    </row>
    <row r="23" spans="1:4" ht="41.4">
      <c r="A23" s="272" t="s">
        <v>760</v>
      </c>
      <c r="B23" s="278">
        <v>3000</v>
      </c>
      <c r="C23" s="278">
        <v>1322</v>
      </c>
      <c r="D23" s="262"/>
    </row>
    <row r="24" spans="1:4" ht="27.6">
      <c r="A24" s="272" t="s">
        <v>761</v>
      </c>
      <c r="B24" s="279">
        <v>0.25</v>
      </c>
      <c r="C24" s="280">
        <v>8.4000000000000005E-2</v>
      </c>
      <c r="D24" s="262"/>
    </row>
    <row r="25" spans="1:4" ht="18" customHeight="1">
      <c r="A25" s="272" t="s">
        <v>762</v>
      </c>
      <c r="B25" s="281" t="s">
        <v>769</v>
      </c>
      <c r="C25" s="282">
        <v>6.2</v>
      </c>
      <c r="D25" s="262"/>
    </row>
    <row r="26" spans="1:4" ht="31.5" customHeight="1">
      <c r="A26" s="272" t="s">
        <v>763</v>
      </c>
      <c r="B26" s="279">
        <v>0.1</v>
      </c>
      <c r="C26" s="280">
        <v>8.0000000000000004E-4</v>
      </c>
      <c r="D26" s="262"/>
    </row>
    <row r="27" spans="1:4" ht="27.6">
      <c r="A27" s="272" t="s">
        <v>764</v>
      </c>
      <c r="B27" s="281" t="s">
        <v>770</v>
      </c>
      <c r="C27" s="282">
        <v>5.4</v>
      </c>
      <c r="D27" s="262"/>
    </row>
    <row r="28" spans="1:4" ht="13.8">
      <c r="A28" s="272" t="s">
        <v>765</v>
      </c>
      <c r="B28" s="279">
        <v>1</v>
      </c>
      <c r="C28" s="279">
        <v>1</v>
      </c>
      <c r="D28" s="262"/>
    </row>
    <row r="29" spans="1:4" ht="18" customHeight="1">
      <c r="A29" s="272" t="s">
        <v>766</v>
      </c>
      <c r="B29" s="279">
        <v>0.03</v>
      </c>
      <c r="C29" s="280">
        <v>8.5000000000000006E-3</v>
      </c>
      <c r="D29" s="262"/>
    </row>
    <row r="30" spans="1:4" ht="8.25" customHeight="1">
      <c r="A30" s="273"/>
      <c r="B30" s="273"/>
      <c r="C30" s="273"/>
      <c r="D30" s="273"/>
    </row>
    <row r="31" spans="1:4">
      <c r="A31" s="631"/>
      <c r="B31" s="631"/>
      <c r="C31" s="631"/>
      <c r="D31" s="274"/>
    </row>
    <row r="32" spans="1:4">
      <c r="A32" s="274"/>
      <c r="B32" s="274"/>
      <c r="C32" s="274"/>
      <c r="D32" s="274"/>
    </row>
    <row r="33" spans="1:4" ht="15.6">
      <c r="A33" s="284" t="s">
        <v>771</v>
      </c>
      <c r="B33" s="265"/>
      <c r="C33" s="283" t="s">
        <v>88</v>
      </c>
      <c r="D33" s="265"/>
    </row>
    <row r="34" spans="1:4">
      <c r="A34" s="275" t="s">
        <v>767</v>
      </c>
      <c r="B34" s="265"/>
      <c r="C34" s="275"/>
      <c r="D34" s="265"/>
    </row>
    <row r="35" spans="1:4" ht="14.4">
      <c r="A35" s="276"/>
      <c r="B35" s="265"/>
      <c r="C35" s="277"/>
      <c r="D35" s="265"/>
    </row>
    <row r="36" spans="1:4" ht="15.6">
      <c r="A36" s="284" t="s">
        <v>772</v>
      </c>
      <c r="B36" s="265"/>
      <c r="C36" s="283" t="s">
        <v>89</v>
      </c>
      <c r="D36" s="265"/>
    </row>
    <row r="37" spans="1:4">
      <c r="A37" s="275" t="s">
        <v>768</v>
      </c>
      <c r="B37" s="265"/>
      <c r="C37" s="275"/>
      <c r="D37" s="265"/>
    </row>
  </sheetData>
  <mergeCells count="9">
    <mergeCell ref="A12:A13"/>
    <mergeCell ref="B12:C12"/>
    <mergeCell ref="A31:C31"/>
    <mergeCell ref="B1:C2"/>
    <mergeCell ref="B3:C4"/>
    <mergeCell ref="A6:C6"/>
    <mergeCell ref="A7:C7"/>
    <mergeCell ref="A9:C9"/>
    <mergeCell ref="A10:C10"/>
  </mergeCells>
  <printOptions horizontalCentered="1"/>
  <pageMargins left="0.51181102362204722" right="0.39370078740157483" top="0.51181102362204722" bottom="0.39370078740157483" header="0.31496062992125984" footer="0.31496062992125984"/>
  <pageSetup paperSize="9" scale="88" orientation="portrait" r:id="rId1"/>
  <colBreaks count="1" manualBreakCount="1">
    <brk id="3"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115"/>
  <sheetViews>
    <sheetView zoomScaleNormal="100" workbookViewId="0">
      <selection activeCell="F45" sqref="F45"/>
    </sheetView>
  </sheetViews>
  <sheetFormatPr defaultColWidth="9.33203125" defaultRowHeight="13.2"/>
  <cols>
    <col min="1" max="1" width="10" style="343" customWidth="1"/>
    <col min="2" max="2" width="11.33203125" style="343" customWidth="1"/>
    <col min="3" max="3" width="8" style="343" customWidth="1"/>
    <col min="4" max="4" width="11.44140625" style="343" customWidth="1"/>
    <col min="5" max="5" width="23" style="343" customWidth="1"/>
    <col min="6" max="6" width="20.109375" style="432" customWidth="1"/>
    <col min="7" max="9" width="17.33203125" style="343" customWidth="1"/>
    <col min="10" max="10" width="9.33203125" style="343"/>
    <col min="11" max="11" width="12.6640625" style="343" customWidth="1"/>
    <col min="12" max="16384" width="9.33203125" style="343"/>
  </cols>
  <sheetData>
    <row r="1" spans="1:32" ht="24.75" customHeight="1">
      <c r="G1" s="526" t="s">
        <v>845</v>
      </c>
      <c r="H1" s="526"/>
      <c r="I1" s="526"/>
    </row>
    <row r="2" spans="1:32" s="434" customFormat="1" ht="24.75" customHeight="1">
      <c r="A2" s="433"/>
      <c r="G2" s="535" t="s">
        <v>846</v>
      </c>
      <c r="H2" s="535"/>
      <c r="I2" s="535"/>
      <c r="J2" s="3"/>
      <c r="K2" s="435"/>
      <c r="L2" s="435"/>
      <c r="M2" s="435"/>
      <c r="N2" s="435"/>
      <c r="O2" s="435"/>
      <c r="P2" s="435"/>
      <c r="Q2" s="435"/>
      <c r="R2" s="435"/>
      <c r="S2" s="435"/>
      <c r="T2" s="435"/>
      <c r="U2" s="435"/>
      <c r="V2" s="435"/>
      <c r="W2" s="435"/>
      <c r="X2" s="435"/>
      <c r="Y2" s="435"/>
      <c r="Z2" s="435"/>
      <c r="AA2" s="435"/>
      <c r="AB2" s="435"/>
      <c r="AC2" s="435"/>
      <c r="AD2" s="435"/>
      <c r="AE2" s="435"/>
      <c r="AF2" s="435"/>
    </row>
    <row r="3" spans="1:32" s="434" customFormat="1" ht="12" customHeight="1">
      <c r="G3" s="436"/>
      <c r="I3" s="437"/>
      <c r="J3" s="435"/>
      <c r="K3" s="435"/>
      <c r="L3" s="435"/>
      <c r="M3" s="435"/>
      <c r="N3" s="435"/>
      <c r="O3" s="435"/>
      <c r="P3" s="435"/>
      <c r="Q3" s="435"/>
      <c r="R3" s="435"/>
      <c r="S3" s="435"/>
      <c r="T3" s="435"/>
      <c r="U3" s="435"/>
      <c r="V3" s="435"/>
      <c r="W3" s="435"/>
      <c r="X3" s="435"/>
      <c r="Y3" s="435"/>
      <c r="Z3" s="435"/>
      <c r="AA3" s="435"/>
      <c r="AB3" s="435"/>
      <c r="AC3" s="435"/>
      <c r="AD3" s="435"/>
      <c r="AE3" s="435"/>
      <c r="AF3" s="435"/>
    </row>
    <row r="4" spans="1:32" s="438" customFormat="1" ht="10.199999999999999">
      <c r="F4" s="439"/>
      <c r="I4" s="440"/>
      <c r="J4" s="440"/>
      <c r="K4" s="440"/>
      <c r="L4" s="440"/>
      <c r="M4" s="440"/>
      <c r="N4" s="440"/>
      <c r="O4" s="440"/>
      <c r="P4" s="440"/>
      <c r="Q4" s="440"/>
      <c r="R4" s="440"/>
      <c r="S4" s="440"/>
      <c r="T4" s="440"/>
      <c r="U4" s="440"/>
      <c r="V4" s="440"/>
      <c r="W4" s="440"/>
      <c r="X4" s="440"/>
      <c r="Y4" s="440"/>
      <c r="Z4" s="440"/>
      <c r="AA4" s="440"/>
      <c r="AB4" s="440"/>
      <c r="AC4" s="440"/>
      <c r="AD4" s="440"/>
      <c r="AE4" s="440"/>
      <c r="AF4" s="440"/>
    </row>
    <row r="5" spans="1:32" s="344" customFormat="1" ht="30.75" customHeight="1">
      <c r="A5" s="673" t="s">
        <v>857</v>
      </c>
      <c r="B5" s="673"/>
      <c r="C5" s="673"/>
      <c r="D5" s="673"/>
      <c r="E5" s="673"/>
      <c r="F5" s="673"/>
      <c r="G5" s="673"/>
      <c r="H5" s="673"/>
      <c r="I5" s="673"/>
      <c r="J5" s="441"/>
      <c r="K5" s="441"/>
      <c r="L5" s="441"/>
      <c r="M5" s="441"/>
      <c r="N5" s="441"/>
      <c r="O5" s="441"/>
      <c r="P5" s="441"/>
      <c r="Q5" s="441"/>
      <c r="R5" s="441"/>
      <c r="S5" s="441"/>
      <c r="T5" s="441"/>
      <c r="U5" s="441"/>
      <c r="V5" s="441"/>
      <c r="W5" s="441"/>
      <c r="X5" s="441"/>
      <c r="Y5" s="441"/>
      <c r="Z5" s="441"/>
      <c r="AA5" s="441"/>
      <c r="AB5" s="441"/>
      <c r="AC5" s="441"/>
      <c r="AD5" s="441"/>
      <c r="AE5" s="441"/>
      <c r="AF5" s="441"/>
    </row>
    <row r="6" spans="1:32" s="344" customFormat="1" ht="18" customHeight="1">
      <c r="A6" s="674" t="s">
        <v>91</v>
      </c>
      <c r="B6" s="674"/>
      <c r="C6" s="674"/>
      <c r="D6" s="674"/>
      <c r="E6" s="674"/>
      <c r="F6" s="674"/>
      <c r="G6" s="674"/>
      <c r="H6" s="674"/>
      <c r="I6" s="674"/>
      <c r="J6" s="441"/>
      <c r="K6" s="441"/>
      <c r="L6" s="441"/>
      <c r="M6" s="441"/>
      <c r="N6" s="441"/>
      <c r="O6" s="441"/>
      <c r="P6" s="441"/>
      <c r="Q6" s="441"/>
      <c r="R6" s="441"/>
      <c r="S6" s="441"/>
      <c r="T6" s="441"/>
      <c r="U6" s="441"/>
      <c r="V6" s="441"/>
      <c r="W6" s="441"/>
      <c r="X6" s="441"/>
      <c r="Y6" s="441"/>
      <c r="Z6" s="441"/>
      <c r="AA6" s="441"/>
      <c r="AB6" s="441"/>
      <c r="AC6" s="441"/>
      <c r="AD6" s="441"/>
      <c r="AE6" s="441"/>
      <c r="AF6" s="441"/>
    </row>
    <row r="7" spans="1:32" s="344" customFormat="1" ht="13.8">
      <c r="A7" s="675" t="s">
        <v>847</v>
      </c>
      <c r="B7" s="675"/>
      <c r="C7" s="675"/>
      <c r="D7" s="675"/>
      <c r="E7" s="675"/>
      <c r="F7" s="675"/>
      <c r="G7" s="675"/>
      <c r="H7" s="675"/>
      <c r="I7" s="675"/>
      <c r="J7" s="441"/>
      <c r="K7" s="441"/>
      <c r="L7" s="441"/>
      <c r="M7" s="441"/>
      <c r="N7" s="441"/>
      <c r="O7" s="441"/>
      <c r="P7" s="441"/>
      <c r="Q7" s="441"/>
      <c r="R7" s="441"/>
      <c r="S7" s="441"/>
      <c r="T7" s="441"/>
      <c r="U7" s="441"/>
      <c r="V7" s="441"/>
      <c r="W7" s="441"/>
      <c r="X7" s="441"/>
      <c r="Y7" s="441"/>
      <c r="Z7" s="441"/>
      <c r="AA7" s="441"/>
      <c r="AB7" s="441"/>
      <c r="AC7" s="441"/>
      <c r="AD7" s="441"/>
      <c r="AE7" s="441"/>
      <c r="AF7" s="441"/>
    </row>
    <row r="8" spans="1:32" ht="21" customHeight="1">
      <c r="A8" s="672" t="s">
        <v>856</v>
      </c>
      <c r="B8" s="672"/>
      <c r="C8" s="672"/>
      <c r="D8" s="672"/>
      <c r="E8" s="672"/>
      <c r="F8" s="672"/>
      <c r="G8" s="672"/>
      <c r="H8" s="672"/>
      <c r="I8" s="672"/>
      <c r="J8" s="442"/>
      <c r="K8" s="442"/>
      <c r="L8" s="442"/>
      <c r="M8" s="442"/>
      <c r="N8" s="442"/>
      <c r="O8" s="442"/>
      <c r="P8" s="442"/>
      <c r="Q8" s="442"/>
      <c r="R8" s="442"/>
      <c r="S8" s="442"/>
      <c r="T8" s="442"/>
      <c r="U8" s="442"/>
      <c r="V8" s="442"/>
      <c r="W8" s="442"/>
      <c r="X8" s="442"/>
      <c r="Y8" s="442"/>
      <c r="Z8" s="442"/>
      <c r="AA8" s="442"/>
      <c r="AB8" s="442"/>
      <c r="AC8" s="442"/>
      <c r="AD8" s="442"/>
      <c r="AE8" s="442"/>
      <c r="AF8" s="442"/>
    </row>
    <row r="9" spans="1:32" ht="13.5" customHeight="1">
      <c r="A9" s="485"/>
      <c r="B9" s="485"/>
      <c r="C9" s="485"/>
      <c r="D9" s="485"/>
      <c r="E9" s="486" t="s">
        <v>360</v>
      </c>
      <c r="F9" s="485"/>
      <c r="G9" s="485"/>
      <c r="H9" s="485"/>
      <c r="I9" s="485"/>
      <c r="J9" s="442"/>
      <c r="K9" s="442"/>
      <c r="L9" s="442"/>
      <c r="M9" s="442"/>
      <c r="N9" s="442"/>
      <c r="O9" s="442"/>
      <c r="P9" s="442"/>
      <c r="Q9" s="442"/>
      <c r="R9" s="442"/>
      <c r="S9" s="442"/>
      <c r="T9" s="442"/>
      <c r="U9" s="442"/>
      <c r="V9" s="442"/>
      <c r="W9" s="442"/>
      <c r="X9" s="442"/>
      <c r="Y9" s="442"/>
      <c r="Z9" s="442"/>
      <c r="AA9" s="442"/>
      <c r="AB9" s="442"/>
      <c r="AC9" s="442"/>
      <c r="AD9" s="442"/>
      <c r="AE9" s="442"/>
      <c r="AF9" s="442"/>
    </row>
    <row r="10" spans="1:32" ht="12" customHeight="1">
      <c r="F10" s="343"/>
      <c r="I10" s="383" t="s">
        <v>43</v>
      </c>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row>
    <row r="11" spans="1:32" ht="31.5" customHeight="1">
      <c r="A11" s="671" t="s">
        <v>45</v>
      </c>
      <c r="B11" s="671"/>
      <c r="C11" s="671"/>
      <c r="D11" s="671"/>
      <c r="E11" s="671"/>
      <c r="F11" s="443" t="s">
        <v>1</v>
      </c>
      <c r="G11" s="444" t="s">
        <v>9</v>
      </c>
      <c r="H11" s="443" t="s">
        <v>39</v>
      </c>
      <c r="I11" s="444" t="s">
        <v>44</v>
      </c>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row>
    <row r="12" spans="1:32">
      <c r="A12" s="529">
        <v>1</v>
      </c>
      <c r="B12" s="529"/>
      <c r="C12" s="529"/>
      <c r="D12" s="529"/>
      <c r="E12" s="529"/>
      <c r="F12" s="53">
        <v>2</v>
      </c>
      <c r="G12" s="445">
        <v>3</v>
      </c>
      <c r="H12" s="445">
        <v>4</v>
      </c>
      <c r="I12" s="446">
        <v>5</v>
      </c>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row>
    <row r="13" spans="1:32" ht="14.25" customHeight="1">
      <c r="A13" s="667" t="s">
        <v>16</v>
      </c>
      <c r="B13" s="667"/>
      <c r="C13" s="667"/>
      <c r="D13" s="667"/>
      <c r="E13" s="667"/>
      <c r="F13" s="415">
        <v>1</v>
      </c>
      <c r="G13" s="396">
        <f>SUM(G14+G28)</f>
        <v>8543335</v>
      </c>
      <c r="H13" s="477">
        <f>SUM(H14+H28)</f>
        <v>8572508.2550000008</v>
      </c>
      <c r="I13" s="412">
        <f t="shared" ref="I13:I17" si="0">SUM(H13/G13*100)</f>
        <v>100.34147385066841</v>
      </c>
      <c r="J13" s="442"/>
      <c r="K13" s="442"/>
      <c r="L13" s="442"/>
      <c r="M13" s="442"/>
      <c r="N13" s="442"/>
      <c r="O13" s="442"/>
      <c r="P13" s="442"/>
      <c r="Q13" s="442"/>
      <c r="R13" s="442"/>
      <c r="S13" s="442"/>
      <c r="T13" s="442"/>
      <c r="U13" s="442"/>
      <c r="V13" s="442"/>
      <c r="W13" s="442"/>
      <c r="X13" s="442"/>
      <c r="Y13" s="442"/>
      <c r="Z13" s="442"/>
      <c r="AA13" s="442"/>
      <c r="AB13" s="442"/>
      <c r="AC13" s="442"/>
      <c r="AD13" s="442"/>
      <c r="AE13" s="442"/>
      <c r="AF13" s="442"/>
    </row>
    <row r="14" spans="1:32" s="448" customFormat="1" ht="14.25" customHeight="1">
      <c r="A14" s="638" t="s">
        <v>25</v>
      </c>
      <c r="B14" s="639"/>
      <c r="C14" s="639"/>
      <c r="D14" s="639"/>
      <c r="E14" s="640"/>
      <c r="F14" s="416" t="s">
        <v>49</v>
      </c>
      <c r="G14" s="396">
        <f>G15+G18+G20+G27</f>
        <v>8012790</v>
      </c>
      <c r="H14" s="396">
        <f>H15+H18+H20+H27</f>
        <v>8051246.9050000003</v>
      </c>
      <c r="I14" s="412">
        <f t="shared" si="0"/>
        <v>100.47994400202676</v>
      </c>
      <c r="J14" s="447"/>
      <c r="K14" s="490"/>
      <c r="L14" s="447"/>
      <c r="M14" s="447"/>
      <c r="N14" s="447"/>
      <c r="O14" s="447"/>
      <c r="P14" s="447"/>
      <c r="Q14" s="447"/>
      <c r="R14" s="447"/>
      <c r="S14" s="447"/>
      <c r="T14" s="447"/>
      <c r="U14" s="447"/>
      <c r="V14" s="447"/>
      <c r="W14" s="447"/>
      <c r="X14" s="447"/>
      <c r="Y14" s="447"/>
      <c r="Z14" s="447"/>
      <c r="AA14" s="447"/>
      <c r="AB14" s="447"/>
      <c r="AC14" s="447"/>
      <c r="AD14" s="447"/>
      <c r="AE14" s="447"/>
      <c r="AF14" s="447"/>
    </row>
    <row r="15" spans="1:32" s="448" customFormat="1" ht="14.25" customHeight="1">
      <c r="A15" s="638" t="s">
        <v>26</v>
      </c>
      <c r="B15" s="639"/>
      <c r="C15" s="639"/>
      <c r="D15" s="639"/>
      <c r="E15" s="640"/>
      <c r="F15" s="417" t="s">
        <v>50</v>
      </c>
      <c r="G15" s="397">
        <f>SUM(G16:G17)</f>
        <v>2481709</v>
      </c>
      <c r="H15" s="397">
        <f>SUM(H16:H17)</f>
        <v>2584924.4240000001</v>
      </c>
      <c r="I15" s="412">
        <f t="shared" si="0"/>
        <v>104.15904620565908</v>
      </c>
      <c r="J15" s="447"/>
      <c r="K15" s="447"/>
      <c r="L15" s="447"/>
      <c r="M15" s="447"/>
      <c r="N15" s="447"/>
      <c r="O15" s="447"/>
      <c r="P15" s="447"/>
      <c r="Q15" s="447"/>
      <c r="R15" s="447"/>
      <c r="S15" s="447"/>
      <c r="T15" s="447"/>
      <c r="U15" s="447"/>
      <c r="V15" s="447"/>
      <c r="W15" s="447"/>
      <c r="X15" s="447"/>
      <c r="Y15" s="447"/>
      <c r="Z15" s="447"/>
      <c r="AA15" s="447"/>
      <c r="AB15" s="447"/>
      <c r="AC15" s="447"/>
      <c r="AD15" s="447"/>
      <c r="AE15" s="447"/>
      <c r="AF15" s="447"/>
    </row>
    <row r="16" spans="1:32" ht="14.25" customHeight="1">
      <c r="A16" s="657" t="s">
        <v>18</v>
      </c>
      <c r="B16" s="658"/>
      <c r="C16" s="658"/>
      <c r="D16" s="658"/>
      <c r="E16" s="659"/>
      <c r="F16" s="418" t="s">
        <v>51</v>
      </c>
      <c r="G16" s="406">
        <v>1742711</v>
      </c>
      <c r="H16" s="406">
        <v>1825777.4180000001</v>
      </c>
      <c r="I16" s="413">
        <f t="shared" si="0"/>
        <v>104.766505634038</v>
      </c>
      <c r="J16" s="442"/>
      <c r="K16" s="442"/>
      <c r="L16" s="442"/>
      <c r="M16" s="442"/>
      <c r="N16" s="442"/>
      <c r="O16" s="442"/>
      <c r="P16" s="442"/>
      <c r="Q16" s="442"/>
      <c r="R16" s="442"/>
      <c r="S16" s="442"/>
      <c r="T16" s="442"/>
      <c r="U16" s="442"/>
      <c r="V16" s="442"/>
      <c r="W16" s="442"/>
      <c r="X16" s="442"/>
      <c r="Y16" s="442"/>
      <c r="Z16" s="442"/>
      <c r="AA16" s="442"/>
      <c r="AB16" s="442"/>
      <c r="AC16" s="442"/>
      <c r="AD16" s="442"/>
      <c r="AE16" s="442"/>
      <c r="AF16" s="442"/>
    </row>
    <row r="17" spans="1:32" ht="14.25" customHeight="1">
      <c r="A17" s="657" t="s">
        <v>19</v>
      </c>
      <c r="B17" s="658"/>
      <c r="C17" s="658"/>
      <c r="D17" s="658"/>
      <c r="E17" s="659"/>
      <c r="F17" s="418" t="s">
        <v>52</v>
      </c>
      <c r="G17" s="406">
        <v>738998</v>
      </c>
      <c r="H17" s="406">
        <v>759147.00600000005</v>
      </c>
      <c r="I17" s="413">
        <f t="shared" si="0"/>
        <v>102.72653051835053</v>
      </c>
      <c r="J17" s="442"/>
      <c r="K17" s="489"/>
      <c r="L17" s="442"/>
      <c r="M17" s="442"/>
      <c r="N17" s="442"/>
      <c r="O17" s="442"/>
      <c r="P17" s="442"/>
      <c r="Q17" s="442"/>
      <c r="R17" s="442"/>
      <c r="S17" s="442"/>
      <c r="T17" s="442"/>
      <c r="U17" s="442"/>
      <c r="V17" s="442"/>
      <c r="W17" s="442"/>
      <c r="X17" s="442"/>
      <c r="Y17" s="442"/>
      <c r="Z17" s="442"/>
      <c r="AA17" s="442"/>
      <c r="AB17" s="442"/>
      <c r="AC17" s="442"/>
      <c r="AD17" s="442"/>
      <c r="AE17" s="442"/>
      <c r="AF17" s="442"/>
    </row>
    <row r="18" spans="1:32" ht="14.25" customHeight="1">
      <c r="A18" s="638" t="s">
        <v>40</v>
      </c>
      <c r="B18" s="639"/>
      <c r="C18" s="639"/>
      <c r="D18" s="639"/>
      <c r="E18" s="640"/>
      <c r="F18" s="420" t="s">
        <v>53</v>
      </c>
      <c r="G18" s="397">
        <f>+G19</f>
        <v>2600</v>
      </c>
      <c r="H18" s="397">
        <f>H19</f>
        <v>2872.415</v>
      </c>
      <c r="I18" s="413">
        <f t="shared" ref="I18" si="1">SUM(H18/G18*100)</f>
        <v>110.47750000000001</v>
      </c>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row>
    <row r="19" spans="1:32" ht="14.25" customHeight="1">
      <c r="A19" s="657" t="s">
        <v>41</v>
      </c>
      <c r="B19" s="658"/>
      <c r="C19" s="658"/>
      <c r="D19" s="658"/>
      <c r="E19" s="659"/>
      <c r="F19" s="420" t="s">
        <v>54</v>
      </c>
      <c r="G19" s="406">
        <v>2600</v>
      </c>
      <c r="H19" s="406">
        <v>2872.415</v>
      </c>
      <c r="I19" s="413">
        <f t="shared" ref="I19:I20" si="2">SUM(H19/G19*100)</f>
        <v>110.47750000000001</v>
      </c>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row>
    <row r="20" spans="1:32" s="448" customFormat="1" ht="14.25" customHeight="1">
      <c r="A20" s="638" t="s">
        <v>27</v>
      </c>
      <c r="B20" s="639"/>
      <c r="C20" s="639"/>
      <c r="D20" s="639"/>
      <c r="E20" s="640"/>
      <c r="F20" s="418" t="s">
        <v>55</v>
      </c>
      <c r="G20" s="397">
        <f>SUM(G21:G26)</f>
        <v>5417581</v>
      </c>
      <c r="H20" s="397">
        <f>SUM(H21:H26)</f>
        <v>5341117.5030000005</v>
      </c>
      <c r="I20" s="412">
        <f t="shared" si="2"/>
        <v>98.588604452799146</v>
      </c>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row>
    <row r="21" spans="1:32" ht="14.25" customHeight="1">
      <c r="A21" s="657" t="s">
        <v>12</v>
      </c>
      <c r="B21" s="658"/>
      <c r="C21" s="658"/>
      <c r="D21" s="658"/>
      <c r="E21" s="659"/>
      <c r="F21" s="418" t="s">
        <v>56</v>
      </c>
      <c r="G21" s="406">
        <v>3841464</v>
      </c>
      <c r="H21" s="406">
        <v>3775877.9</v>
      </c>
      <c r="I21" s="413">
        <f t="shared" ref="I21:I29" si="3">SUM(H21/G21*100)</f>
        <v>98.292679561750418</v>
      </c>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42"/>
    </row>
    <row r="22" spans="1:32" ht="13.5" customHeight="1">
      <c r="A22" s="663" t="s">
        <v>46</v>
      </c>
      <c r="B22" s="664"/>
      <c r="C22" s="664"/>
      <c r="D22" s="664"/>
      <c r="E22" s="665"/>
      <c r="F22" s="418" t="s">
        <v>57</v>
      </c>
      <c r="G22" s="406">
        <v>27000</v>
      </c>
      <c r="H22" s="406">
        <v>26200.720000000001</v>
      </c>
      <c r="I22" s="413">
        <f t="shared" si="3"/>
        <v>97.039703703703708</v>
      </c>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row>
    <row r="23" spans="1:32" ht="13.5" customHeight="1">
      <c r="A23" s="657" t="s">
        <v>13</v>
      </c>
      <c r="B23" s="658"/>
      <c r="C23" s="658"/>
      <c r="D23" s="658"/>
      <c r="E23" s="659"/>
      <c r="F23" s="418" t="s">
        <v>58</v>
      </c>
      <c r="G23" s="406">
        <v>1509823</v>
      </c>
      <c r="H23" s="406">
        <v>1487068.7779999999</v>
      </c>
      <c r="I23" s="413">
        <f t="shared" si="3"/>
        <v>98.492921223216229</v>
      </c>
      <c r="J23" s="442"/>
      <c r="K23" s="442"/>
      <c r="L23" s="442"/>
      <c r="M23" s="442"/>
      <c r="N23" s="442"/>
      <c r="O23" s="442"/>
      <c r="P23" s="442"/>
      <c r="Q23" s="442"/>
      <c r="R23" s="442"/>
      <c r="S23" s="442"/>
      <c r="T23" s="442"/>
      <c r="U23" s="442"/>
      <c r="V23" s="442"/>
      <c r="W23" s="442"/>
      <c r="X23" s="442"/>
      <c r="Y23" s="442"/>
      <c r="Z23" s="442"/>
      <c r="AA23" s="442"/>
      <c r="AB23" s="442"/>
      <c r="AC23" s="442"/>
      <c r="AD23" s="442"/>
      <c r="AE23" s="442"/>
      <c r="AF23" s="442"/>
    </row>
    <row r="24" spans="1:32" ht="13.5" customHeight="1">
      <c r="A24" s="657" t="s">
        <v>20</v>
      </c>
      <c r="B24" s="658"/>
      <c r="C24" s="658"/>
      <c r="D24" s="658"/>
      <c r="E24" s="659"/>
      <c r="F24" s="418" t="s">
        <v>60</v>
      </c>
      <c r="G24" s="406">
        <v>16900</v>
      </c>
      <c r="H24" s="406">
        <v>18632.446</v>
      </c>
      <c r="I24" s="413">
        <f t="shared" si="3"/>
        <v>110.25115976331361</v>
      </c>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row>
    <row r="25" spans="1:32" ht="13.5" customHeight="1">
      <c r="A25" s="657" t="s">
        <v>21</v>
      </c>
      <c r="B25" s="658"/>
      <c r="C25" s="658"/>
      <c r="D25" s="658"/>
      <c r="E25" s="659"/>
      <c r="F25" s="418" t="s">
        <v>61</v>
      </c>
      <c r="G25" s="406">
        <v>15200</v>
      </c>
      <c r="H25" s="406">
        <v>20102.914000000001</v>
      </c>
      <c r="I25" s="413">
        <f t="shared" si="3"/>
        <v>132.25601315789476</v>
      </c>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row>
    <row r="26" spans="1:32" ht="13.5" customHeight="1">
      <c r="A26" s="657" t="s">
        <v>3</v>
      </c>
      <c r="B26" s="658"/>
      <c r="C26" s="658"/>
      <c r="D26" s="658"/>
      <c r="E26" s="659"/>
      <c r="F26" s="418" t="s">
        <v>62</v>
      </c>
      <c r="G26" s="406">
        <v>7194</v>
      </c>
      <c r="H26" s="406">
        <v>13234.745000000001</v>
      </c>
      <c r="I26" s="413">
        <f t="shared" si="3"/>
        <v>183.96921045315543</v>
      </c>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row>
    <row r="27" spans="1:32" ht="14.25" customHeight="1">
      <c r="A27" s="638" t="s">
        <v>14</v>
      </c>
      <c r="B27" s="639"/>
      <c r="C27" s="639"/>
      <c r="D27" s="639"/>
      <c r="E27" s="640"/>
      <c r="F27" s="418" t="s">
        <v>64</v>
      </c>
      <c r="G27" s="407">
        <v>110900</v>
      </c>
      <c r="H27" s="407">
        <v>122332.56299999999</v>
      </c>
      <c r="I27" s="412">
        <f t="shared" si="3"/>
        <v>110.30889359783589</v>
      </c>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row>
    <row r="28" spans="1:32" s="448" customFormat="1" ht="14.25" customHeight="1">
      <c r="A28" s="667" t="s">
        <v>28</v>
      </c>
      <c r="B28" s="667"/>
      <c r="C28" s="667"/>
      <c r="D28" s="667"/>
      <c r="E28" s="667"/>
      <c r="F28" s="418" t="s">
        <v>65</v>
      </c>
      <c r="G28" s="397">
        <f>G29+G37+G44+G45</f>
        <v>530545</v>
      </c>
      <c r="H28" s="478">
        <f>H29+H37+H44+H45</f>
        <v>521261.35000000003</v>
      </c>
      <c r="I28" s="412">
        <f t="shared" si="3"/>
        <v>98.25016728081502</v>
      </c>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row>
    <row r="29" spans="1:32" s="448" customFormat="1" ht="14.25" customHeight="1">
      <c r="A29" s="638" t="s">
        <v>29</v>
      </c>
      <c r="B29" s="639"/>
      <c r="C29" s="639"/>
      <c r="D29" s="639"/>
      <c r="E29" s="640"/>
      <c r="F29" s="418" t="s">
        <v>66</v>
      </c>
      <c r="G29" s="397">
        <f>SUM(G30:G36)</f>
        <v>251038</v>
      </c>
      <c r="H29" s="397">
        <f>SUM(H30:H36)</f>
        <v>186087.96500000003</v>
      </c>
      <c r="I29" s="412">
        <f t="shared" si="3"/>
        <v>74.127408997840973</v>
      </c>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row>
    <row r="30" spans="1:32" ht="14.25" customHeight="1">
      <c r="A30" s="668" t="s">
        <v>37</v>
      </c>
      <c r="B30" s="669"/>
      <c r="C30" s="669"/>
      <c r="D30" s="669"/>
      <c r="E30" s="670"/>
      <c r="F30" s="421" t="s">
        <v>858</v>
      </c>
      <c r="G30" s="406">
        <v>7408</v>
      </c>
      <c r="H30" s="406">
        <v>4142.4480000000003</v>
      </c>
      <c r="I30" s="413">
        <f>SUM(H30/G30*100)</f>
        <v>55.91857451403888</v>
      </c>
      <c r="J30" s="442"/>
      <c r="K30" s="442"/>
      <c r="L30" s="442"/>
      <c r="M30" s="442"/>
      <c r="N30" s="442"/>
      <c r="O30" s="442"/>
      <c r="P30" s="442"/>
      <c r="Q30" s="442"/>
      <c r="R30" s="442"/>
      <c r="S30" s="442"/>
      <c r="T30" s="442"/>
      <c r="U30" s="442"/>
      <c r="V30" s="442"/>
      <c r="W30" s="442"/>
      <c r="X30" s="442"/>
      <c r="Y30" s="442"/>
      <c r="Z30" s="442"/>
      <c r="AA30" s="442"/>
      <c r="AB30" s="442"/>
      <c r="AC30" s="442"/>
      <c r="AD30" s="442"/>
      <c r="AE30" s="442"/>
      <c r="AF30" s="442"/>
    </row>
    <row r="31" spans="1:32" ht="14.25" customHeight="1">
      <c r="A31" s="657" t="s">
        <v>840</v>
      </c>
      <c r="B31" s="658"/>
      <c r="C31" s="658"/>
      <c r="D31" s="658"/>
      <c r="E31" s="659"/>
      <c r="F31" s="421" t="s">
        <v>859</v>
      </c>
      <c r="G31" s="406">
        <v>172</v>
      </c>
      <c r="H31" s="406">
        <v>6436.3220000000001</v>
      </c>
      <c r="I31" s="413">
        <f>SUM(H31/G31*100)</f>
        <v>3742.0476744186049</v>
      </c>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row>
    <row r="32" spans="1:32" ht="14.25" customHeight="1">
      <c r="A32" s="657" t="s">
        <v>827</v>
      </c>
      <c r="B32" s="658"/>
      <c r="C32" s="658"/>
      <c r="D32" s="658"/>
      <c r="E32" s="659"/>
      <c r="F32" s="418" t="s">
        <v>69</v>
      </c>
      <c r="G32" s="406">
        <v>8000</v>
      </c>
      <c r="H32" s="406">
        <v>12704.655000000001</v>
      </c>
      <c r="I32" s="413">
        <f>SUM(H32/G32*100)</f>
        <v>158.8081875</v>
      </c>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row>
    <row r="33" spans="1:32" ht="14.25" customHeight="1">
      <c r="A33" s="657" t="s">
        <v>817</v>
      </c>
      <c r="B33" s="658"/>
      <c r="C33" s="658"/>
      <c r="D33" s="658"/>
      <c r="E33" s="659"/>
      <c r="F33" s="421" t="s">
        <v>70</v>
      </c>
      <c r="G33" s="408">
        <v>206278</v>
      </c>
      <c r="H33" s="406">
        <v>137188.99900000001</v>
      </c>
      <c r="I33" s="413">
        <f>SUM(H33/G33*100)</f>
        <v>66.506849494371679</v>
      </c>
      <c r="J33" s="442"/>
      <c r="K33" s="442"/>
      <c r="L33" s="442"/>
      <c r="M33" s="442"/>
      <c r="N33" s="442"/>
      <c r="O33" s="442"/>
      <c r="P33" s="442"/>
      <c r="Q33" s="442"/>
      <c r="R33" s="442"/>
      <c r="S33" s="442"/>
      <c r="T33" s="442"/>
      <c r="U33" s="442"/>
      <c r="V33" s="442"/>
      <c r="W33" s="442"/>
      <c r="X33" s="442"/>
      <c r="Y33" s="442"/>
      <c r="Z33" s="442"/>
      <c r="AA33" s="442"/>
      <c r="AB33" s="442"/>
      <c r="AC33" s="442"/>
      <c r="AD33" s="442"/>
      <c r="AE33" s="442"/>
      <c r="AF33" s="442"/>
    </row>
    <row r="34" spans="1:32" ht="14.25" customHeight="1">
      <c r="A34" s="657" t="s">
        <v>4</v>
      </c>
      <c r="B34" s="658"/>
      <c r="C34" s="658"/>
      <c r="D34" s="658"/>
      <c r="E34" s="659"/>
      <c r="F34" s="418" t="s">
        <v>828</v>
      </c>
      <c r="G34" s="406">
        <v>18246</v>
      </c>
      <c r="H34" s="406">
        <v>18428.716</v>
      </c>
      <c r="I34" s="413">
        <f t="shared" ref="I34" si="4">SUM(H34/G34*100)</f>
        <v>101.00140304724323</v>
      </c>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row>
    <row r="35" spans="1:32" ht="14.25" customHeight="1">
      <c r="A35" s="657" t="s">
        <v>42</v>
      </c>
      <c r="B35" s="658"/>
      <c r="C35" s="658"/>
      <c r="D35" s="658"/>
      <c r="E35" s="659"/>
      <c r="F35" s="491" t="s">
        <v>829</v>
      </c>
      <c r="G35" s="406">
        <v>3273</v>
      </c>
      <c r="H35" s="406">
        <v>2617.5889999999999</v>
      </c>
      <c r="I35" s="413">
        <f t="shared" ref="I35:I37" si="5">SUM(H35/G35*100)</f>
        <v>79.975221509318658</v>
      </c>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row>
    <row r="36" spans="1:32" ht="14.25" customHeight="1">
      <c r="A36" s="660" t="s">
        <v>5</v>
      </c>
      <c r="B36" s="661"/>
      <c r="C36" s="661"/>
      <c r="D36" s="661"/>
      <c r="E36" s="662"/>
      <c r="F36" s="418" t="s">
        <v>830</v>
      </c>
      <c r="G36" s="408">
        <v>7661</v>
      </c>
      <c r="H36" s="406">
        <v>4569.2359999999999</v>
      </c>
      <c r="I36" s="413">
        <f t="shared" si="5"/>
        <v>59.642814254013828</v>
      </c>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row>
    <row r="37" spans="1:32" s="448" customFormat="1" ht="14.25" customHeight="1">
      <c r="A37" s="638" t="s">
        <v>0</v>
      </c>
      <c r="B37" s="639"/>
      <c r="C37" s="639"/>
      <c r="D37" s="639"/>
      <c r="E37" s="640"/>
      <c r="F37" s="423" t="s">
        <v>831</v>
      </c>
      <c r="G37" s="397">
        <f>SUM(G38:G43)</f>
        <v>215493</v>
      </c>
      <c r="H37" s="397">
        <f>SUM(H38:H43)</f>
        <v>237577.68299999999</v>
      </c>
      <c r="I37" s="412">
        <f t="shared" si="5"/>
        <v>110.24844565716751</v>
      </c>
      <c r="J37" s="447"/>
      <c r="K37" s="447"/>
      <c r="L37" s="447"/>
      <c r="M37" s="447"/>
      <c r="N37" s="447"/>
      <c r="O37" s="447"/>
      <c r="P37" s="447"/>
      <c r="Q37" s="447"/>
      <c r="R37" s="447"/>
      <c r="S37" s="447"/>
      <c r="T37" s="447"/>
      <c r="U37" s="447"/>
      <c r="V37" s="447"/>
      <c r="W37" s="447"/>
      <c r="X37" s="447"/>
      <c r="Y37" s="447"/>
      <c r="Z37" s="447"/>
      <c r="AA37" s="447"/>
      <c r="AB37" s="447"/>
      <c r="AC37" s="447"/>
      <c r="AD37" s="447"/>
      <c r="AE37" s="447"/>
      <c r="AF37" s="447"/>
    </row>
    <row r="38" spans="1:32" ht="15.75" customHeight="1">
      <c r="A38" s="663" t="s">
        <v>825</v>
      </c>
      <c r="B38" s="664"/>
      <c r="C38" s="664"/>
      <c r="D38" s="664"/>
      <c r="E38" s="665"/>
      <c r="F38" s="418" t="s">
        <v>860</v>
      </c>
      <c r="G38" s="406">
        <v>86223</v>
      </c>
      <c r="H38" s="406">
        <v>97937.03</v>
      </c>
      <c r="I38" s="413">
        <f>SUM(H38/G38*100)</f>
        <v>113.58573698433132</v>
      </c>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row>
    <row r="39" spans="1:32" ht="14.25" customHeight="1">
      <c r="A39" s="657" t="s">
        <v>835</v>
      </c>
      <c r="B39" s="658"/>
      <c r="C39" s="658"/>
      <c r="D39" s="658"/>
      <c r="E39" s="659"/>
      <c r="F39" s="423" t="s">
        <v>861</v>
      </c>
      <c r="G39" s="406">
        <v>4012</v>
      </c>
      <c r="H39" s="406">
        <v>5837.308</v>
      </c>
      <c r="I39" s="413">
        <f>SUM(H39/G39*100)</f>
        <v>145.4962113659023</v>
      </c>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row>
    <row r="40" spans="1:32" ht="14.25" customHeight="1">
      <c r="A40" s="657" t="s">
        <v>15</v>
      </c>
      <c r="B40" s="658"/>
      <c r="C40" s="658"/>
      <c r="D40" s="658"/>
      <c r="E40" s="659"/>
      <c r="F40" s="418" t="s">
        <v>862</v>
      </c>
      <c r="G40" s="406">
        <v>23452</v>
      </c>
      <c r="H40" s="406">
        <v>25068.502</v>
      </c>
      <c r="I40" s="413">
        <f>SUM(H40/G40*100)</f>
        <v>106.89281084768889</v>
      </c>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row>
    <row r="41" spans="1:32" ht="14.25" customHeight="1">
      <c r="A41" s="666" t="s">
        <v>24</v>
      </c>
      <c r="B41" s="666"/>
      <c r="C41" s="666"/>
      <c r="D41" s="666"/>
      <c r="E41" s="666"/>
      <c r="F41" s="418" t="s">
        <v>863</v>
      </c>
      <c r="G41" s="406">
        <v>10000</v>
      </c>
      <c r="H41" s="406">
        <v>10275.657999999999</v>
      </c>
      <c r="I41" s="413">
        <f t="shared" ref="I41:I43" si="6">SUM(H41/G41*100)</f>
        <v>102.75657999999999</v>
      </c>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row>
    <row r="42" spans="1:32" ht="14.25" customHeight="1">
      <c r="A42" s="666" t="s">
        <v>826</v>
      </c>
      <c r="B42" s="666"/>
      <c r="C42" s="666"/>
      <c r="D42" s="666"/>
      <c r="E42" s="666"/>
      <c r="F42" s="491" t="s">
        <v>864</v>
      </c>
      <c r="G42" s="406">
        <v>37588</v>
      </c>
      <c r="H42" s="406">
        <v>42103.377</v>
      </c>
      <c r="I42" s="413">
        <f t="shared" si="6"/>
        <v>112.01281526018943</v>
      </c>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row>
    <row r="43" spans="1:32" ht="14.25" customHeight="1">
      <c r="A43" s="657" t="s">
        <v>22</v>
      </c>
      <c r="B43" s="658"/>
      <c r="C43" s="658"/>
      <c r="D43" s="658"/>
      <c r="E43" s="659"/>
      <c r="F43" s="418" t="s">
        <v>79</v>
      </c>
      <c r="G43" s="406">
        <v>54218</v>
      </c>
      <c r="H43" s="406">
        <v>56355.807999999997</v>
      </c>
      <c r="I43" s="413">
        <f t="shared" si="6"/>
        <v>103.94298572429821</v>
      </c>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2"/>
    </row>
    <row r="44" spans="1:32" s="448" customFormat="1" ht="14.25" customHeight="1">
      <c r="A44" s="638" t="s">
        <v>848</v>
      </c>
      <c r="B44" s="639"/>
      <c r="C44" s="639"/>
      <c r="D44" s="639"/>
      <c r="E44" s="640"/>
      <c r="F44" s="418" t="s">
        <v>865</v>
      </c>
      <c r="G44" s="407">
        <v>53365</v>
      </c>
      <c r="H44" s="407">
        <v>50719.453000000001</v>
      </c>
      <c r="I44" s="412">
        <f>SUM(H44/G44*100)</f>
        <v>95.0425428651738</v>
      </c>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7"/>
    </row>
    <row r="45" spans="1:32" s="448" customFormat="1" ht="14.25" customHeight="1">
      <c r="A45" s="638" t="s">
        <v>34</v>
      </c>
      <c r="B45" s="639"/>
      <c r="C45" s="639"/>
      <c r="D45" s="639"/>
      <c r="E45" s="640"/>
      <c r="F45" s="492" t="s">
        <v>834</v>
      </c>
      <c r="G45" s="407">
        <v>10649</v>
      </c>
      <c r="H45" s="407">
        <v>46876.249000000003</v>
      </c>
      <c r="I45" s="412">
        <f>SUM(H45/G45*100)</f>
        <v>440.19390553103574</v>
      </c>
      <c r="J45" s="447"/>
      <c r="K45" s="447"/>
      <c r="L45" s="447"/>
      <c r="M45" s="447"/>
      <c r="N45" s="447"/>
      <c r="O45" s="447"/>
      <c r="P45" s="447"/>
      <c r="Q45" s="447"/>
      <c r="R45" s="447"/>
      <c r="S45" s="447"/>
      <c r="T45" s="447"/>
      <c r="U45" s="447"/>
      <c r="V45" s="447"/>
      <c r="W45" s="447"/>
      <c r="X45" s="447"/>
      <c r="Y45" s="447"/>
      <c r="Z45" s="447"/>
      <c r="AA45" s="447"/>
      <c r="AB45" s="447"/>
      <c r="AC45" s="447"/>
      <c r="AD45" s="447"/>
      <c r="AE45" s="447"/>
      <c r="AF45" s="447"/>
    </row>
    <row r="46" spans="1:32" s="448" customFormat="1" ht="57" customHeight="1">
      <c r="A46" s="656" t="s">
        <v>836</v>
      </c>
      <c r="B46" s="656"/>
      <c r="C46" s="656"/>
      <c r="D46" s="656"/>
      <c r="E46" s="656"/>
      <c r="F46" s="418" t="s">
        <v>82</v>
      </c>
      <c r="G46" s="397">
        <f>SUM(G47+G50)</f>
        <v>124748</v>
      </c>
      <c r="H46" s="397">
        <f t="shared" ref="H46" si="7">SUM(H47+H50)</f>
        <v>144589.74200000003</v>
      </c>
      <c r="I46" s="412">
        <f>SUM(H46/G46*100)</f>
        <v>115.90545900535483</v>
      </c>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7"/>
    </row>
    <row r="47" spans="1:32" s="450" customFormat="1" ht="27.75" customHeight="1">
      <c r="A47" s="643" t="s">
        <v>849</v>
      </c>
      <c r="B47" s="644"/>
      <c r="C47" s="644"/>
      <c r="D47" s="644"/>
      <c r="E47" s="645"/>
      <c r="F47" s="426" t="s">
        <v>83</v>
      </c>
      <c r="G47" s="397">
        <f>SUM(G48:G49)</f>
        <v>122898</v>
      </c>
      <c r="H47" s="397">
        <f>SUM(H48:H49)</f>
        <v>138396.49800000002</v>
      </c>
      <c r="I47" s="414">
        <f t="shared" ref="I47" si="8">SUM(H47/G47*100)</f>
        <v>112.61086266660159</v>
      </c>
      <c r="J47" s="449"/>
      <c r="K47" s="449"/>
      <c r="L47" s="449"/>
      <c r="M47" s="449"/>
      <c r="N47" s="449"/>
      <c r="O47" s="449"/>
      <c r="P47" s="449"/>
      <c r="Q47" s="449"/>
      <c r="R47" s="449"/>
      <c r="S47" s="449"/>
      <c r="T47" s="449"/>
      <c r="U47" s="449"/>
      <c r="V47" s="449"/>
      <c r="W47" s="449"/>
      <c r="X47" s="449"/>
      <c r="Y47" s="449"/>
      <c r="Z47" s="449"/>
      <c r="AA47" s="449"/>
      <c r="AB47" s="449"/>
      <c r="AC47" s="449"/>
      <c r="AD47" s="449"/>
      <c r="AE47" s="449"/>
      <c r="AF47" s="449"/>
    </row>
    <row r="48" spans="1:32" s="452" customFormat="1" ht="14.25" customHeight="1">
      <c r="A48" s="646" t="s">
        <v>837</v>
      </c>
      <c r="B48" s="647"/>
      <c r="C48" s="647"/>
      <c r="D48" s="647"/>
      <c r="E48" s="648"/>
      <c r="F48" s="418" t="s">
        <v>84</v>
      </c>
      <c r="G48" s="406">
        <v>35700</v>
      </c>
      <c r="H48" s="406">
        <v>28999.875</v>
      </c>
      <c r="I48" s="413">
        <f>SUM(H48/G48*100)</f>
        <v>81.232142857142847</v>
      </c>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row>
    <row r="49" spans="1:32" s="452" customFormat="1" ht="33" customHeight="1">
      <c r="A49" s="649" t="s">
        <v>850</v>
      </c>
      <c r="B49" s="650"/>
      <c r="C49" s="650"/>
      <c r="D49" s="650"/>
      <c r="E49" s="651"/>
      <c r="F49" s="421" t="s">
        <v>85</v>
      </c>
      <c r="G49" s="406">
        <v>87198</v>
      </c>
      <c r="H49" s="406">
        <v>109396.62300000001</v>
      </c>
      <c r="I49" s="413">
        <f>SUM(H49/G49*100)</f>
        <v>125.45772036055874</v>
      </c>
      <c r="J49" s="451"/>
      <c r="K49" s="451"/>
      <c r="L49" s="451"/>
      <c r="M49" s="451"/>
      <c r="N49" s="451"/>
      <c r="O49" s="451"/>
      <c r="P49" s="451"/>
      <c r="Q49" s="451"/>
      <c r="R49" s="451"/>
      <c r="S49" s="451"/>
      <c r="T49" s="451"/>
      <c r="U49" s="451"/>
      <c r="V49" s="451"/>
      <c r="W49" s="451"/>
      <c r="X49" s="451"/>
      <c r="Y49" s="451"/>
      <c r="Z49" s="451"/>
      <c r="AA49" s="451"/>
      <c r="AB49" s="451"/>
      <c r="AC49" s="451"/>
      <c r="AD49" s="451"/>
      <c r="AE49" s="451"/>
      <c r="AF49" s="451"/>
    </row>
    <row r="50" spans="1:32" s="450" customFormat="1" ht="33.75" customHeight="1">
      <c r="A50" s="652" t="s">
        <v>838</v>
      </c>
      <c r="B50" s="653"/>
      <c r="C50" s="653"/>
      <c r="D50" s="653"/>
      <c r="E50" s="654"/>
      <c r="F50" s="418" t="s">
        <v>86</v>
      </c>
      <c r="G50" s="397">
        <f>G51</f>
        <v>1850</v>
      </c>
      <c r="H50" s="397">
        <f>H51</f>
        <v>6193.2439999999997</v>
      </c>
      <c r="I50" s="413">
        <f>SUM(H50/G50*100)</f>
        <v>334.76994594594595</v>
      </c>
      <c r="J50" s="449"/>
      <c r="K50" s="449"/>
      <c r="L50" s="449"/>
      <c r="M50" s="449"/>
      <c r="N50" s="449"/>
      <c r="O50" s="449"/>
      <c r="P50" s="449"/>
      <c r="Q50" s="449"/>
      <c r="R50" s="449"/>
      <c r="S50" s="449"/>
      <c r="T50" s="449"/>
      <c r="U50" s="449"/>
      <c r="V50" s="449"/>
      <c r="W50" s="449"/>
      <c r="X50" s="449"/>
      <c r="Y50" s="449"/>
      <c r="Z50" s="449"/>
      <c r="AA50" s="449"/>
      <c r="AB50" s="449"/>
      <c r="AC50" s="449"/>
      <c r="AD50" s="449"/>
      <c r="AE50" s="449"/>
      <c r="AF50" s="449"/>
    </row>
    <row r="51" spans="1:32" s="452" customFormat="1" ht="14.25" customHeight="1">
      <c r="A51" s="646" t="s">
        <v>32</v>
      </c>
      <c r="B51" s="647"/>
      <c r="C51" s="647"/>
      <c r="D51" s="647"/>
      <c r="E51" s="648"/>
      <c r="F51" s="423" t="s">
        <v>96</v>
      </c>
      <c r="G51" s="406">
        <v>1850</v>
      </c>
      <c r="H51" s="406">
        <v>6193.2439999999997</v>
      </c>
      <c r="I51" s="412">
        <f t="shared" ref="I51:I54" si="9">SUM(H51/G51*100)</f>
        <v>334.76994594594595</v>
      </c>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row>
    <row r="52" spans="1:32" s="448" customFormat="1" ht="20.25" customHeight="1">
      <c r="A52" s="638" t="s">
        <v>11</v>
      </c>
      <c r="B52" s="639"/>
      <c r="C52" s="639"/>
      <c r="D52" s="639"/>
      <c r="E52" s="640"/>
      <c r="F52" s="423"/>
      <c r="G52" s="396">
        <f>G46+G13</f>
        <v>8668083</v>
      </c>
      <c r="H52" s="477">
        <f>H46+H13</f>
        <v>8717097.9970000014</v>
      </c>
      <c r="I52" s="412">
        <f t="shared" si="9"/>
        <v>100.56546524762166</v>
      </c>
      <c r="J52" s="447"/>
      <c r="K52" s="447"/>
      <c r="L52" s="447"/>
      <c r="M52" s="447"/>
      <c r="N52" s="447"/>
      <c r="O52" s="447"/>
      <c r="P52" s="447"/>
      <c r="Q52" s="447"/>
      <c r="R52" s="447"/>
      <c r="S52" s="447"/>
      <c r="T52" s="447"/>
      <c r="U52" s="447"/>
      <c r="V52" s="447"/>
      <c r="W52" s="447"/>
      <c r="X52" s="447"/>
      <c r="Y52" s="447"/>
      <c r="Z52" s="447"/>
      <c r="AA52" s="447"/>
      <c r="AB52" s="447"/>
      <c r="AC52" s="447"/>
      <c r="AD52" s="447"/>
      <c r="AE52" s="447"/>
      <c r="AF52" s="447"/>
    </row>
    <row r="53" spans="1:32" s="448" customFormat="1" ht="14.25" customHeight="1">
      <c r="A53" s="637" t="s">
        <v>839</v>
      </c>
      <c r="B53" s="637"/>
      <c r="C53" s="637"/>
      <c r="D53" s="637"/>
      <c r="E53" s="637"/>
      <c r="G53" s="409">
        <v>1921550</v>
      </c>
      <c r="H53" s="409">
        <v>1511648.098</v>
      </c>
      <c r="I53" s="413">
        <f>SUM(H53/G53*100)</f>
        <v>78.668163617912626</v>
      </c>
      <c r="J53" s="447"/>
      <c r="K53" s="447"/>
      <c r="L53" s="447"/>
      <c r="M53" s="447"/>
      <c r="N53" s="447"/>
      <c r="O53" s="447"/>
      <c r="P53" s="447"/>
      <c r="Q53" s="447"/>
      <c r="R53" s="447"/>
      <c r="S53" s="447"/>
      <c r="T53" s="447"/>
      <c r="U53" s="447"/>
      <c r="V53" s="447"/>
      <c r="W53" s="447"/>
      <c r="X53" s="447"/>
      <c r="Y53" s="447"/>
      <c r="Z53" s="447"/>
      <c r="AA53" s="447"/>
      <c r="AB53" s="447"/>
      <c r="AC53" s="447"/>
      <c r="AD53" s="447"/>
      <c r="AE53" s="447"/>
      <c r="AF53" s="447"/>
    </row>
    <row r="54" spans="1:32" s="448" customFormat="1" ht="14.25" customHeight="1">
      <c r="A54" s="638" t="s">
        <v>33</v>
      </c>
      <c r="B54" s="639"/>
      <c r="C54" s="639"/>
      <c r="D54" s="639"/>
      <c r="E54" s="640"/>
      <c r="F54" s="63"/>
      <c r="G54" s="396">
        <f>G52+G53</f>
        <v>10589633</v>
      </c>
      <c r="H54" s="477">
        <f>H52+H53</f>
        <v>10228746.095000001</v>
      </c>
      <c r="I54" s="412">
        <f t="shared" si="9"/>
        <v>96.592073540225627</v>
      </c>
      <c r="J54" s="447"/>
      <c r="K54" s="447"/>
      <c r="L54" s="447"/>
      <c r="M54" s="447"/>
      <c r="N54" s="447"/>
      <c r="O54" s="447"/>
      <c r="P54" s="447"/>
      <c r="Q54" s="447"/>
      <c r="R54" s="447"/>
      <c r="S54" s="447"/>
      <c r="T54" s="447"/>
      <c r="U54" s="447"/>
      <c r="V54" s="447"/>
      <c r="W54" s="447"/>
      <c r="X54" s="447"/>
      <c r="Y54" s="447"/>
      <c r="Z54" s="447"/>
      <c r="AA54" s="447"/>
      <c r="AB54" s="447"/>
      <c r="AC54" s="447"/>
      <c r="AD54" s="447"/>
      <c r="AE54" s="447"/>
      <c r="AF54" s="447"/>
    </row>
    <row r="55" spans="1:32" s="448" customFormat="1" ht="10.5" customHeight="1">
      <c r="A55" s="453"/>
      <c r="B55" s="453"/>
      <c r="C55" s="453"/>
      <c r="D55" s="453"/>
      <c r="E55" s="453"/>
      <c r="F55" s="453"/>
      <c r="G55" s="405"/>
      <c r="H55" s="405"/>
      <c r="I55" s="454"/>
      <c r="J55" s="447"/>
      <c r="K55" s="447"/>
      <c r="L55" s="447"/>
      <c r="M55" s="447"/>
      <c r="N55" s="447"/>
      <c r="O55" s="447"/>
      <c r="P55" s="447"/>
      <c r="Q55" s="447"/>
      <c r="R55" s="447"/>
      <c r="S55" s="447"/>
      <c r="T55" s="447"/>
      <c r="U55" s="447"/>
      <c r="V55" s="447"/>
      <c r="W55" s="447"/>
      <c r="X55" s="447"/>
      <c r="Y55" s="447"/>
      <c r="Z55" s="447"/>
      <c r="AA55" s="447"/>
      <c r="AB55" s="447"/>
      <c r="AC55" s="447"/>
      <c r="AD55" s="447"/>
      <c r="AE55" s="447"/>
      <c r="AF55" s="447"/>
    </row>
    <row r="56" spans="1:32" s="448" customFormat="1" ht="13.8">
      <c r="A56" s="455" t="s">
        <v>853</v>
      </c>
      <c r="B56" s="456"/>
      <c r="C56" s="456"/>
      <c r="D56" s="456"/>
      <c r="E56" s="456"/>
      <c r="F56" s="457"/>
      <c r="I56" s="447"/>
      <c r="J56" s="447"/>
      <c r="K56" s="447"/>
      <c r="L56" s="447"/>
      <c r="M56" s="447"/>
      <c r="N56" s="447"/>
      <c r="O56" s="447"/>
      <c r="P56" s="447"/>
      <c r="Q56" s="447"/>
      <c r="R56" s="447"/>
      <c r="S56" s="447"/>
      <c r="T56" s="447"/>
      <c r="U56" s="447"/>
      <c r="V56" s="447"/>
      <c r="W56" s="447"/>
      <c r="X56" s="447"/>
      <c r="Y56" s="447"/>
      <c r="Z56" s="447"/>
      <c r="AA56" s="447"/>
      <c r="AB56" s="447"/>
      <c r="AC56" s="447"/>
      <c r="AD56" s="447"/>
      <c r="AE56" s="447"/>
      <c r="AF56" s="447"/>
    </row>
    <row r="57" spans="1:32" s="448" customFormat="1">
      <c r="J57" s="447"/>
      <c r="K57" s="447"/>
      <c r="L57" s="447"/>
      <c r="M57" s="447"/>
      <c r="N57" s="447"/>
      <c r="O57" s="447"/>
      <c r="P57" s="447"/>
      <c r="Q57" s="447"/>
      <c r="R57" s="447"/>
      <c r="S57" s="447"/>
      <c r="T57" s="447"/>
      <c r="U57" s="447"/>
      <c r="V57" s="447"/>
      <c r="W57" s="447"/>
      <c r="X57" s="447"/>
      <c r="Y57" s="447"/>
      <c r="Z57" s="447"/>
      <c r="AA57" s="447"/>
      <c r="AB57" s="447"/>
      <c r="AC57" s="447"/>
      <c r="AD57" s="447"/>
      <c r="AE57" s="447"/>
      <c r="AF57" s="447"/>
    </row>
    <row r="58" spans="1:32" ht="9" customHeight="1">
      <c r="F58" s="343"/>
      <c r="J58" s="442"/>
      <c r="K58" s="442"/>
      <c r="L58" s="442"/>
      <c r="M58" s="442"/>
      <c r="N58" s="442"/>
      <c r="O58" s="442"/>
      <c r="P58" s="442"/>
      <c r="Q58" s="442"/>
      <c r="R58" s="442"/>
      <c r="S58" s="442"/>
      <c r="T58" s="442"/>
      <c r="U58" s="442"/>
      <c r="V58" s="442"/>
      <c r="W58" s="442"/>
      <c r="X58" s="442"/>
      <c r="Y58" s="442"/>
      <c r="Z58" s="442"/>
      <c r="AA58" s="442"/>
      <c r="AB58" s="442"/>
      <c r="AC58" s="442"/>
      <c r="AD58" s="442"/>
      <c r="AE58" s="442"/>
      <c r="AF58" s="442"/>
    </row>
    <row r="59" spans="1:32" ht="13.8">
      <c r="A59" s="487" t="s">
        <v>87</v>
      </c>
      <c r="B59" s="460"/>
      <c r="C59" s="460"/>
      <c r="D59" s="460"/>
      <c r="E59" s="2"/>
      <c r="F59" s="364" t="s">
        <v>813</v>
      </c>
      <c r="H59" s="655" t="s">
        <v>88</v>
      </c>
      <c r="I59" s="655"/>
      <c r="M59" s="442"/>
      <c r="N59" s="442"/>
      <c r="O59" s="442"/>
      <c r="P59" s="442"/>
      <c r="Q59" s="442"/>
      <c r="R59" s="442"/>
      <c r="S59" s="442"/>
      <c r="T59" s="442"/>
      <c r="U59" s="442"/>
      <c r="V59" s="442"/>
      <c r="W59" s="442"/>
      <c r="X59" s="442"/>
      <c r="Y59" s="442"/>
      <c r="Z59" s="442"/>
      <c r="AA59" s="442"/>
      <c r="AB59" s="442"/>
      <c r="AC59" s="442"/>
      <c r="AD59" s="442"/>
      <c r="AE59" s="442"/>
      <c r="AF59" s="442"/>
    </row>
    <row r="60" spans="1:32">
      <c r="A60" s="461"/>
      <c r="B60" s="2"/>
      <c r="C60" s="2"/>
      <c r="D60" s="2"/>
      <c r="E60" s="2"/>
      <c r="F60" s="462" t="s">
        <v>35</v>
      </c>
      <c r="H60" s="641" t="s">
        <v>852</v>
      </c>
      <c r="I60" s="641"/>
      <c r="M60" s="442"/>
      <c r="N60" s="442"/>
      <c r="O60" s="442"/>
      <c r="P60" s="442"/>
      <c r="Q60" s="442"/>
      <c r="R60" s="442"/>
      <c r="S60" s="442"/>
      <c r="T60" s="442"/>
      <c r="U60" s="442"/>
      <c r="V60" s="442"/>
      <c r="W60" s="442"/>
      <c r="X60" s="442"/>
      <c r="Y60" s="442"/>
      <c r="Z60" s="442"/>
      <c r="AA60" s="442"/>
      <c r="AB60" s="442"/>
      <c r="AC60" s="442"/>
      <c r="AD60" s="442"/>
      <c r="AE60" s="442"/>
      <c r="AF60" s="442"/>
    </row>
    <row r="61" spans="1:32">
      <c r="A61" s="463"/>
      <c r="B61" s="2"/>
      <c r="C61" s="2"/>
      <c r="D61" s="2"/>
      <c r="E61" s="2"/>
      <c r="F61" s="462"/>
      <c r="H61" s="464"/>
      <c r="I61" s="464"/>
      <c r="M61" s="442"/>
      <c r="N61" s="442"/>
      <c r="O61" s="442"/>
      <c r="P61" s="442"/>
      <c r="Q61" s="442"/>
      <c r="R61" s="442"/>
      <c r="S61" s="442"/>
      <c r="T61" s="442"/>
      <c r="U61" s="442"/>
      <c r="V61" s="442"/>
      <c r="W61" s="442"/>
      <c r="X61" s="442"/>
      <c r="Y61" s="442"/>
      <c r="Z61" s="442"/>
      <c r="AA61" s="442"/>
      <c r="AB61" s="442"/>
      <c r="AC61" s="442"/>
      <c r="AD61" s="442"/>
      <c r="AE61" s="442"/>
      <c r="AF61" s="442"/>
    </row>
    <row r="62" spans="1:32" ht="13.8">
      <c r="A62" s="488" t="s">
        <v>17</v>
      </c>
      <c r="B62" s="460"/>
      <c r="C62" s="460"/>
      <c r="D62" s="460"/>
      <c r="E62" s="2"/>
      <c r="F62" s="364" t="s">
        <v>813</v>
      </c>
      <c r="H62" s="655" t="s">
        <v>89</v>
      </c>
      <c r="I62" s="655"/>
      <c r="M62" s="442"/>
      <c r="N62" s="442"/>
      <c r="O62" s="442"/>
      <c r="P62" s="442"/>
      <c r="Q62" s="442"/>
      <c r="R62" s="442"/>
      <c r="S62" s="442"/>
      <c r="T62" s="442"/>
      <c r="U62" s="442"/>
      <c r="V62" s="442"/>
      <c r="W62" s="442"/>
      <c r="X62" s="442"/>
      <c r="Y62" s="442"/>
      <c r="Z62" s="442"/>
      <c r="AA62" s="442"/>
      <c r="AB62" s="442"/>
      <c r="AC62" s="442"/>
      <c r="AD62" s="442"/>
      <c r="AE62" s="442"/>
      <c r="AF62" s="442"/>
    </row>
    <row r="63" spans="1:32">
      <c r="A63" s="1"/>
      <c r="B63" s="2"/>
      <c r="C63" s="2"/>
      <c r="D63" s="2"/>
      <c r="E63" s="2"/>
      <c r="F63" s="462" t="s">
        <v>35</v>
      </c>
      <c r="H63" s="642" t="s">
        <v>852</v>
      </c>
      <c r="I63" s="642"/>
      <c r="M63" s="442"/>
      <c r="N63" s="442"/>
      <c r="O63" s="442"/>
      <c r="P63" s="442"/>
      <c r="Q63" s="442"/>
      <c r="R63" s="442"/>
      <c r="S63" s="442"/>
      <c r="T63" s="442"/>
      <c r="U63" s="442"/>
      <c r="V63" s="442"/>
      <c r="W63" s="442"/>
      <c r="X63" s="442"/>
      <c r="Y63" s="442"/>
      <c r="Z63" s="442"/>
      <c r="AA63" s="442"/>
      <c r="AB63" s="442"/>
      <c r="AC63" s="442"/>
      <c r="AD63" s="442"/>
      <c r="AE63" s="442"/>
      <c r="AF63" s="442"/>
    </row>
    <row r="64" spans="1:32">
      <c r="A64" s="1"/>
      <c r="B64" s="2"/>
      <c r="C64" s="2"/>
      <c r="D64" s="2"/>
      <c r="E64" s="2"/>
      <c r="F64" s="2"/>
      <c r="H64" s="2"/>
      <c r="I64" s="2"/>
      <c r="J64" s="2"/>
      <c r="K64" s="2"/>
      <c r="L64" s="442"/>
      <c r="M64" s="442"/>
      <c r="N64" s="442"/>
      <c r="O64" s="442"/>
      <c r="P64" s="442"/>
      <c r="Q64" s="442"/>
      <c r="R64" s="442"/>
      <c r="S64" s="442"/>
      <c r="T64" s="442"/>
      <c r="U64" s="442"/>
      <c r="V64" s="442"/>
      <c r="W64" s="442"/>
      <c r="X64" s="442"/>
      <c r="Y64" s="442"/>
      <c r="Z64" s="442"/>
      <c r="AA64" s="442"/>
      <c r="AB64" s="442"/>
      <c r="AC64" s="442"/>
      <c r="AD64" s="442"/>
      <c r="AE64" s="442"/>
      <c r="AF64" s="442"/>
    </row>
    <row r="65" spans="6:32">
      <c r="F65" s="343"/>
      <c r="I65" s="442"/>
      <c r="J65" s="442"/>
      <c r="K65" s="442"/>
      <c r="L65" s="442"/>
      <c r="M65" s="442"/>
      <c r="N65" s="442"/>
      <c r="O65" s="442"/>
      <c r="P65" s="442"/>
      <c r="Q65" s="442"/>
      <c r="R65" s="442"/>
      <c r="S65" s="442"/>
      <c r="T65" s="442"/>
      <c r="U65" s="442"/>
      <c r="V65" s="442"/>
      <c r="W65" s="442"/>
      <c r="X65" s="442"/>
      <c r="Y65" s="442"/>
      <c r="Z65" s="442"/>
      <c r="AA65" s="442"/>
      <c r="AB65" s="442"/>
      <c r="AC65" s="442"/>
      <c r="AD65" s="442"/>
      <c r="AE65" s="442"/>
      <c r="AF65" s="442"/>
    </row>
    <row r="66" spans="6:32">
      <c r="F66" s="343"/>
      <c r="I66" s="442"/>
      <c r="J66" s="442"/>
      <c r="K66" s="442"/>
      <c r="L66" s="442"/>
      <c r="M66" s="442"/>
      <c r="N66" s="442"/>
      <c r="O66" s="442"/>
      <c r="P66" s="442"/>
      <c r="Q66" s="442"/>
      <c r="R66" s="442"/>
      <c r="S66" s="442"/>
      <c r="T66" s="442"/>
      <c r="U66" s="442"/>
      <c r="V66" s="442"/>
      <c r="W66" s="442"/>
      <c r="X66" s="442"/>
      <c r="Y66" s="442"/>
      <c r="Z66" s="442"/>
      <c r="AA66" s="442"/>
      <c r="AB66" s="442"/>
      <c r="AC66" s="442"/>
      <c r="AD66" s="442"/>
      <c r="AE66" s="442"/>
      <c r="AF66" s="442"/>
    </row>
    <row r="67" spans="6:32">
      <c r="F67" s="343"/>
      <c r="I67" s="442"/>
      <c r="J67" s="442"/>
      <c r="K67" s="442"/>
      <c r="L67" s="442"/>
      <c r="M67" s="442"/>
      <c r="N67" s="442"/>
      <c r="O67" s="442"/>
      <c r="P67" s="442"/>
      <c r="Q67" s="442"/>
      <c r="R67" s="442"/>
      <c r="S67" s="442"/>
      <c r="T67" s="442"/>
      <c r="U67" s="442"/>
      <c r="V67" s="442"/>
      <c r="W67" s="442"/>
      <c r="X67" s="442"/>
      <c r="Y67" s="442"/>
      <c r="Z67" s="442"/>
      <c r="AA67" s="442"/>
      <c r="AB67" s="442"/>
      <c r="AC67" s="442"/>
      <c r="AD67" s="442"/>
      <c r="AE67" s="442"/>
      <c r="AF67" s="442"/>
    </row>
    <row r="68" spans="6:32">
      <c r="F68" s="343"/>
      <c r="I68" s="442"/>
      <c r="J68" s="442"/>
      <c r="K68" s="442"/>
      <c r="L68" s="442"/>
      <c r="M68" s="442"/>
      <c r="N68" s="442"/>
      <c r="O68" s="442"/>
      <c r="P68" s="442"/>
      <c r="Q68" s="442"/>
      <c r="R68" s="442"/>
      <c r="S68" s="442"/>
      <c r="T68" s="442"/>
      <c r="U68" s="442"/>
      <c r="V68" s="442"/>
      <c r="W68" s="442"/>
      <c r="X68" s="442"/>
      <c r="Y68" s="442"/>
      <c r="Z68" s="442"/>
      <c r="AA68" s="442"/>
      <c r="AB68" s="442"/>
      <c r="AC68" s="442"/>
      <c r="AD68" s="442"/>
      <c r="AE68" s="442"/>
      <c r="AF68" s="442"/>
    </row>
    <row r="69" spans="6:32">
      <c r="F69" s="343"/>
      <c r="I69" s="442"/>
      <c r="J69" s="442"/>
      <c r="K69" s="442"/>
      <c r="L69" s="442"/>
      <c r="M69" s="442"/>
      <c r="N69" s="442"/>
      <c r="O69" s="442"/>
      <c r="P69" s="442"/>
      <c r="Q69" s="442"/>
      <c r="R69" s="442"/>
      <c r="S69" s="442"/>
      <c r="T69" s="442"/>
      <c r="U69" s="442"/>
      <c r="V69" s="442"/>
      <c r="W69" s="442"/>
      <c r="X69" s="442"/>
      <c r="Y69" s="442"/>
      <c r="Z69" s="442"/>
      <c r="AA69" s="442"/>
      <c r="AB69" s="442"/>
      <c r="AC69" s="442"/>
      <c r="AD69" s="442"/>
      <c r="AE69" s="442"/>
      <c r="AF69" s="442"/>
    </row>
    <row r="70" spans="6:32">
      <c r="F70" s="343"/>
      <c r="I70" s="442"/>
      <c r="J70" s="442"/>
      <c r="K70" s="442"/>
      <c r="L70" s="442"/>
      <c r="M70" s="442"/>
      <c r="N70" s="442"/>
      <c r="O70" s="442"/>
      <c r="P70" s="442"/>
      <c r="Q70" s="442"/>
      <c r="R70" s="442"/>
      <c r="S70" s="442"/>
      <c r="T70" s="442"/>
      <c r="U70" s="442"/>
      <c r="V70" s="442"/>
      <c r="W70" s="442"/>
      <c r="X70" s="442"/>
      <c r="Y70" s="442"/>
      <c r="Z70" s="442"/>
      <c r="AA70" s="442"/>
      <c r="AB70" s="442"/>
      <c r="AC70" s="442"/>
      <c r="AD70" s="442"/>
      <c r="AE70" s="442"/>
      <c r="AF70" s="442"/>
    </row>
    <row r="71" spans="6:32">
      <c r="F71" s="343"/>
      <c r="I71" s="442"/>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2"/>
    </row>
    <row r="72" spans="6:32">
      <c r="F72" s="343"/>
      <c r="I72" s="442"/>
      <c r="J72" s="442"/>
      <c r="K72" s="442"/>
      <c r="L72" s="442"/>
      <c r="M72" s="442"/>
      <c r="N72" s="442"/>
      <c r="O72" s="442"/>
      <c r="P72" s="442"/>
      <c r="Q72" s="442"/>
      <c r="R72" s="442"/>
      <c r="S72" s="442"/>
      <c r="T72" s="442"/>
      <c r="U72" s="442"/>
      <c r="V72" s="442"/>
      <c r="W72" s="442"/>
      <c r="X72" s="442"/>
      <c r="Y72" s="442"/>
      <c r="Z72" s="442"/>
      <c r="AA72" s="442"/>
      <c r="AB72" s="442"/>
      <c r="AC72" s="442"/>
      <c r="AD72" s="442"/>
      <c r="AE72" s="442"/>
      <c r="AF72" s="442"/>
    </row>
    <row r="73" spans="6:32">
      <c r="F73" s="343"/>
      <c r="I73" s="442"/>
      <c r="J73" s="442"/>
      <c r="K73" s="442"/>
      <c r="L73" s="442"/>
      <c r="M73" s="442"/>
      <c r="N73" s="442"/>
      <c r="O73" s="442"/>
      <c r="P73" s="442"/>
      <c r="Q73" s="442"/>
      <c r="R73" s="442"/>
      <c r="S73" s="442"/>
      <c r="T73" s="442"/>
      <c r="U73" s="442"/>
      <c r="V73" s="442"/>
      <c r="W73" s="442"/>
      <c r="X73" s="442"/>
      <c r="Y73" s="442"/>
      <c r="Z73" s="442"/>
      <c r="AA73" s="442"/>
      <c r="AB73" s="442"/>
      <c r="AC73" s="442"/>
      <c r="AD73" s="442"/>
      <c r="AE73" s="442"/>
      <c r="AF73" s="442"/>
    </row>
    <row r="74" spans="6:32">
      <c r="F74" s="343"/>
      <c r="I74" s="442"/>
      <c r="J74" s="442"/>
      <c r="K74" s="442"/>
      <c r="L74" s="442"/>
      <c r="M74" s="442"/>
      <c r="N74" s="442"/>
      <c r="O74" s="442"/>
      <c r="P74" s="442"/>
      <c r="Q74" s="442"/>
      <c r="R74" s="442"/>
      <c r="S74" s="442"/>
      <c r="T74" s="442"/>
      <c r="U74" s="442"/>
      <c r="V74" s="442"/>
      <c r="W74" s="442"/>
      <c r="X74" s="442"/>
      <c r="Y74" s="442"/>
      <c r="Z74" s="442"/>
      <c r="AA74" s="442"/>
      <c r="AB74" s="442"/>
      <c r="AC74" s="442"/>
      <c r="AD74" s="442"/>
      <c r="AE74" s="442"/>
      <c r="AF74" s="442"/>
    </row>
    <row r="75" spans="6:32">
      <c r="F75" s="343"/>
      <c r="I75" s="442"/>
      <c r="J75" s="442"/>
      <c r="K75" s="442"/>
      <c r="L75" s="442"/>
      <c r="M75" s="442"/>
      <c r="N75" s="442"/>
      <c r="O75" s="442"/>
      <c r="P75" s="442"/>
      <c r="Q75" s="442"/>
      <c r="R75" s="442"/>
      <c r="S75" s="442"/>
      <c r="T75" s="442"/>
      <c r="U75" s="442"/>
      <c r="V75" s="442"/>
      <c r="W75" s="442"/>
      <c r="X75" s="442"/>
      <c r="Y75" s="442"/>
      <c r="Z75" s="442"/>
      <c r="AA75" s="442"/>
      <c r="AB75" s="442"/>
      <c r="AC75" s="442"/>
      <c r="AD75" s="442"/>
      <c r="AE75" s="442"/>
      <c r="AF75" s="442"/>
    </row>
    <row r="76" spans="6:32">
      <c r="F76" s="343"/>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row>
    <row r="77" spans="6:32">
      <c r="F77" s="343"/>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row>
    <row r="78" spans="6:32">
      <c r="F78" s="343"/>
      <c r="I78" s="442"/>
      <c r="J78" s="442"/>
      <c r="K78" s="442"/>
      <c r="L78" s="442"/>
      <c r="M78" s="442"/>
      <c r="N78" s="442"/>
      <c r="O78" s="442"/>
      <c r="P78" s="442"/>
      <c r="Q78" s="442"/>
      <c r="R78" s="442"/>
      <c r="S78" s="442"/>
      <c r="T78" s="442"/>
      <c r="U78" s="442"/>
      <c r="V78" s="442"/>
      <c r="W78" s="442"/>
      <c r="X78" s="442"/>
      <c r="Y78" s="442"/>
      <c r="Z78" s="442"/>
      <c r="AA78" s="442"/>
      <c r="AB78" s="442"/>
      <c r="AC78" s="442"/>
      <c r="AD78" s="442"/>
      <c r="AE78" s="442"/>
      <c r="AF78" s="442"/>
    </row>
    <row r="79" spans="6:32">
      <c r="F79" s="343"/>
      <c r="I79" s="442"/>
      <c r="J79" s="442"/>
      <c r="K79" s="442"/>
      <c r="L79" s="442"/>
      <c r="M79" s="442"/>
      <c r="N79" s="442"/>
      <c r="O79" s="442"/>
      <c r="P79" s="442"/>
      <c r="Q79" s="442"/>
      <c r="R79" s="442"/>
      <c r="S79" s="442"/>
      <c r="T79" s="442"/>
      <c r="U79" s="442"/>
      <c r="V79" s="442"/>
      <c r="W79" s="442"/>
      <c r="X79" s="442"/>
      <c r="Y79" s="442"/>
      <c r="Z79" s="442"/>
      <c r="AA79" s="442"/>
      <c r="AB79" s="442"/>
      <c r="AC79" s="442"/>
      <c r="AD79" s="442"/>
      <c r="AE79" s="442"/>
      <c r="AF79" s="442"/>
    </row>
    <row r="80" spans="6:32">
      <c r="F80" s="343"/>
      <c r="I80" s="442"/>
      <c r="J80" s="442"/>
      <c r="K80" s="442"/>
      <c r="L80" s="442"/>
      <c r="M80" s="442"/>
      <c r="N80" s="442"/>
      <c r="O80" s="442"/>
      <c r="P80" s="442"/>
      <c r="Q80" s="442"/>
      <c r="R80" s="442"/>
      <c r="S80" s="442"/>
      <c r="T80" s="442"/>
      <c r="U80" s="442"/>
      <c r="V80" s="442"/>
      <c r="W80" s="442"/>
      <c r="X80" s="442"/>
      <c r="Y80" s="442"/>
      <c r="Z80" s="442"/>
      <c r="AA80" s="442"/>
      <c r="AB80" s="442"/>
      <c r="AC80" s="442"/>
      <c r="AD80" s="442"/>
      <c r="AE80" s="442"/>
      <c r="AF80" s="442"/>
    </row>
    <row r="81" spans="6:32">
      <c r="F81" s="343"/>
      <c r="I81" s="442"/>
      <c r="J81" s="442"/>
      <c r="K81" s="442"/>
      <c r="L81" s="442"/>
      <c r="M81" s="442"/>
      <c r="N81" s="442"/>
      <c r="O81" s="442"/>
      <c r="P81" s="442"/>
      <c r="Q81" s="442"/>
      <c r="R81" s="442"/>
      <c r="S81" s="442"/>
      <c r="T81" s="442"/>
      <c r="U81" s="442"/>
      <c r="V81" s="442"/>
      <c r="W81" s="442"/>
      <c r="X81" s="442"/>
      <c r="Y81" s="442"/>
      <c r="Z81" s="442"/>
      <c r="AA81" s="442"/>
      <c r="AB81" s="442"/>
      <c r="AC81" s="442"/>
      <c r="AD81" s="442"/>
      <c r="AE81" s="442"/>
      <c r="AF81" s="442"/>
    </row>
    <row r="82" spans="6:32">
      <c r="F82" s="343"/>
      <c r="I82" s="442"/>
      <c r="J82" s="442"/>
      <c r="K82" s="442"/>
      <c r="L82" s="442"/>
      <c r="M82" s="442"/>
      <c r="N82" s="442"/>
      <c r="O82" s="442"/>
      <c r="P82" s="442"/>
      <c r="Q82" s="442"/>
      <c r="R82" s="442"/>
      <c r="S82" s="442"/>
      <c r="T82" s="442"/>
      <c r="U82" s="442"/>
      <c r="V82" s="442"/>
      <c r="W82" s="442"/>
      <c r="X82" s="442"/>
      <c r="Y82" s="442"/>
      <c r="Z82" s="442"/>
      <c r="AA82" s="442"/>
      <c r="AB82" s="442"/>
      <c r="AC82" s="442"/>
      <c r="AD82" s="442"/>
      <c r="AE82" s="442"/>
      <c r="AF82" s="442"/>
    </row>
    <row r="83" spans="6:32">
      <c r="F83" s="343"/>
      <c r="I83" s="442"/>
      <c r="J83" s="442"/>
      <c r="K83" s="442"/>
      <c r="L83" s="442"/>
      <c r="M83" s="442"/>
      <c r="N83" s="442"/>
      <c r="O83" s="442"/>
      <c r="P83" s="442"/>
      <c r="Q83" s="442"/>
      <c r="R83" s="442"/>
      <c r="S83" s="442"/>
      <c r="T83" s="442"/>
      <c r="U83" s="442"/>
      <c r="V83" s="442"/>
      <c r="W83" s="442"/>
      <c r="X83" s="442"/>
      <c r="Y83" s="442"/>
      <c r="Z83" s="442"/>
      <c r="AA83" s="442"/>
      <c r="AB83" s="442"/>
      <c r="AC83" s="442"/>
      <c r="AD83" s="442"/>
      <c r="AE83" s="442"/>
      <c r="AF83" s="442"/>
    </row>
    <row r="84" spans="6:32">
      <c r="F84" s="343"/>
      <c r="I84" s="442"/>
      <c r="J84" s="442"/>
      <c r="K84" s="442"/>
      <c r="L84" s="442"/>
      <c r="M84" s="442"/>
      <c r="N84" s="442"/>
      <c r="O84" s="442"/>
      <c r="P84" s="442"/>
      <c r="Q84" s="442"/>
      <c r="R84" s="442"/>
      <c r="S84" s="442"/>
      <c r="T84" s="442"/>
      <c r="U84" s="442"/>
      <c r="V84" s="442"/>
      <c r="W84" s="442"/>
      <c r="X84" s="442"/>
      <c r="Y84" s="442"/>
      <c r="Z84" s="442"/>
      <c r="AA84" s="442"/>
      <c r="AB84" s="442"/>
      <c r="AC84" s="442"/>
      <c r="AD84" s="442"/>
      <c r="AE84" s="442"/>
      <c r="AF84" s="442"/>
    </row>
    <row r="85" spans="6:32">
      <c r="F85" s="343"/>
      <c r="I85" s="442"/>
      <c r="J85" s="442"/>
      <c r="K85" s="442"/>
      <c r="L85" s="442"/>
      <c r="M85" s="442"/>
      <c r="N85" s="442"/>
      <c r="O85" s="442"/>
      <c r="P85" s="442"/>
      <c r="Q85" s="442"/>
      <c r="R85" s="442"/>
      <c r="S85" s="442"/>
      <c r="T85" s="442"/>
      <c r="U85" s="442"/>
      <c r="V85" s="442"/>
      <c r="W85" s="442"/>
      <c r="X85" s="442"/>
      <c r="Y85" s="442"/>
      <c r="Z85" s="442"/>
      <c r="AA85" s="442"/>
      <c r="AB85" s="442"/>
      <c r="AC85" s="442"/>
      <c r="AD85" s="442"/>
      <c r="AE85" s="442"/>
      <c r="AF85" s="442"/>
    </row>
    <row r="86" spans="6:32">
      <c r="F86" s="343"/>
      <c r="I86" s="442"/>
      <c r="J86" s="442"/>
      <c r="K86" s="442"/>
      <c r="L86" s="442"/>
      <c r="M86" s="442"/>
      <c r="N86" s="442"/>
      <c r="O86" s="442"/>
      <c r="P86" s="442"/>
      <c r="Q86" s="442"/>
      <c r="R86" s="442"/>
      <c r="S86" s="442"/>
      <c r="T86" s="442"/>
      <c r="U86" s="442"/>
      <c r="V86" s="442"/>
      <c r="W86" s="442"/>
      <c r="X86" s="442"/>
      <c r="Y86" s="442"/>
      <c r="Z86" s="442"/>
      <c r="AA86" s="442"/>
      <c r="AB86" s="442"/>
      <c r="AC86" s="442"/>
      <c r="AD86" s="442"/>
      <c r="AE86" s="442"/>
      <c r="AF86" s="442"/>
    </row>
    <row r="87" spans="6:32">
      <c r="F87" s="343"/>
      <c r="I87" s="442"/>
      <c r="J87" s="442"/>
      <c r="K87" s="442"/>
      <c r="L87" s="442"/>
      <c r="M87" s="442"/>
      <c r="N87" s="442"/>
      <c r="O87" s="442"/>
      <c r="P87" s="442"/>
      <c r="Q87" s="442"/>
      <c r="R87" s="442"/>
      <c r="S87" s="442"/>
      <c r="T87" s="442"/>
      <c r="U87" s="442"/>
      <c r="V87" s="442"/>
      <c r="W87" s="442"/>
      <c r="X87" s="442"/>
      <c r="Y87" s="442"/>
      <c r="Z87" s="442"/>
      <c r="AA87" s="442"/>
      <c r="AB87" s="442"/>
      <c r="AC87" s="442"/>
      <c r="AD87" s="442"/>
      <c r="AE87" s="442"/>
      <c r="AF87" s="442"/>
    </row>
    <row r="88" spans="6:32">
      <c r="F88" s="343"/>
      <c r="I88" s="442"/>
      <c r="J88" s="442"/>
      <c r="K88" s="442"/>
      <c r="L88" s="442"/>
      <c r="M88" s="442"/>
      <c r="N88" s="442"/>
      <c r="O88" s="442"/>
      <c r="P88" s="442"/>
      <c r="Q88" s="442"/>
      <c r="R88" s="442"/>
      <c r="S88" s="442"/>
      <c r="T88" s="442"/>
      <c r="U88" s="442"/>
      <c r="V88" s="442"/>
      <c r="W88" s="442"/>
      <c r="X88" s="442"/>
      <c r="Y88" s="442"/>
      <c r="Z88" s="442"/>
      <c r="AA88" s="442"/>
      <c r="AB88" s="442"/>
      <c r="AC88" s="442"/>
      <c r="AD88" s="442"/>
      <c r="AE88" s="442"/>
      <c r="AF88" s="442"/>
    </row>
    <row r="89" spans="6:32">
      <c r="F89" s="343"/>
      <c r="I89" s="442"/>
      <c r="J89" s="442"/>
      <c r="K89" s="442"/>
      <c r="L89" s="442"/>
      <c r="M89" s="442"/>
      <c r="N89" s="442"/>
      <c r="O89" s="442"/>
      <c r="P89" s="442"/>
      <c r="Q89" s="442"/>
      <c r="R89" s="442"/>
      <c r="S89" s="442"/>
      <c r="T89" s="442"/>
      <c r="U89" s="442"/>
      <c r="V89" s="442"/>
      <c r="W89" s="442"/>
      <c r="X89" s="442"/>
      <c r="Y89" s="442"/>
      <c r="Z89" s="442"/>
      <c r="AA89" s="442"/>
      <c r="AB89" s="442"/>
      <c r="AC89" s="442"/>
      <c r="AD89" s="442"/>
      <c r="AE89" s="442"/>
      <c r="AF89" s="442"/>
    </row>
    <row r="90" spans="6:32">
      <c r="F90" s="343"/>
      <c r="I90" s="442"/>
      <c r="J90" s="442"/>
      <c r="K90" s="442"/>
      <c r="L90" s="442"/>
      <c r="M90" s="442"/>
      <c r="N90" s="442"/>
      <c r="O90" s="442"/>
      <c r="P90" s="442"/>
      <c r="Q90" s="442"/>
      <c r="R90" s="442"/>
      <c r="S90" s="442"/>
      <c r="T90" s="442"/>
      <c r="U90" s="442"/>
      <c r="V90" s="442"/>
      <c r="W90" s="442"/>
      <c r="X90" s="442"/>
      <c r="Y90" s="442"/>
      <c r="Z90" s="442"/>
      <c r="AA90" s="442"/>
      <c r="AB90" s="442"/>
      <c r="AC90" s="442"/>
      <c r="AD90" s="442"/>
      <c r="AE90" s="442"/>
      <c r="AF90" s="442"/>
    </row>
    <row r="91" spans="6:32">
      <c r="F91" s="343"/>
      <c r="I91" s="442"/>
      <c r="J91" s="442"/>
      <c r="K91" s="442"/>
      <c r="L91" s="442"/>
      <c r="M91" s="442"/>
      <c r="N91" s="442"/>
      <c r="O91" s="442"/>
      <c r="P91" s="442"/>
      <c r="Q91" s="442"/>
      <c r="R91" s="442"/>
      <c r="S91" s="442"/>
      <c r="T91" s="442"/>
      <c r="U91" s="442"/>
      <c r="V91" s="442"/>
      <c r="W91" s="442"/>
      <c r="X91" s="442"/>
      <c r="Y91" s="442"/>
      <c r="Z91" s="442"/>
      <c r="AA91" s="442"/>
      <c r="AB91" s="442"/>
      <c r="AC91" s="442"/>
      <c r="AD91" s="442"/>
      <c r="AE91" s="442"/>
      <c r="AF91" s="442"/>
    </row>
    <row r="92" spans="6:32">
      <c r="F92" s="343"/>
      <c r="I92" s="442"/>
      <c r="J92" s="442"/>
      <c r="K92" s="442"/>
      <c r="L92" s="442"/>
      <c r="M92" s="442"/>
      <c r="N92" s="442"/>
      <c r="O92" s="442"/>
      <c r="P92" s="442"/>
      <c r="Q92" s="442"/>
      <c r="R92" s="442"/>
      <c r="S92" s="442"/>
      <c r="T92" s="442"/>
      <c r="U92" s="442"/>
      <c r="V92" s="442"/>
      <c r="W92" s="442"/>
      <c r="X92" s="442"/>
      <c r="Y92" s="442"/>
      <c r="Z92" s="442"/>
      <c r="AA92" s="442"/>
      <c r="AB92" s="442"/>
      <c r="AC92" s="442"/>
      <c r="AD92" s="442"/>
      <c r="AE92" s="442"/>
      <c r="AF92" s="442"/>
    </row>
    <row r="93" spans="6:32">
      <c r="F93" s="343"/>
      <c r="I93" s="442"/>
      <c r="J93" s="442"/>
      <c r="K93" s="442"/>
      <c r="L93" s="442"/>
      <c r="M93" s="442"/>
      <c r="N93" s="442"/>
      <c r="O93" s="442"/>
      <c r="P93" s="442"/>
      <c r="Q93" s="442"/>
      <c r="R93" s="442"/>
      <c r="S93" s="442"/>
      <c r="T93" s="442"/>
      <c r="U93" s="442"/>
      <c r="V93" s="442"/>
      <c r="W93" s="442"/>
      <c r="X93" s="442"/>
      <c r="Y93" s="442"/>
      <c r="Z93" s="442"/>
      <c r="AA93" s="442"/>
      <c r="AB93" s="442"/>
      <c r="AC93" s="442"/>
      <c r="AD93" s="442"/>
      <c r="AE93" s="442"/>
      <c r="AF93" s="442"/>
    </row>
    <row r="94" spans="6:32">
      <c r="F94" s="343"/>
      <c r="I94" s="442"/>
      <c r="J94" s="442"/>
      <c r="K94" s="442"/>
      <c r="L94" s="442"/>
      <c r="M94" s="442"/>
      <c r="N94" s="442"/>
      <c r="O94" s="442"/>
      <c r="P94" s="442"/>
      <c r="Q94" s="442"/>
      <c r="R94" s="442"/>
      <c r="S94" s="442"/>
      <c r="T94" s="442"/>
      <c r="U94" s="442"/>
      <c r="V94" s="442"/>
      <c r="W94" s="442"/>
      <c r="X94" s="442"/>
      <c r="Y94" s="442"/>
      <c r="Z94" s="442"/>
      <c r="AA94" s="442"/>
      <c r="AB94" s="442"/>
      <c r="AC94" s="442"/>
      <c r="AD94" s="442"/>
      <c r="AE94" s="442"/>
      <c r="AF94" s="442"/>
    </row>
    <row r="95" spans="6:32">
      <c r="F95" s="343"/>
      <c r="I95" s="442"/>
      <c r="J95" s="442"/>
      <c r="K95" s="442"/>
      <c r="L95" s="442"/>
      <c r="M95" s="442"/>
      <c r="N95" s="442"/>
      <c r="O95" s="442"/>
      <c r="P95" s="442"/>
      <c r="Q95" s="442"/>
      <c r="R95" s="442"/>
      <c r="S95" s="442"/>
      <c r="T95" s="442"/>
      <c r="U95" s="442"/>
      <c r="V95" s="442"/>
      <c r="W95" s="442"/>
      <c r="X95" s="442"/>
      <c r="Y95" s="442"/>
      <c r="Z95" s="442"/>
      <c r="AA95" s="442"/>
      <c r="AB95" s="442"/>
      <c r="AC95" s="442"/>
      <c r="AD95" s="442"/>
      <c r="AE95" s="442"/>
      <c r="AF95" s="442"/>
    </row>
    <row r="96" spans="6:32">
      <c r="F96" s="343"/>
      <c r="I96" s="442"/>
      <c r="J96" s="442"/>
      <c r="K96" s="442"/>
      <c r="L96" s="442"/>
      <c r="M96" s="442"/>
      <c r="N96" s="442"/>
      <c r="O96" s="442"/>
      <c r="P96" s="442"/>
      <c r="Q96" s="442"/>
      <c r="R96" s="442"/>
      <c r="S96" s="442"/>
      <c r="T96" s="442"/>
      <c r="U96" s="442"/>
      <c r="V96" s="442"/>
      <c r="W96" s="442"/>
      <c r="X96" s="442"/>
      <c r="Y96" s="442"/>
      <c r="Z96" s="442"/>
      <c r="AA96" s="442"/>
      <c r="AB96" s="442"/>
      <c r="AC96" s="442"/>
      <c r="AD96" s="442"/>
      <c r="AE96" s="442"/>
      <c r="AF96" s="442"/>
    </row>
    <row r="97" spans="6:32">
      <c r="F97" s="343"/>
      <c r="I97" s="442"/>
      <c r="J97" s="442"/>
      <c r="K97" s="442"/>
      <c r="L97" s="442"/>
      <c r="M97" s="442"/>
      <c r="N97" s="442"/>
      <c r="O97" s="442"/>
      <c r="P97" s="442"/>
      <c r="Q97" s="442"/>
      <c r="R97" s="442"/>
      <c r="S97" s="442"/>
      <c r="T97" s="442"/>
      <c r="U97" s="442"/>
      <c r="V97" s="442"/>
      <c r="W97" s="442"/>
      <c r="X97" s="442"/>
      <c r="Y97" s="442"/>
      <c r="Z97" s="442"/>
      <c r="AA97" s="442"/>
      <c r="AB97" s="442"/>
      <c r="AC97" s="442"/>
      <c r="AD97" s="442"/>
      <c r="AE97" s="442"/>
      <c r="AF97" s="442"/>
    </row>
    <row r="98" spans="6:32">
      <c r="F98" s="343"/>
      <c r="I98" s="442"/>
      <c r="J98" s="442"/>
      <c r="K98" s="442"/>
      <c r="L98" s="442"/>
      <c r="M98" s="442"/>
      <c r="N98" s="442"/>
      <c r="O98" s="442"/>
      <c r="P98" s="442"/>
      <c r="Q98" s="442"/>
      <c r="R98" s="442"/>
      <c r="S98" s="442"/>
      <c r="T98" s="442"/>
      <c r="U98" s="442"/>
      <c r="V98" s="442"/>
      <c r="W98" s="442"/>
      <c r="X98" s="442"/>
      <c r="Y98" s="442"/>
      <c r="Z98" s="442"/>
      <c r="AA98" s="442"/>
      <c r="AB98" s="442"/>
      <c r="AC98" s="442"/>
      <c r="AD98" s="442"/>
      <c r="AE98" s="442"/>
      <c r="AF98" s="442"/>
    </row>
    <row r="99" spans="6:32">
      <c r="F99" s="343"/>
      <c r="I99" s="442"/>
      <c r="J99" s="442"/>
      <c r="K99" s="442"/>
      <c r="L99" s="442"/>
      <c r="M99" s="442"/>
      <c r="N99" s="442"/>
      <c r="O99" s="442"/>
      <c r="P99" s="442"/>
      <c r="Q99" s="442"/>
      <c r="R99" s="442"/>
      <c r="S99" s="442"/>
      <c r="T99" s="442"/>
      <c r="U99" s="442"/>
      <c r="V99" s="442"/>
      <c r="W99" s="442"/>
      <c r="X99" s="442"/>
      <c r="Y99" s="442"/>
      <c r="Z99" s="442"/>
      <c r="AA99" s="442"/>
      <c r="AB99" s="442"/>
      <c r="AC99" s="442"/>
      <c r="AD99" s="442"/>
      <c r="AE99" s="442"/>
      <c r="AF99" s="442"/>
    </row>
    <row r="100" spans="6:32">
      <c r="F100" s="343"/>
      <c r="I100" s="442"/>
      <c r="J100" s="442"/>
      <c r="K100" s="442"/>
      <c r="L100" s="442"/>
      <c r="M100" s="442"/>
      <c r="N100" s="442"/>
      <c r="O100" s="442"/>
      <c r="P100" s="442"/>
      <c r="Q100" s="442"/>
      <c r="R100" s="442"/>
      <c r="S100" s="442"/>
      <c r="T100" s="442"/>
      <c r="U100" s="442"/>
      <c r="V100" s="442"/>
      <c r="W100" s="442"/>
      <c r="X100" s="442"/>
      <c r="Y100" s="442"/>
      <c r="Z100" s="442"/>
      <c r="AA100" s="442"/>
      <c r="AB100" s="442"/>
      <c r="AC100" s="442"/>
      <c r="AD100" s="442"/>
      <c r="AE100" s="442"/>
      <c r="AF100" s="442"/>
    </row>
    <row r="101" spans="6:32">
      <c r="F101" s="343"/>
      <c r="I101" s="442"/>
      <c r="J101" s="442"/>
      <c r="K101" s="442"/>
      <c r="L101" s="442"/>
      <c r="M101" s="442"/>
      <c r="N101" s="442"/>
      <c r="O101" s="442"/>
      <c r="P101" s="442"/>
      <c r="Q101" s="442"/>
      <c r="R101" s="442"/>
      <c r="S101" s="442"/>
      <c r="T101" s="442"/>
      <c r="U101" s="442"/>
      <c r="V101" s="442"/>
      <c r="W101" s="442"/>
      <c r="X101" s="442"/>
      <c r="Y101" s="442"/>
      <c r="Z101" s="442"/>
      <c r="AA101" s="442"/>
      <c r="AB101" s="442"/>
      <c r="AC101" s="442"/>
      <c r="AD101" s="442"/>
      <c r="AE101" s="442"/>
      <c r="AF101" s="442"/>
    </row>
    <row r="102" spans="6:32">
      <c r="F102" s="343"/>
      <c r="I102" s="442"/>
      <c r="J102" s="442"/>
      <c r="K102" s="442"/>
      <c r="L102" s="442"/>
      <c r="M102" s="442"/>
      <c r="N102" s="442"/>
      <c r="O102" s="442"/>
      <c r="P102" s="442"/>
      <c r="Q102" s="442"/>
      <c r="R102" s="442"/>
      <c r="S102" s="442"/>
      <c r="T102" s="442"/>
      <c r="U102" s="442"/>
      <c r="V102" s="442"/>
      <c r="W102" s="442"/>
      <c r="X102" s="442"/>
      <c r="Y102" s="442"/>
      <c r="Z102" s="442"/>
      <c r="AA102" s="442"/>
      <c r="AB102" s="442"/>
      <c r="AC102" s="442"/>
      <c r="AD102" s="442"/>
      <c r="AE102" s="442"/>
      <c r="AF102" s="442"/>
    </row>
    <row r="103" spans="6:32">
      <c r="F103" s="343"/>
      <c r="I103" s="442"/>
      <c r="J103" s="442"/>
      <c r="K103" s="442"/>
      <c r="L103" s="442"/>
      <c r="M103" s="442"/>
      <c r="N103" s="442"/>
      <c r="O103" s="442"/>
      <c r="P103" s="442"/>
      <c r="Q103" s="442"/>
      <c r="R103" s="442"/>
      <c r="S103" s="442"/>
      <c r="T103" s="442"/>
      <c r="U103" s="442"/>
      <c r="V103" s="442"/>
      <c r="W103" s="442"/>
      <c r="X103" s="442"/>
      <c r="Y103" s="442"/>
      <c r="Z103" s="442"/>
      <c r="AA103" s="442"/>
      <c r="AB103" s="442"/>
      <c r="AC103" s="442"/>
      <c r="AD103" s="442"/>
      <c r="AE103" s="442"/>
      <c r="AF103" s="442"/>
    </row>
    <row r="104" spans="6:32">
      <c r="F104" s="343"/>
      <c r="I104" s="442"/>
      <c r="J104" s="442"/>
      <c r="K104" s="442"/>
      <c r="L104" s="442"/>
      <c r="M104" s="442"/>
      <c r="N104" s="442"/>
      <c r="O104" s="442"/>
      <c r="P104" s="442"/>
      <c r="Q104" s="442"/>
      <c r="R104" s="442"/>
      <c r="S104" s="442"/>
      <c r="T104" s="442"/>
      <c r="U104" s="442"/>
      <c r="V104" s="442"/>
      <c r="W104" s="442"/>
      <c r="X104" s="442"/>
      <c r="Y104" s="442"/>
      <c r="Z104" s="442"/>
      <c r="AA104" s="442"/>
      <c r="AB104" s="442"/>
      <c r="AC104" s="442"/>
      <c r="AD104" s="442"/>
      <c r="AE104" s="442"/>
      <c r="AF104" s="442"/>
    </row>
    <row r="105" spans="6:32">
      <c r="F105" s="343"/>
      <c r="I105" s="442"/>
      <c r="J105" s="442"/>
      <c r="K105" s="442"/>
      <c r="L105" s="442"/>
      <c r="M105" s="442"/>
      <c r="N105" s="442"/>
      <c r="O105" s="442"/>
      <c r="P105" s="442"/>
      <c r="Q105" s="442"/>
      <c r="R105" s="442"/>
      <c r="S105" s="442"/>
      <c r="T105" s="442"/>
      <c r="U105" s="442"/>
      <c r="V105" s="442"/>
      <c r="W105" s="442"/>
      <c r="X105" s="442"/>
      <c r="Y105" s="442"/>
      <c r="Z105" s="442"/>
      <c r="AA105" s="442"/>
      <c r="AB105" s="442"/>
      <c r="AC105" s="442"/>
      <c r="AD105" s="442"/>
      <c r="AE105" s="442"/>
      <c r="AF105" s="442"/>
    </row>
    <row r="106" spans="6:32">
      <c r="F106" s="343"/>
      <c r="I106" s="442"/>
      <c r="J106" s="442"/>
      <c r="K106" s="442"/>
      <c r="L106" s="442"/>
      <c r="M106" s="442"/>
      <c r="N106" s="442"/>
      <c r="O106" s="442"/>
      <c r="P106" s="442"/>
      <c r="Q106" s="442"/>
      <c r="R106" s="442"/>
      <c r="S106" s="442"/>
      <c r="T106" s="442"/>
      <c r="U106" s="442"/>
      <c r="V106" s="442"/>
      <c r="W106" s="442"/>
      <c r="X106" s="442"/>
      <c r="Y106" s="442"/>
      <c r="Z106" s="442"/>
      <c r="AA106" s="442"/>
      <c r="AB106" s="442"/>
      <c r="AC106" s="442"/>
      <c r="AD106" s="442"/>
      <c r="AE106" s="442"/>
      <c r="AF106" s="442"/>
    </row>
    <row r="107" spans="6:32">
      <c r="F107" s="343"/>
      <c r="I107" s="442"/>
      <c r="J107" s="442"/>
      <c r="K107" s="442"/>
      <c r="L107" s="442"/>
      <c r="M107" s="442"/>
      <c r="N107" s="442"/>
      <c r="O107" s="442"/>
      <c r="P107" s="442"/>
      <c r="Q107" s="442"/>
      <c r="R107" s="442"/>
      <c r="S107" s="442"/>
      <c r="T107" s="442"/>
      <c r="U107" s="442"/>
      <c r="V107" s="442"/>
      <c r="W107" s="442"/>
      <c r="X107" s="442"/>
      <c r="Y107" s="442"/>
      <c r="Z107" s="442"/>
      <c r="AA107" s="442"/>
      <c r="AB107" s="442"/>
      <c r="AC107" s="442"/>
      <c r="AD107" s="442"/>
      <c r="AE107" s="442"/>
      <c r="AF107" s="442"/>
    </row>
    <row r="108" spans="6:32">
      <c r="F108" s="343"/>
      <c r="I108" s="442"/>
      <c r="J108" s="442"/>
      <c r="K108" s="442"/>
      <c r="L108" s="442"/>
      <c r="M108" s="442"/>
      <c r="N108" s="442"/>
      <c r="O108" s="442"/>
      <c r="P108" s="442"/>
      <c r="Q108" s="442"/>
      <c r="R108" s="442"/>
      <c r="S108" s="442"/>
      <c r="T108" s="442"/>
      <c r="U108" s="442"/>
      <c r="V108" s="442"/>
      <c r="W108" s="442"/>
      <c r="X108" s="442"/>
      <c r="Y108" s="442"/>
      <c r="Z108" s="442"/>
      <c r="AA108" s="442"/>
      <c r="AB108" s="442"/>
      <c r="AC108" s="442"/>
      <c r="AD108" s="442"/>
      <c r="AE108" s="442"/>
      <c r="AF108" s="442"/>
    </row>
    <row r="109" spans="6:32">
      <c r="F109" s="343"/>
      <c r="I109" s="442"/>
      <c r="J109" s="442"/>
      <c r="K109" s="442"/>
      <c r="L109" s="442"/>
      <c r="M109" s="442"/>
      <c r="N109" s="442"/>
      <c r="O109" s="442"/>
      <c r="P109" s="442"/>
      <c r="Q109" s="442"/>
      <c r="R109" s="442"/>
      <c r="S109" s="442"/>
      <c r="T109" s="442"/>
      <c r="U109" s="442"/>
      <c r="V109" s="442"/>
      <c r="W109" s="442"/>
      <c r="X109" s="442"/>
      <c r="Y109" s="442"/>
      <c r="Z109" s="442"/>
      <c r="AA109" s="442"/>
      <c r="AB109" s="442"/>
      <c r="AC109" s="442"/>
      <c r="AD109" s="442"/>
      <c r="AE109" s="442"/>
      <c r="AF109" s="442"/>
    </row>
    <row r="110" spans="6:32">
      <c r="F110" s="343"/>
      <c r="I110" s="442"/>
      <c r="J110" s="442"/>
      <c r="K110" s="442"/>
      <c r="L110" s="442"/>
      <c r="M110" s="442"/>
      <c r="N110" s="442"/>
      <c r="O110" s="442"/>
      <c r="P110" s="442"/>
      <c r="Q110" s="442"/>
      <c r="R110" s="442"/>
      <c r="S110" s="442"/>
      <c r="T110" s="442"/>
      <c r="U110" s="442"/>
      <c r="V110" s="442"/>
      <c r="W110" s="442"/>
      <c r="X110" s="442"/>
      <c r="Y110" s="442"/>
      <c r="Z110" s="442"/>
      <c r="AA110" s="442"/>
      <c r="AB110" s="442"/>
      <c r="AC110" s="442"/>
      <c r="AD110" s="442"/>
      <c r="AE110" s="442"/>
      <c r="AF110" s="442"/>
    </row>
    <row r="111" spans="6:32">
      <c r="F111" s="343"/>
      <c r="I111" s="442"/>
      <c r="J111" s="442"/>
      <c r="K111" s="442"/>
      <c r="L111" s="442"/>
      <c r="M111" s="442"/>
      <c r="N111" s="442"/>
      <c r="O111" s="442"/>
      <c r="P111" s="442"/>
      <c r="Q111" s="442"/>
      <c r="R111" s="442"/>
      <c r="S111" s="442"/>
      <c r="T111" s="442"/>
      <c r="U111" s="442"/>
      <c r="V111" s="442"/>
      <c r="W111" s="442"/>
      <c r="X111" s="442"/>
      <c r="Y111" s="442"/>
      <c r="Z111" s="442"/>
      <c r="AA111" s="442"/>
      <c r="AB111" s="442"/>
      <c r="AC111" s="442"/>
      <c r="AD111" s="442"/>
      <c r="AE111" s="442"/>
      <c r="AF111" s="442"/>
    </row>
    <row r="112" spans="6:32">
      <c r="F112" s="343"/>
      <c r="I112" s="442"/>
      <c r="J112" s="442"/>
      <c r="K112" s="442"/>
      <c r="L112" s="442"/>
      <c r="M112" s="442"/>
      <c r="N112" s="442"/>
      <c r="O112" s="442"/>
      <c r="P112" s="442"/>
      <c r="Q112" s="442"/>
      <c r="R112" s="442"/>
      <c r="S112" s="442"/>
      <c r="T112" s="442"/>
      <c r="U112" s="442"/>
      <c r="V112" s="442"/>
      <c r="W112" s="442"/>
      <c r="X112" s="442"/>
      <c r="Y112" s="442"/>
      <c r="Z112" s="442"/>
      <c r="AA112" s="442"/>
      <c r="AB112" s="442"/>
      <c r="AC112" s="442"/>
      <c r="AD112" s="442"/>
      <c r="AE112" s="442"/>
      <c r="AF112" s="442"/>
    </row>
    <row r="113" spans="6:32">
      <c r="F113" s="343"/>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c r="AE113" s="442"/>
      <c r="AF113" s="442"/>
    </row>
    <row r="114" spans="6:32">
      <c r="F114" s="343"/>
      <c r="I114" s="442"/>
      <c r="J114" s="442"/>
      <c r="K114" s="442"/>
      <c r="L114" s="442"/>
      <c r="M114" s="442"/>
      <c r="N114" s="442"/>
      <c r="O114" s="442"/>
      <c r="P114" s="442"/>
      <c r="Q114" s="442"/>
      <c r="R114" s="442"/>
      <c r="S114" s="442"/>
      <c r="T114" s="442"/>
      <c r="U114" s="442"/>
      <c r="V114" s="442"/>
      <c r="W114" s="442"/>
      <c r="X114" s="442"/>
      <c r="Y114" s="442"/>
      <c r="Z114" s="442"/>
      <c r="AA114" s="442"/>
      <c r="AB114" s="442"/>
      <c r="AC114" s="442"/>
      <c r="AD114" s="442"/>
      <c r="AE114" s="442"/>
      <c r="AF114" s="442"/>
    </row>
    <row r="115" spans="6:32">
      <c r="F115" s="343"/>
      <c r="I115" s="442"/>
      <c r="J115" s="442"/>
      <c r="K115" s="442"/>
      <c r="L115" s="442"/>
      <c r="M115" s="442"/>
      <c r="N115" s="442"/>
      <c r="O115" s="442"/>
      <c r="P115" s="442"/>
      <c r="Q115" s="442"/>
      <c r="R115" s="442"/>
      <c r="S115" s="442"/>
      <c r="T115" s="442"/>
      <c r="U115" s="442"/>
      <c r="V115" s="442"/>
      <c r="W115" s="442"/>
      <c r="X115" s="442"/>
      <c r="Y115" s="442"/>
      <c r="Z115" s="442"/>
      <c r="AA115" s="442"/>
      <c r="AB115" s="442"/>
      <c r="AC115" s="442"/>
      <c r="AD115" s="442"/>
      <c r="AE115" s="442"/>
      <c r="AF115" s="442"/>
    </row>
  </sheetData>
  <mergeCells count="54">
    <mergeCell ref="A8:I8"/>
    <mergeCell ref="G1:I1"/>
    <mergeCell ref="G2:I2"/>
    <mergeCell ref="A5:I5"/>
    <mergeCell ref="A6:I6"/>
    <mergeCell ref="A7:I7"/>
    <mergeCell ref="A22:E22"/>
    <mergeCell ref="A11:E11"/>
    <mergeCell ref="A12:E12"/>
    <mergeCell ref="A13:E13"/>
    <mergeCell ref="A14:E14"/>
    <mergeCell ref="A15:E15"/>
    <mergeCell ref="A16:E16"/>
    <mergeCell ref="A17:E17"/>
    <mergeCell ref="A18:E18"/>
    <mergeCell ref="A19:E19"/>
    <mergeCell ref="A20:E20"/>
    <mergeCell ref="A21:E21"/>
    <mergeCell ref="A34:E34"/>
    <mergeCell ref="A23:E23"/>
    <mergeCell ref="A24:E24"/>
    <mergeCell ref="A25:E25"/>
    <mergeCell ref="A26:E26"/>
    <mergeCell ref="A27:E27"/>
    <mergeCell ref="A28:E28"/>
    <mergeCell ref="A29:E29"/>
    <mergeCell ref="A30:E30"/>
    <mergeCell ref="A31:E31"/>
    <mergeCell ref="A32:E32"/>
    <mergeCell ref="A33:E33"/>
    <mergeCell ref="A46:E46"/>
    <mergeCell ref="A35:E35"/>
    <mergeCell ref="A36:E36"/>
    <mergeCell ref="A37:E37"/>
    <mergeCell ref="A39:E39"/>
    <mergeCell ref="A40:E40"/>
    <mergeCell ref="A38:E38"/>
    <mergeCell ref="A41:E41"/>
    <mergeCell ref="A42:E42"/>
    <mergeCell ref="A43:E43"/>
    <mergeCell ref="A44:E44"/>
    <mergeCell ref="A45:E45"/>
    <mergeCell ref="A53:E53"/>
    <mergeCell ref="A54:E54"/>
    <mergeCell ref="H60:I60"/>
    <mergeCell ref="H63:I63"/>
    <mergeCell ref="A47:E47"/>
    <mergeCell ref="A48:E48"/>
    <mergeCell ref="A49:E49"/>
    <mergeCell ref="A50:E50"/>
    <mergeCell ref="A51:E51"/>
    <mergeCell ref="A52:E52"/>
    <mergeCell ref="H59:I59"/>
    <mergeCell ref="H62:I62"/>
  </mergeCells>
  <pageMargins left="0.7" right="0.7" top="0.75" bottom="0.75" header="0.3" footer="0.3"/>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F115"/>
  <sheetViews>
    <sheetView tabSelected="1" zoomScaleNormal="100" workbookViewId="0">
      <selection activeCell="K10" sqref="K10"/>
    </sheetView>
  </sheetViews>
  <sheetFormatPr defaultColWidth="9.33203125" defaultRowHeight="13.2"/>
  <cols>
    <col min="1" max="1" width="10" style="343" customWidth="1"/>
    <col min="2" max="2" width="11.33203125" style="343" customWidth="1"/>
    <col min="3" max="3" width="8" style="343" customWidth="1"/>
    <col min="4" max="4" width="11.44140625" style="343" customWidth="1"/>
    <col min="5" max="5" width="23" style="343" customWidth="1"/>
    <col min="6" max="6" width="20.109375" style="493" customWidth="1"/>
    <col min="7" max="9" width="17.33203125" style="343" customWidth="1"/>
    <col min="10" max="10" width="9.33203125" style="343"/>
    <col min="11" max="11" width="12.6640625" style="343" customWidth="1"/>
    <col min="12" max="13" width="9.33203125" style="343"/>
    <col min="14" max="14" width="21" style="343" customWidth="1"/>
    <col min="15" max="16384" width="9.33203125" style="343"/>
  </cols>
  <sheetData>
    <row r="1" spans="1:32" ht="24.75" customHeight="1">
      <c r="G1" s="526" t="s">
        <v>845</v>
      </c>
      <c r="H1" s="526"/>
      <c r="I1" s="526"/>
    </row>
    <row r="2" spans="1:32" s="434" customFormat="1" ht="24.75" customHeight="1">
      <c r="A2" s="433"/>
      <c r="G2" s="535" t="s">
        <v>875</v>
      </c>
      <c r="H2" s="535"/>
      <c r="I2" s="535"/>
      <c r="J2" s="3"/>
      <c r="K2" s="435"/>
      <c r="L2" s="435"/>
      <c r="M2" s="435"/>
      <c r="N2" s="435"/>
      <c r="O2" s="435"/>
      <c r="P2" s="435"/>
      <c r="Q2" s="435"/>
      <c r="R2" s="435"/>
      <c r="S2" s="435"/>
      <c r="T2" s="435"/>
      <c r="U2" s="435"/>
      <c r="V2" s="435"/>
      <c r="W2" s="435"/>
      <c r="X2" s="435"/>
      <c r="Y2" s="435"/>
      <c r="Z2" s="435"/>
      <c r="AA2" s="435"/>
      <c r="AB2" s="435"/>
      <c r="AC2" s="435"/>
      <c r="AD2" s="435"/>
      <c r="AE2" s="435"/>
      <c r="AF2" s="435"/>
    </row>
    <row r="3" spans="1:32" s="434" customFormat="1" ht="12" customHeight="1">
      <c r="G3" s="436"/>
      <c r="I3" s="437"/>
      <c r="J3" s="435"/>
      <c r="K3" s="435"/>
      <c r="L3" s="435"/>
      <c r="M3" s="435"/>
      <c r="N3" s="435"/>
      <c r="O3" s="435"/>
      <c r="P3" s="435"/>
      <c r="Q3" s="435"/>
      <c r="R3" s="435"/>
      <c r="S3" s="435"/>
      <c r="T3" s="435"/>
      <c r="U3" s="435"/>
      <c r="V3" s="435"/>
      <c r="W3" s="435"/>
      <c r="X3" s="435"/>
      <c r="Y3" s="435"/>
      <c r="Z3" s="435"/>
      <c r="AA3" s="435"/>
      <c r="AB3" s="435"/>
      <c r="AC3" s="435"/>
      <c r="AD3" s="435"/>
      <c r="AE3" s="435"/>
      <c r="AF3" s="435"/>
    </row>
    <row r="4" spans="1:32" s="438" customFormat="1" ht="10.199999999999999">
      <c r="F4" s="439"/>
      <c r="I4" s="440"/>
      <c r="J4" s="440"/>
      <c r="K4" s="440"/>
      <c r="L4" s="440"/>
      <c r="M4" s="440"/>
      <c r="N4" s="440"/>
      <c r="O4" s="440"/>
      <c r="P4" s="440"/>
      <c r="Q4" s="440"/>
      <c r="R4" s="440"/>
      <c r="S4" s="440"/>
      <c r="T4" s="440"/>
      <c r="U4" s="440"/>
      <c r="V4" s="440"/>
      <c r="W4" s="440"/>
      <c r="X4" s="440"/>
      <c r="Y4" s="440"/>
      <c r="Z4" s="440"/>
      <c r="AA4" s="440"/>
      <c r="AB4" s="440"/>
      <c r="AC4" s="440"/>
      <c r="AD4" s="440"/>
      <c r="AE4" s="440"/>
      <c r="AF4" s="440"/>
    </row>
    <row r="5" spans="1:32" s="344" customFormat="1" ht="30.75" customHeight="1">
      <c r="A5" s="673" t="s">
        <v>866</v>
      </c>
      <c r="B5" s="673"/>
      <c r="C5" s="673"/>
      <c r="D5" s="673"/>
      <c r="E5" s="673"/>
      <c r="F5" s="673"/>
      <c r="G5" s="673"/>
      <c r="H5" s="673"/>
      <c r="I5" s="673"/>
      <c r="J5" s="441"/>
      <c r="K5" s="441"/>
      <c r="L5" s="441"/>
      <c r="M5" s="441"/>
      <c r="N5" s="441"/>
      <c r="O5" s="441"/>
      <c r="P5" s="441"/>
      <c r="Q5" s="441"/>
      <c r="R5" s="441"/>
      <c r="S5" s="441"/>
      <c r="T5" s="441"/>
      <c r="U5" s="441"/>
      <c r="V5" s="441"/>
      <c r="W5" s="441"/>
      <c r="X5" s="441"/>
      <c r="Y5" s="441"/>
      <c r="Z5" s="441"/>
      <c r="AA5" s="441"/>
      <c r="AB5" s="441"/>
      <c r="AC5" s="441"/>
      <c r="AD5" s="441"/>
      <c r="AE5" s="441"/>
      <c r="AF5" s="441"/>
    </row>
    <row r="6" spans="1:32" s="344" customFormat="1" ht="18" customHeight="1">
      <c r="A6" s="674" t="s">
        <v>91</v>
      </c>
      <c r="B6" s="674"/>
      <c r="C6" s="674"/>
      <c r="D6" s="674"/>
      <c r="E6" s="674"/>
      <c r="F6" s="674"/>
      <c r="G6" s="674"/>
      <c r="H6" s="674"/>
      <c r="I6" s="674"/>
      <c r="J6" s="441"/>
      <c r="K6" s="441"/>
      <c r="L6" s="441"/>
      <c r="M6" s="441"/>
      <c r="N6" s="441"/>
      <c r="O6" s="441"/>
      <c r="P6" s="441"/>
      <c r="Q6" s="441"/>
      <c r="R6" s="441"/>
      <c r="S6" s="441"/>
      <c r="T6" s="441"/>
      <c r="U6" s="441"/>
      <c r="V6" s="441"/>
      <c r="W6" s="441"/>
      <c r="X6" s="441"/>
      <c r="Y6" s="441"/>
      <c r="Z6" s="441"/>
      <c r="AA6" s="441"/>
      <c r="AB6" s="441"/>
      <c r="AC6" s="441"/>
      <c r="AD6" s="441"/>
      <c r="AE6" s="441"/>
      <c r="AF6" s="441"/>
    </row>
    <row r="7" spans="1:32" s="344" customFormat="1" ht="13.8">
      <c r="A7" s="675" t="s">
        <v>847</v>
      </c>
      <c r="B7" s="675"/>
      <c r="C7" s="675"/>
      <c r="D7" s="675"/>
      <c r="E7" s="675"/>
      <c r="F7" s="675"/>
      <c r="G7" s="675"/>
      <c r="H7" s="675"/>
      <c r="I7" s="675"/>
      <c r="J7" s="441"/>
      <c r="K7" s="441"/>
      <c r="L7" s="441"/>
      <c r="M7" s="441"/>
      <c r="N7" s="441"/>
      <c r="O7" s="441"/>
      <c r="P7" s="441"/>
      <c r="Q7" s="441"/>
      <c r="R7" s="441"/>
      <c r="S7" s="441"/>
      <c r="T7" s="441"/>
      <c r="U7" s="441"/>
      <c r="V7" s="441"/>
      <c r="W7" s="441"/>
      <c r="X7" s="441"/>
      <c r="Y7" s="441"/>
      <c r="Z7" s="441"/>
      <c r="AA7" s="441"/>
      <c r="AB7" s="441"/>
      <c r="AC7" s="441"/>
      <c r="AD7" s="441"/>
      <c r="AE7" s="441"/>
      <c r="AF7" s="441"/>
    </row>
    <row r="8" spans="1:32" ht="21" customHeight="1">
      <c r="A8" s="672" t="s">
        <v>876</v>
      </c>
      <c r="B8" s="672"/>
      <c r="C8" s="672"/>
      <c r="D8" s="672"/>
      <c r="E8" s="672"/>
      <c r="F8" s="672"/>
      <c r="G8" s="672"/>
      <c r="H8" s="672"/>
      <c r="I8" s="672"/>
      <c r="J8" s="442"/>
      <c r="K8" s="442"/>
      <c r="L8" s="442"/>
      <c r="M8" s="442"/>
      <c r="N8" s="442"/>
      <c r="O8" s="442"/>
      <c r="P8" s="442"/>
      <c r="Q8" s="442"/>
      <c r="R8" s="442"/>
      <c r="S8" s="442"/>
      <c r="T8" s="442"/>
      <c r="U8" s="442"/>
      <c r="V8" s="442"/>
      <c r="W8" s="442"/>
      <c r="X8" s="442"/>
      <c r="Y8" s="442"/>
      <c r="Z8" s="442"/>
      <c r="AA8" s="442"/>
      <c r="AB8" s="442"/>
      <c r="AC8" s="442"/>
      <c r="AD8" s="442"/>
      <c r="AE8" s="442"/>
      <c r="AF8" s="442"/>
    </row>
    <row r="9" spans="1:32" ht="13.5" customHeight="1">
      <c r="A9" s="497"/>
      <c r="B9" s="497"/>
      <c r="C9" s="497"/>
      <c r="D9" s="497"/>
      <c r="E9" s="494" t="s">
        <v>360</v>
      </c>
      <c r="F9" s="497"/>
      <c r="G9" s="497"/>
      <c r="H9" s="497"/>
      <c r="I9" s="497"/>
      <c r="J9" s="442"/>
      <c r="K9" s="442"/>
      <c r="L9" s="442"/>
      <c r="M9" s="442"/>
      <c r="N9" s="442"/>
      <c r="O9" s="442"/>
      <c r="P9" s="442"/>
      <c r="Q9" s="442"/>
      <c r="R9" s="442"/>
      <c r="S9" s="442"/>
      <c r="T9" s="442"/>
      <c r="U9" s="442"/>
      <c r="V9" s="442"/>
      <c r="W9" s="442"/>
      <c r="X9" s="442"/>
      <c r="Y9" s="442"/>
      <c r="Z9" s="442"/>
      <c r="AA9" s="442"/>
      <c r="AB9" s="442"/>
      <c r="AC9" s="442"/>
      <c r="AD9" s="442"/>
      <c r="AE9" s="442"/>
      <c r="AF9" s="442"/>
    </row>
    <row r="10" spans="1:32" ht="12" customHeight="1">
      <c r="F10" s="343"/>
      <c r="I10" s="383" t="s">
        <v>43</v>
      </c>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row>
    <row r="11" spans="1:32" ht="31.5" customHeight="1">
      <c r="A11" s="671" t="s">
        <v>45</v>
      </c>
      <c r="B11" s="671"/>
      <c r="C11" s="671"/>
      <c r="D11" s="671"/>
      <c r="E11" s="671"/>
      <c r="F11" s="443" t="s">
        <v>1</v>
      </c>
      <c r="G11" s="444" t="s">
        <v>9</v>
      </c>
      <c r="H11" s="443" t="s">
        <v>39</v>
      </c>
      <c r="I11" s="444" t="s">
        <v>44</v>
      </c>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row>
    <row r="12" spans="1:32">
      <c r="A12" s="529">
        <v>1</v>
      </c>
      <c r="B12" s="529"/>
      <c r="C12" s="529"/>
      <c r="D12" s="529"/>
      <c r="E12" s="529"/>
      <c r="F12" s="53">
        <v>2</v>
      </c>
      <c r="G12" s="445">
        <v>3</v>
      </c>
      <c r="H12" s="445">
        <v>4</v>
      </c>
      <c r="I12" s="446">
        <v>5</v>
      </c>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row>
    <row r="13" spans="1:32" ht="14.25" customHeight="1">
      <c r="A13" s="679" t="s">
        <v>16</v>
      </c>
      <c r="B13" s="679"/>
      <c r="C13" s="679"/>
      <c r="D13" s="679"/>
      <c r="E13" s="679"/>
      <c r="F13" s="415">
        <v>1</v>
      </c>
      <c r="G13" s="396">
        <f>SUM(G14+G28)</f>
        <v>9406360</v>
      </c>
      <c r="H13" s="477">
        <f>SUM(H14+H28)</f>
        <v>8533012.879999999</v>
      </c>
      <c r="I13" s="412">
        <f t="shared" ref="I13:I18" si="0">SUM(H13/G13*100)</f>
        <v>90.715355142690683</v>
      </c>
      <c r="J13" s="442"/>
      <c r="K13" s="442"/>
      <c r="L13" s="442"/>
      <c r="M13" s="442"/>
      <c r="N13" s="442"/>
      <c r="O13" s="442"/>
      <c r="P13" s="442"/>
      <c r="Q13" s="442"/>
      <c r="R13" s="442"/>
      <c r="S13" s="442"/>
      <c r="T13" s="442"/>
      <c r="U13" s="442"/>
      <c r="V13" s="442"/>
      <c r="W13" s="442"/>
      <c r="X13" s="442"/>
      <c r="Y13" s="442"/>
      <c r="Z13" s="442"/>
      <c r="AA13" s="442"/>
      <c r="AB13" s="442"/>
      <c r="AC13" s="442"/>
      <c r="AD13" s="442"/>
      <c r="AE13" s="442"/>
      <c r="AF13" s="442"/>
    </row>
    <row r="14" spans="1:32" s="448" customFormat="1" ht="14.25" customHeight="1">
      <c r="A14" s="680" t="s">
        <v>25</v>
      </c>
      <c r="B14" s="681"/>
      <c r="C14" s="681"/>
      <c r="D14" s="681"/>
      <c r="E14" s="682"/>
      <c r="F14" s="416" t="s">
        <v>49</v>
      </c>
      <c r="G14" s="396">
        <f>G15+G18+G20+G27</f>
        <v>8835785</v>
      </c>
      <c r="H14" s="396">
        <f>H15+H18+H20+H27</f>
        <v>8023153.6389999995</v>
      </c>
      <c r="I14" s="412">
        <f t="shared" si="0"/>
        <v>90.802952301351823</v>
      </c>
      <c r="J14" s="447"/>
      <c r="K14" s="490"/>
      <c r="L14" s="447"/>
      <c r="M14" s="447"/>
      <c r="N14" s="447"/>
      <c r="O14" s="447"/>
      <c r="P14" s="447"/>
      <c r="Q14" s="447"/>
      <c r="R14" s="447"/>
      <c r="S14" s="447"/>
      <c r="T14" s="447"/>
      <c r="U14" s="447"/>
      <c r="V14" s="447"/>
      <c r="W14" s="447"/>
      <c r="X14" s="447"/>
      <c r="Y14" s="447"/>
      <c r="Z14" s="447"/>
      <c r="AA14" s="447"/>
      <c r="AB14" s="447"/>
      <c r="AC14" s="447"/>
      <c r="AD14" s="447"/>
      <c r="AE14" s="447"/>
      <c r="AF14" s="447"/>
    </row>
    <row r="15" spans="1:32" s="448" customFormat="1" ht="14.25" customHeight="1">
      <c r="A15" s="680" t="s">
        <v>26</v>
      </c>
      <c r="B15" s="681"/>
      <c r="C15" s="681"/>
      <c r="D15" s="681"/>
      <c r="E15" s="682"/>
      <c r="F15" s="417" t="s">
        <v>50</v>
      </c>
      <c r="G15" s="397">
        <f>SUM(G16:G17)</f>
        <v>2859184</v>
      </c>
      <c r="H15" s="397">
        <f>SUM(H16:H17)</f>
        <v>2666455.7990000001</v>
      </c>
      <c r="I15" s="412">
        <f t="shared" si="0"/>
        <v>93.259328500719079</v>
      </c>
      <c r="J15" s="447"/>
      <c r="K15" s="447"/>
      <c r="L15" s="447"/>
      <c r="M15" s="447"/>
      <c r="N15" s="447"/>
      <c r="O15" s="447"/>
      <c r="P15" s="447"/>
      <c r="Q15" s="447"/>
      <c r="R15" s="447"/>
      <c r="S15" s="447"/>
      <c r="T15" s="447"/>
      <c r="U15" s="447"/>
      <c r="V15" s="447"/>
      <c r="W15" s="447"/>
      <c r="X15" s="447"/>
      <c r="Y15" s="447"/>
      <c r="Z15" s="447"/>
      <c r="AA15" s="447"/>
      <c r="AB15" s="447"/>
      <c r="AC15" s="447"/>
      <c r="AD15" s="447"/>
      <c r="AE15" s="447"/>
      <c r="AF15" s="447"/>
    </row>
    <row r="16" spans="1:32" ht="14.25" customHeight="1">
      <c r="A16" s="683" t="s">
        <v>18</v>
      </c>
      <c r="B16" s="684"/>
      <c r="C16" s="684"/>
      <c r="D16" s="684"/>
      <c r="E16" s="685"/>
      <c r="F16" s="418" t="s">
        <v>51</v>
      </c>
      <c r="G16" s="406">
        <v>1997875</v>
      </c>
      <c r="H16" s="406">
        <v>1886760.787</v>
      </c>
      <c r="I16" s="413">
        <f t="shared" si="0"/>
        <v>94.438380128886948</v>
      </c>
      <c r="J16" s="442"/>
      <c r="K16" s="442"/>
      <c r="L16" s="442"/>
      <c r="M16" s="442"/>
      <c r="N16" s="442"/>
      <c r="O16" s="442"/>
      <c r="P16" s="442"/>
      <c r="Q16" s="442"/>
      <c r="R16" s="442"/>
      <c r="S16" s="442"/>
      <c r="T16" s="442"/>
      <c r="U16" s="442"/>
      <c r="V16" s="442"/>
      <c r="W16" s="442"/>
      <c r="X16" s="442"/>
      <c r="Y16" s="442"/>
      <c r="Z16" s="442"/>
      <c r="AA16" s="442"/>
      <c r="AB16" s="442"/>
      <c r="AC16" s="442"/>
      <c r="AD16" s="442"/>
      <c r="AE16" s="442"/>
      <c r="AF16" s="442"/>
    </row>
    <row r="17" spans="1:32" ht="14.25" customHeight="1">
      <c r="A17" s="683" t="s">
        <v>19</v>
      </c>
      <c r="B17" s="684"/>
      <c r="C17" s="684"/>
      <c r="D17" s="684"/>
      <c r="E17" s="685"/>
      <c r="F17" s="418" t="s">
        <v>52</v>
      </c>
      <c r="G17" s="406">
        <v>861309</v>
      </c>
      <c r="H17" s="406">
        <v>779695.01199999999</v>
      </c>
      <c r="I17" s="413">
        <f t="shared" si="0"/>
        <v>90.524424103312512</v>
      </c>
      <c r="J17" s="442"/>
      <c r="K17" s="489"/>
      <c r="L17" s="442"/>
      <c r="M17" s="442"/>
      <c r="N17" s="442"/>
      <c r="O17" s="442"/>
      <c r="P17" s="442"/>
      <c r="Q17" s="442"/>
      <c r="R17" s="442"/>
      <c r="S17" s="442"/>
      <c r="T17" s="442"/>
      <c r="U17" s="442"/>
      <c r="V17" s="442"/>
      <c r="W17" s="442"/>
      <c r="X17" s="442"/>
      <c r="Y17" s="442"/>
      <c r="Z17" s="442"/>
      <c r="AA17" s="442"/>
      <c r="AB17" s="442"/>
      <c r="AC17" s="442"/>
      <c r="AD17" s="442"/>
      <c r="AE17" s="442"/>
      <c r="AF17" s="442"/>
    </row>
    <row r="18" spans="1:32" ht="14.25" customHeight="1">
      <c r="A18" s="680" t="s">
        <v>40</v>
      </c>
      <c r="B18" s="681"/>
      <c r="C18" s="681"/>
      <c r="D18" s="681"/>
      <c r="E18" s="682"/>
      <c r="F18" s="420" t="s">
        <v>53</v>
      </c>
      <c r="G18" s="397">
        <f>+G19</f>
        <v>5400</v>
      </c>
      <c r="H18" s="397">
        <f>H19</f>
        <v>5132.5370000000003</v>
      </c>
      <c r="I18" s="413">
        <f t="shared" si="0"/>
        <v>95.046981481481481</v>
      </c>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row>
    <row r="19" spans="1:32" ht="14.25" customHeight="1">
      <c r="A19" s="683" t="s">
        <v>41</v>
      </c>
      <c r="B19" s="684"/>
      <c r="C19" s="684"/>
      <c r="D19" s="684"/>
      <c r="E19" s="685"/>
      <c r="F19" s="420" t="s">
        <v>54</v>
      </c>
      <c r="G19" s="406">
        <v>5400</v>
      </c>
      <c r="H19" s="406">
        <v>5132.5370000000003</v>
      </c>
      <c r="I19" s="413">
        <f t="shared" ref="I19:I29" si="1">SUM(H19/G19*100)</f>
        <v>95.046981481481481</v>
      </c>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row>
    <row r="20" spans="1:32" s="448" customFormat="1" ht="14.25" customHeight="1">
      <c r="A20" s="680" t="s">
        <v>27</v>
      </c>
      <c r="B20" s="681"/>
      <c r="C20" s="681"/>
      <c r="D20" s="681"/>
      <c r="E20" s="682"/>
      <c r="F20" s="418" t="s">
        <v>55</v>
      </c>
      <c r="G20" s="397">
        <f>SUM(G21:G26)</f>
        <v>5848201</v>
      </c>
      <c r="H20" s="397">
        <f>SUM(H21:H26)</f>
        <v>5223959.0919999992</v>
      </c>
      <c r="I20" s="412">
        <f t="shared" si="1"/>
        <v>89.3259156448282</v>
      </c>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row>
    <row r="21" spans="1:32" ht="14.25" customHeight="1">
      <c r="A21" s="683" t="s">
        <v>12</v>
      </c>
      <c r="B21" s="684"/>
      <c r="C21" s="684"/>
      <c r="D21" s="684"/>
      <c r="E21" s="685"/>
      <c r="F21" s="418" t="s">
        <v>56</v>
      </c>
      <c r="G21" s="406">
        <v>4148827</v>
      </c>
      <c r="H21" s="406">
        <v>3574369.2</v>
      </c>
      <c r="I21" s="413">
        <f t="shared" si="1"/>
        <v>86.153729716857313</v>
      </c>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42"/>
    </row>
    <row r="22" spans="1:32" ht="13.5" customHeight="1">
      <c r="A22" s="676" t="s">
        <v>46</v>
      </c>
      <c r="B22" s="677"/>
      <c r="C22" s="677"/>
      <c r="D22" s="677"/>
      <c r="E22" s="678"/>
      <c r="F22" s="418" t="s">
        <v>57</v>
      </c>
      <c r="G22" s="406">
        <v>28000</v>
      </c>
      <c r="H22" s="406">
        <v>24417.305</v>
      </c>
      <c r="I22" s="413">
        <f t="shared" si="1"/>
        <v>87.204660714285723</v>
      </c>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row>
    <row r="23" spans="1:32" ht="13.5" customHeight="1">
      <c r="A23" s="683" t="s">
        <v>13</v>
      </c>
      <c r="B23" s="684"/>
      <c r="C23" s="684"/>
      <c r="D23" s="684"/>
      <c r="E23" s="685"/>
      <c r="F23" s="418" t="s">
        <v>58</v>
      </c>
      <c r="G23" s="406">
        <v>1610804</v>
      </c>
      <c r="H23" s="406">
        <v>1558920.274</v>
      </c>
      <c r="I23" s="413">
        <f t="shared" si="1"/>
        <v>96.779016813963707</v>
      </c>
      <c r="J23" s="442"/>
      <c r="K23" s="442"/>
      <c r="L23" s="442"/>
      <c r="M23" s="442"/>
      <c r="N23" s="442"/>
      <c r="O23" s="442"/>
      <c r="P23" s="442"/>
      <c r="Q23" s="442"/>
      <c r="R23" s="442"/>
      <c r="S23" s="442"/>
      <c r="T23" s="442"/>
      <c r="U23" s="442"/>
      <c r="V23" s="442"/>
      <c r="W23" s="442"/>
      <c r="X23" s="442"/>
      <c r="Y23" s="442"/>
      <c r="Z23" s="442"/>
      <c r="AA23" s="442"/>
      <c r="AB23" s="442"/>
      <c r="AC23" s="442"/>
      <c r="AD23" s="442"/>
      <c r="AE23" s="442"/>
      <c r="AF23" s="442"/>
    </row>
    <row r="24" spans="1:32" ht="13.5" customHeight="1">
      <c r="A24" s="686" t="s">
        <v>874</v>
      </c>
      <c r="B24" s="687"/>
      <c r="C24" s="687"/>
      <c r="D24" s="687"/>
      <c r="E24" s="688"/>
      <c r="F24" s="418" t="s">
        <v>60</v>
      </c>
      <c r="G24" s="406">
        <v>22000</v>
      </c>
      <c r="H24" s="406">
        <v>17185.146000000001</v>
      </c>
      <c r="I24" s="413">
        <f t="shared" si="1"/>
        <v>78.1143</v>
      </c>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row>
    <row r="25" spans="1:32" ht="13.5" customHeight="1">
      <c r="A25" s="683" t="s">
        <v>21</v>
      </c>
      <c r="B25" s="684"/>
      <c r="C25" s="684"/>
      <c r="D25" s="684"/>
      <c r="E25" s="685"/>
      <c r="F25" s="418" t="s">
        <v>61</v>
      </c>
      <c r="G25" s="406">
        <v>31826</v>
      </c>
      <c r="H25" s="406">
        <v>36128.508999999998</v>
      </c>
      <c r="I25" s="413">
        <f t="shared" si="1"/>
        <v>113.5188493684409</v>
      </c>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row>
    <row r="26" spans="1:32" ht="13.5" customHeight="1">
      <c r="A26" s="683" t="s">
        <v>3</v>
      </c>
      <c r="B26" s="684"/>
      <c r="C26" s="684"/>
      <c r="D26" s="684"/>
      <c r="E26" s="685"/>
      <c r="F26" s="418" t="s">
        <v>62</v>
      </c>
      <c r="G26" s="406">
        <v>6744</v>
      </c>
      <c r="H26" s="406">
        <v>12938.657999999999</v>
      </c>
      <c r="I26" s="413">
        <f t="shared" si="1"/>
        <v>191.85435943060497</v>
      </c>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row>
    <row r="27" spans="1:32" ht="14.25" customHeight="1">
      <c r="A27" s="680" t="s">
        <v>14</v>
      </c>
      <c r="B27" s="681"/>
      <c r="C27" s="681"/>
      <c r="D27" s="681"/>
      <c r="E27" s="682"/>
      <c r="F27" s="418" t="s">
        <v>64</v>
      </c>
      <c r="G27" s="407">
        <v>123000</v>
      </c>
      <c r="H27" s="407">
        <v>127606.211</v>
      </c>
      <c r="I27" s="412">
        <f t="shared" si="1"/>
        <v>103.74488699186992</v>
      </c>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row>
    <row r="28" spans="1:32" s="448" customFormat="1" ht="14.25" customHeight="1">
      <c r="A28" s="689" t="s">
        <v>28</v>
      </c>
      <c r="B28" s="689"/>
      <c r="C28" s="689"/>
      <c r="D28" s="689"/>
      <c r="E28" s="689"/>
      <c r="F28" s="418" t="s">
        <v>65</v>
      </c>
      <c r="G28" s="397">
        <f>G29+G37+G44+G45</f>
        <v>570575</v>
      </c>
      <c r="H28" s="478">
        <f>H29+H37+H44+H45</f>
        <v>509859.24099999998</v>
      </c>
      <c r="I28" s="412">
        <f t="shared" si="1"/>
        <v>89.358846952635503</v>
      </c>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row>
    <row r="29" spans="1:32" s="448" customFormat="1" ht="14.25" customHeight="1">
      <c r="A29" s="690" t="s">
        <v>29</v>
      </c>
      <c r="B29" s="691"/>
      <c r="C29" s="691"/>
      <c r="D29" s="691"/>
      <c r="E29" s="692"/>
      <c r="F29" s="418" t="s">
        <v>66</v>
      </c>
      <c r="G29" s="397">
        <f>SUM(G30:G36)</f>
        <v>268865</v>
      </c>
      <c r="H29" s="397">
        <f>SUM(H30:H36)</f>
        <v>209633.10700000002</v>
      </c>
      <c r="I29" s="412">
        <f t="shared" si="1"/>
        <v>77.969652799732216</v>
      </c>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row>
    <row r="30" spans="1:32" ht="14.25" customHeight="1">
      <c r="A30" s="693" t="s">
        <v>37</v>
      </c>
      <c r="B30" s="694"/>
      <c r="C30" s="694"/>
      <c r="D30" s="694"/>
      <c r="E30" s="695"/>
      <c r="F30" s="421" t="s">
        <v>858</v>
      </c>
      <c r="G30" s="406">
        <v>9178</v>
      </c>
      <c r="H30" s="406">
        <v>4146.0469999999996</v>
      </c>
      <c r="I30" s="413">
        <f>SUM(H30/G30*100)</f>
        <v>45.173752451514488</v>
      </c>
      <c r="J30" s="442"/>
      <c r="K30" s="442"/>
      <c r="L30" s="442"/>
      <c r="M30" s="442"/>
      <c r="N30" s="442"/>
      <c r="O30" s="442"/>
      <c r="P30" s="442"/>
      <c r="Q30" s="442"/>
      <c r="R30" s="442"/>
      <c r="S30" s="442"/>
      <c r="T30" s="442"/>
      <c r="U30" s="442"/>
      <c r="V30" s="442"/>
      <c r="W30" s="442"/>
      <c r="X30" s="442"/>
      <c r="Y30" s="442"/>
      <c r="Z30" s="442"/>
      <c r="AA30" s="442"/>
      <c r="AB30" s="442"/>
      <c r="AC30" s="442"/>
      <c r="AD30" s="442"/>
      <c r="AE30" s="442"/>
      <c r="AF30" s="442"/>
    </row>
    <row r="31" spans="1:32" ht="14.25" customHeight="1">
      <c r="A31" s="696" t="s">
        <v>869</v>
      </c>
      <c r="B31" s="697"/>
      <c r="C31" s="697"/>
      <c r="D31" s="697"/>
      <c r="E31" s="698"/>
      <c r="F31" s="421" t="s">
        <v>859</v>
      </c>
      <c r="G31" s="406">
        <v>252</v>
      </c>
      <c r="H31" s="406">
        <v>1491.3</v>
      </c>
      <c r="I31" s="413">
        <f>SUM(H31/G31*100)</f>
        <v>591.78571428571422</v>
      </c>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row>
    <row r="32" spans="1:32" ht="14.25" customHeight="1">
      <c r="A32" s="686" t="s">
        <v>827</v>
      </c>
      <c r="B32" s="687"/>
      <c r="C32" s="687"/>
      <c r="D32" s="687"/>
      <c r="E32" s="688"/>
      <c r="F32" s="418" t="s">
        <v>69</v>
      </c>
      <c r="G32" s="406">
        <v>12700</v>
      </c>
      <c r="H32" s="406">
        <v>13771</v>
      </c>
      <c r="I32" s="413">
        <f>SUM(H32/G32*100)</f>
        <v>108.43307086614173</v>
      </c>
      <c r="J32" s="442"/>
      <c r="K32" s="442"/>
      <c r="L32" s="442"/>
      <c r="M32" s="442"/>
      <c r="N32" s="498"/>
      <c r="O32" s="442"/>
      <c r="P32" s="442"/>
      <c r="Q32" s="442"/>
      <c r="R32" s="442"/>
      <c r="S32" s="442"/>
      <c r="T32" s="442"/>
      <c r="U32" s="442"/>
      <c r="V32" s="442"/>
      <c r="W32" s="442"/>
      <c r="X32" s="442"/>
      <c r="Y32" s="442"/>
      <c r="Z32" s="442"/>
      <c r="AA32" s="442"/>
      <c r="AB32" s="442"/>
      <c r="AC32" s="442"/>
      <c r="AD32" s="442"/>
      <c r="AE32" s="442"/>
      <c r="AF32" s="442"/>
    </row>
    <row r="33" spans="1:32" ht="14.25" customHeight="1">
      <c r="A33" s="686" t="s">
        <v>817</v>
      </c>
      <c r="B33" s="687"/>
      <c r="C33" s="687"/>
      <c r="D33" s="687"/>
      <c r="E33" s="688"/>
      <c r="F33" s="421" t="s">
        <v>70</v>
      </c>
      <c r="G33" s="408">
        <v>217833</v>
      </c>
      <c r="H33" s="406">
        <v>165621.70000000001</v>
      </c>
      <c r="I33" s="413">
        <f>SUM(H33/G33*100)</f>
        <v>76.031501195870234</v>
      </c>
      <c r="J33" s="442"/>
      <c r="K33" s="442"/>
      <c r="L33" s="442"/>
      <c r="M33" s="442"/>
      <c r="N33" s="498"/>
      <c r="O33" s="442"/>
      <c r="P33" s="442"/>
      <c r="Q33" s="442"/>
      <c r="R33" s="442"/>
      <c r="S33" s="442"/>
      <c r="T33" s="442"/>
      <c r="U33" s="442"/>
      <c r="V33" s="442"/>
      <c r="W33" s="442"/>
      <c r="X33" s="442"/>
      <c r="Y33" s="442"/>
      <c r="Z33" s="442"/>
      <c r="AA33" s="442"/>
      <c r="AB33" s="442"/>
      <c r="AC33" s="442"/>
      <c r="AD33" s="442"/>
      <c r="AE33" s="442"/>
      <c r="AF33" s="442"/>
    </row>
    <row r="34" spans="1:32" ht="14.25" customHeight="1">
      <c r="A34" s="686" t="s">
        <v>4</v>
      </c>
      <c r="B34" s="687"/>
      <c r="C34" s="687"/>
      <c r="D34" s="687"/>
      <c r="E34" s="688"/>
      <c r="F34" s="418" t="s">
        <v>828</v>
      </c>
      <c r="G34" s="406">
        <v>21665</v>
      </c>
      <c r="H34" s="406">
        <v>18290.66</v>
      </c>
      <c r="I34" s="413">
        <f t="shared" ref="I34:I37" si="2">SUM(H34/G34*100)</f>
        <v>84.424924994230324</v>
      </c>
      <c r="J34" s="442"/>
      <c r="K34" s="442"/>
      <c r="L34" s="442"/>
      <c r="M34" s="442"/>
      <c r="N34" s="498"/>
      <c r="O34" s="442"/>
      <c r="P34" s="442"/>
      <c r="Q34" s="442"/>
      <c r="R34" s="442"/>
      <c r="S34" s="442"/>
      <c r="T34" s="442"/>
      <c r="U34" s="442"/>
      <c r="V34" s="442"/>
      <c r="W34" s="442"/>
      <c r="X34" s="442"/>
      <c r="Y34" s="442"/>
      <c r="Z34" s="442"/>
      <c r="AA34" s="442"/>
      <c r="AB34" s="442"/>
      <c r="AC34" s="442"/>
      <c r="AD34" s="442"/>
      <c r="AE34" s="442"/>
      <c r="AF34" s="442"/>
    </row>
    <row r="35" spans="1:32" ht="14.25" customHeight="1">
      <c r="A35" s="686" t="s">
        <v>42</v>
      </c>
      <c r="B35" s="687"/>
      <c r="C35" s="687"/>
      <c r="D35" s="687"/>
      <c r="E35" s="688"/>
      <c r="F35" s="491" t="s">
        <v>829</v>
      </c>
      <c r="G35" s="406">
        <v>2753</v>
      </c>
      <c r="H35" s="406">
        <v>1532.4</v>
      </c>
      <c r="I35" s="413">
        <f t="shared" si="2"/>
        <v>55.662913185615693</v>
      </c>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row>
    <row r="36" spans="1:32" ht="14.25" customHeight="1">
      <c r="A36" s="700" t="s">
        <v>5</v>
      </c>
      <c r="B36" s="701"/>
      <c r="C36" s="701"/>
      <c r="D36" s="701"/>
      <c r="E36" s="702"/>
      <c r="F36" s="418" t="s">
        <v>830</v>
      </c>
      <c r="G36" s="408">
        <v>4484</v>
      </c>
      <c r="H36" s="406">
        <v>4780</v>
      </c>
      <c r="I36" s="413">
        <f t="shared" si="2"/>
        <v>106.60124888492417</v>
      </c>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row>
    <row r="37" spans="1:32" s="448" customFormat="1" ht="14.25" customHeight="1">
      <c r="A37" s="690" t="s">
        <v>0</v>
      </c>
      <c r="B37" s="691"/>
      <c r="C37" s="691"/>
      <c r="D37" s="691"/>
      <c r="E37" s="692"/>
      <c r="F37" s="423" t="s">
        <v>831</v>
      </c>
      <c r="G37" s="397">
        <f>SUM(G38:G43)</f>
        <v>237681</v>
      </c>
      <c r="H37" s="397">
        <f>SUM(H38:H43)</f>
        <v>209280.03399999999</v>
      </c>
      <c r="I37" s="412">
        <f t="shared" si="2"/>
        <v>88.050805070661937</v>
      </c>
      <c r="J37" s="447"/>
      <c r="K37" s="447"/>
      <c r="L37" s="447"/>
      <c r="M37" s="447"/>
      <c r="N37" s="447"/>
      <c r="O37" s="447"/>
      <c r="P37" s="447"/>
      <c r="Q37" s="447"/>
      <c r="R37" s="447"/>
      <c r="S37" s="447"/>
      <c r="T37" s="447"/>
      <c r="U37" s="447"/>
      <c r="V37" s="447"/>
      <c r="W37" s="447"/>
      <c r="X37" s="447"/>
      <c r="Y37" s="447"/>
      <c r="Z37" s="447"/>
      <c r="AA37" s="447"/>
      <c r="AB37" s="447"/>
      <c r="AC37" s="447"/>
      <c r="AD37" s="447"/>
      <c r="AE37" s="447"/>
      <c r="AF37" s="447"/>
    </row>
    <row r="38" spans="1:32" ht="15.75" customHeight="1">
      <c r="A38" s="703" t="s">
        <v>825</v>
      </c>
      <c r="B38" s="704"/>
      <c r="C38" s="704"/>
      <c r="D38" s="704"/>
      <c r="E38" s="705"/>
      <c r="F38" s="418" t="s">
        <v>860</v>
      </c>
      <c r="G38" s="406">
        <v>94830</v>
      </c>
      <c r="H38" s="406">
        <v>89782</v>
      </c>
      <c r="I38" s="413">
        <f>SUM(H38/G38*100)</f>
        <v>94.676790045344305</v>
      </c>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row>
    <row r="39" spans="1:32" ht="14.25" customHeight="1">
      <c r="A39" s="686" t="s">
        <v>835</v>
      </c>
      <c r="B39" s="687"/>
      <c r="C39" s="687"/>
      <c r="D39" s="687"/>
      <c r="E39" s="688"/>
      <c r="F39" s="423" t="s">
        <v>861</v>
      </c>
      <c r="G39" s="406">
        <v>3897</v>
      </c>
      <c r="H39" s="406">
        <v>5073.2</v>
      </c>
      <c r="I39" s="413">
        <f>SUM(H39/G39*100)</f>
        <v>130.18219142930459</v>
      </c>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row>
    <row r="40" spans="1:32" ht="14.25" customHeight="1">
      <c r="A40" s="686" t="s">
        <v>15</v>
      </c>
      <c r="B40" s="687"/>
      <c r="C40" s="687"/>
      <c r="D40" s="687"/>
      <c r="E40" s="688"/>
      <c r="F40" s="418" t="s">
        <v>862</v>
      </c>
      <c r="G40" s="406">
        <v>26900</v>
      </c>
      <c r="H40" s="406">
        <v>10493.2</v>
      </c>
      <c r="I40" s="413">
        <f>SUM(H40/G40*100)</f>
        <v>39.008178438661709</v>
      </c>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row>
    <row r="41" spans="1:32" ht="14.25" customHeight="1">
      <c r="A41" s="706" t="s">
        <v>24</v>
      </c>
      <c r="B41" s="706"/>
      <c r="C41" s="706"/>
      <c r="D41" s="706"/>
      <c r="E41" s="706"/>
      <c r="F41" s="418" t="s">
        <v>863</v>
      </c>
      <c r="G41" s="406">
        <v>10189</v>
      </c>
      <c r="H41" s="406">
        <v>9599.7000000000007</v>
      </c>
      <c r="I41" s="413">
        <f t="shared" ref="I41:I43" si="3">SUM(H41/G41*100)</f>
        <v>94.216311708705476</v>
      </c>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row>
    <row r="42" spans="1:32" ht="14.25" customHeight="1">
      <c r="A42" s="706" t="s">
        <v>826</v>
      </c>
      <c r="B42" s="706"/>
      <c r="C42" s="706"/>
      <c r="D42" s="706"/>
      <c r="E42" s="706"/>
      <c r="F42" s="491" t="s">
        <v>864</v>
      </c>
      <c r="G42" s="406">
        <v>45811</v>
      </c>
      <c r="H42" s="406">
        <v>37529.091</v>
      </c>
      <c r="I42" s="413">
        <f t="shared" si="3"/>
        <v>81.921571238348861</v>
      </c>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row>
    <row r="43" spans="1:32" ht="14.25" customHeight="1">
      <c r="A43" s="686" t="s">
        <v>22</v>
      </c>
      <c r="B43" s="687"/>
      <c r="C43" s="687"/>
      <c r="D43" s="687"/>
      <c r="E43" s="688"/>
      <c r="F43" s="418" t="s">
        <v>79</v>
      </c>
      <c r="G43" s="406">
        <v>56054</v>
      </c>
      <c r="H43" s="406">
        <v>56802.843000000001</v>
      </c>
      <c r="I43" s="413">
        <f t="shared" si="3"/>
        <v>101.33593142327042</v>
      </c>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2"/>
    </row>
    <row r="44" spans="1:32" s="448" customFormat="1" ht="14.25" customHeight="1">
      <c r="A44" s="690" t="s">
        <v>848</v>
      </c>
      <c r="B44" s="691"/>
      <c r="C44" s="691"/>
      <c r="D44" s="691"/>
      <c r="E44" s="692"/>
      <c r="F44" s="418" t="s">
        <v>865</v>
      </c>
      <c r="G44" s="407">
        <v>53537</v>
      </c>
      <c r="H44" s="407">
        <v>61919</v>
      </c>
      <c r="I44" s="412">
        <f>SUM(H44/G44*100)</f>
        <v>115.65646188617218</v>
      </c>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7"/>
    </row>
    <row r="45" spans="1:32" s="448" customFormat="1" ht="14.25" customHeight="1">
      <c r="A45" s="690" t="s">
        <v>34</v>
      </c>
      <c r="B45" s="691"/>
      <c r="C45" s="691"/>
      <c r="D45" s="691"/>
      <c r="E45" s="692"/>
      <c r="F45" s="492" t="s">
        <v>834</v>
      </c>
      <c r="G45" s="407">
        <v>10492</v>
      </c>
      <c r="H45" s="407">
        <v>29027.1</v>
      </c>
      <c r="I45" s="412">
        <f>SUM(H45/G45*100)</f>
        <v>276.65935951200913</v>
      </c>
      <c r="J45" s="447"/>
      <c r="K45" s="447"/>
      <c r="L45" s="447"/>
      <c r="M45" s="447"/>
      <c r="N45" s="447"/>
      <c r="O45" s="447"/>
      <c r="P45" s="447"/>
      <c r="Q45" s="447"/>
      <c r="R45" s="447"/>
      <c r="S45" s="447"/>
      <c r="T45" s="447"/>
      <c r="U45" s="447"/>
      <c r="V45" s="447"/>
      <c r="W45" s="447"/>
      <c r="X45" s="447"/>
      <c r="Y45" s="447"/>
      <c r="Z45" s="447"/>
      <c r="AA45" s="447"/>
      <c r="AB45" s="447"/>
      <c r="AC45" s="447"/>
      <c r="AD45" s="447"/>
      <c r="AE45" s="447"/>
      <c r="AF45" s="447"/>
    </row>
    <row r="46" spans="1:32" s="448" customFormat="1" ht="42" customHeight="1">
      <c r="A46" s="699" t="s">
        <v>870</v>
      </c>
      <c r="B46" s="699"/>
      <c r="C46" s="699"/>
      <c r="D46" s="699"/>
      <c r="E46" s="699"/>
      <c r="F46" s="418" t="s">
        <v>82</v>
      </c>
      <c r="G46" s="397">
        <f>SUM(G47+G50)</f>
        <v>141576</v>
      </c>
      <c r="H46" s="397">
        <f>SUM(H47+H50)</f>
        <v>131280.872</v>
      </c>
      <c r="I46" s="412">
        <f>SUM(H46/G46*100)</f>
        <v>92.728196869525917</v>
      </c>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7"/>
    </row>
    <row r="47" spans="1:32" s="450" customFormat="1" ht="17.25" customHeight="1">
      <c r="A47" s="690" t="s">
        <v>849</v>
      </c>
      <c r="B47" s="691"/>
      <c r="C47" s="691"/>
      <c r="D47" s="691"/>
      <c r="E47" s="692"/>
      <c r="F47" s="426" t="s">
        <v>83</v>
      </c>
      <c r="G47" s="397">
        <f>SUM(G48:G49)</f>
        <v>134276</v>
      </c>
      <c r="H47" s="397">
        <f>SUM(H48:H49)</f>
        <v>128717.659</v>
      </c>
      <c r="I47" s="414">
        <f t="shared" ref="I47" si="4">SUM(H47/G47*100)</f>
        <v>95.86051044118085</v>
      </c>
      <c r="J47" s="449"/>
      <c r="K47" s="449"/>
      <c r="L47" s="449"/>
      <c r="M47" s="449"/>
      <c r="N47" s="449"/>
      <c r="O47" s="449"/>
      <c r="P47" s="449"/>
      <c r="Q47" s="449"/>
      <c r="R47" s="449"/>
      <c r="S47" s="449"/>
      <c r="T47" s="449"/>
      <c r="U47" s="449"/>
      <c r="V47" s="449"/>
      <c r="W47" s="449"/>
      <c r="X47" s="449"/>
      <c r="Y47" s="449"/>
      <c r="Z47" s="449"/>
      <c r="AA47" s="449"/>
      <c r="AB47" s="449"/>
      <c r="AC47" s="449"/>
      <c r="AD47" s="449"/>
      <c r="AE47" s="449"/>
      <c r="AF47" s="449"/>
    </row>
    <row r="48" spans="1:32" s="452" customFormat="1" ht="14.25" customHeight="1">
      <c r="A48" s="686" t="s">
        <v>837</v>
      </c>
      <c r="B48" s="687"/>
      <c r="C48" s="687"/>
      <c r="D48" s="687"/>
      <c r="E48" s="688"/>
      <c r="F48" s="418" t="s">
        <v>84</v>
      </c>
      <c r="G48" s="406">
        <v>38076</v>
      </c>
      <c r="H48" s="406">
        <v>28424.072</v>
      </c>
      <c r="I48" s="413">
        <f>SUM(H48/G48*100)</f>
        <v>74.650887698287633</v>
      </c>
      <c r="J48" s="451"/>
      <c r="K48" s="451"/>
      <c r="L48" s="451"/>
      <c r="M48" s="451"/>
      <c r="N48" s="499"/>
      <c r="O48" s="451"/>
      <c r="P48" s="451"/>
      <c r="Q48" s="451"/>
      <c r="R48" s="451"/>
      <c r="S48" s="451"/>
      <c r="T48" s="451"/>
      <c r="U48" s="451"/>
      <c r="V48" s="451"/>
      <c r="W48" s="451"/>
      <c r="X48" s="451"/>
      <c r="Y48" s="451"/>
      <c r="Z48" s="451"/>
      <c r="AA48" s="451"/>
      <c r="AB48" s="451"/>
      <c r="AC48" s="451"/>
      <c r="AD48" s="451"/>
      <c r="AE48" s="451"/>
      <c r="AF48" s="451"/>
    </row>
    <row r="49" spans="1:32" s="452" customFormat="1" ht="27.75" customHeight="1">
      <c r="A49" s="693" t="s">
        <v>871</v>
      </c>
      <c r="B49" s="694"/>
      <c r="C49" s="694"/>
      <c r="D49" s="694"/>
      <c r="E49" s="695"/>
      <c r="F49" s="421" t="s">
        <v>85</v>
      </c>
      <c r="G49" s="406">
        <v>96200</v>
      </c>
      <c r="H49" s="406">
        <v>100293.587</v>
      </c>
      <c r="I49" s="413">
        <f>SUM(H49/G49*100)</f>
        <v>104.25528794178793</v>
      </c>
      <c r="J49" s="451"/>
      <c r="K49" s="451"/>
      <c r="L49" s="451"/>
      <c r="M49" s="451"/>
      <c r="N49" s="451"/>
      <c r="O49" s="451"/>
      <c r="P49" s="451"/>
      <c r="Q49" s="451"/>
      <c r="R49" s="451"/>
      <c r="S49" s="451"/>
      <c r="T49" s="451"/>
      <c r="U49" s="451"/>
      <c r="V49" s="451"/>
      <c r="W49" s="451"/>
      <c r="X49" s="451"/>
      <c r="Y49" s="451"/>
      <c r="Z49" s="451"/>
      <c r="AA49" s="451"/>
      <c r="AB49" s="451"/>
      <c r="AC49" s="451"/>
      <c r="AD49" s="451"/>
      <c r="AE49" s="451"/>
      <c r="AF49" s="451"/>
    </row>
    <row r="50" spans="1:32" s="450" customFormat="1" ht="33.75" customHeight="1">
      <c r="A50" s="707" t="s">
        <v>872</v>
      </c>
      <c r="B50" s="708"/>
      <c r="C50" s="708"/>
      <c r="D50" s="708"/>
      <c r="E50" s="709"/>
      <c r="F50" s="418" t="s">
        <v>86</v>
      </c>
      <c r="G50" s="397">
        <f>G51</f>
        <v>7300</v>
      </c>
      <c r="H50" s="397">
        <f>H51</f>
        <v>2563.2130000000002</v>
      </c>
      <c r="I50" s="413">
        <f>SUM(H50/G50*100)</f>
        <v>35.112506849315075</v>
      </c>
      <c r="J50" s="449"/>
      <c r="K50" s="449"/>
      <c r="L50" s="449"/>
      <c r="M50" s="449"/>
      <c r="N50" s="449"/>
      <c r="O50" s="449"/>
      <c r="P50" s="449"/>
      <c r="Q50" s="449"/>
      <c r="R50" s="449"/>
      <c r="S50" s="449"/>
      <c r="T50" s="449"/>
      <c r="U50" s="449"/>
      <c r="V50" s="449"/>
      <c r="W50" s="449"/>
      <c r="X50" s="449"/>
      <c r="Y50" s="449"/>
      <c r="Z50" s="449"/>
      <c r="AA50" s="449"/>
      <c r="AB50" s="449"/>
      <c r="AC50" s="449"/>
      <c r="AD50" s="449"/>
      <c r="AE50" s="449"/>
      <c r="AF50" s="449"/>
    </row>
    <row r="51" spans="1:32" s="452" customFormat="1" ht="14.25" customHeight="1">
      <c r="A51" s="686" t="s">
        <v>873</v>
      </c>
      <c r="B51" s="687"/>
      <c r="C51" s="687"/>
      <c r="D51" s="687"/>
      <c r="E51" s="688"/>
      <c r="F51" s="423" t="s">
        <v>96</v>
      </c>
      <c r="G51" s="406">
        <v>7300</v>
      </c>
      <c r="H51" s="406">
        <v>2563.2130000000002</v>
      </c>
      <c r="I51" s="412">
        <f t="shared" ref="I51:I54" si="5">SUM(H51/G51*100)</f>
        <v>35.112506849315075</v>
      </c>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row>
    <row r="52" spans="1:32" s="448" customFormat="1" ht="20.25" customHeight="1">
      <c r="A52" s="680" t="s">
        <v>11</v>
      </c>
      <c r="B52" s="681"/>
      <c r="C52" s="681"/>
      <c r="D52" s="681"/>
      <c r="E52" s="682"/>
      <c r="F52" s="423"/>
      <c r="G52" s="396">
        <f>G46+G13</f>
        <v>9547936</v>
      </c>
      <c r="H52" s="477">
        <f>H46+H13</f>
        <v>8664293.7519999985</v>
      </c>
      <c r="I52" s="412">
        <f t="shared" si="5"/>
        <v>90.745201392217112</v>
      </c>
      <c r="J52" s="447"/>
      <c r="K52" s="447"/>
      <c r="L52" s="447"/>
      <c r="M52" s="447"/>
      <c r="N52" s="447"/>
      <c r="O52" s="447"/>
      <c r="P52" s="447"/>
      <c r="Q52" s="447"/>
      <c r="R52" s="447"/>
      <c r="S52" s="447"/>
      <c r="T52" s="447"/>
      <c r="U52" s="447"/>
      <c r="V52" s="447"/>
      <c r="W52" s="447"/>
      <c r="X52" s="447"/>
      <c r="Y52" s="447"/>
      <c r="Z52" s="447"/>
      <c r="AA52" s="447"/>
      <c r="AB52" s="447"/>
      <c r="AC52" s="447"/>
      <c r="AD52" s="447"/>
      <c r="AE52" s="447"/>
      <c r="AF52" s="447"/>
    </row>
    <row r="53" spans="1:32" s="448" customFormat="1" ht="14.25" customHeight="1">
      <c r="A53" s="710" t="s">
        <v>839</v>
      </c>
      <c r="B53" s="710"/>
      <c r="C53" s="710"/>
      <c r="D53" s="710"/>
      <c r="E53" s="710"/>
      <c r="G53" s="409">
        <v>1982356</v>
      </c>
      <c r="H53" s="409">
        <v>2332028.5</v>
      </c>
      <c r="I53" s="413">
        <f>SUM(H53/G53*100)</f>
        <v>117.63923836081915</v>
      </c>
      <c r="J53" s="447"/>
      <c r="K53" s="447"/>
      <c r="L53" s="447"/>
      <c r="M53" s="447"/>
      <c r="N53" s="447"/>
      <c r="O53" s="447"/>
      <c r="P53" s="447"/>
      <c r="Q53" s="447"/>
      <c r="R53" s="447"/>
      <c r="S53" s="447"/>
      <c r="T53" s="447"/>
      <c r="U53" s="447"/>
      <c r="V53" s="447"/>
      <c r="W53" s="447"/>
      <c r="X53" s="447"/>
      <c r="Y53" s="447"/>
      <c r="Z53" s="447"/>
      <c r="AA53" s="447"/>
      <c r="AB53" s="447"/>
      <c r="AC53" s="447"/>
      <c r="AD53" s="447"/>
      <c r="AE53" s="447"/>
      <c r="AF53" s="447"/>
    </row>
    <row r="54" spans="1:32" s="448" customFormat="1" ht="14.25" customHeight="1">
      <c r="A54" s="680" t="s">
        <v>33</v>
      </c>
      <c r="B54" s="681"/>
      <c r="C54" s="681"/>
      <c r="D54" s="681"/>
      <c r="E54" s="682"/>
      <c r="F54" s="63"/>
      <c r="G54" s="396">
        <f>G52+G53</f>
        <v>11530292</v>
      </c>
      <c r="H54" s="477">
        <f>H52+H53</f>
        <v>10996322.251999998</v>
      </c>
      <c r="I54" s="412">
        <f t="shared" si="5"/>
        <v>95.368983300683098</v>
      </c>
      <c r="J54" s="447"/>
      <c r="K54" s="447"/>
      <c r="L54" s="447"/>
      <c r="M54" s="447"/>
      <c r="N54" s="447"/>
      <c r="O54" s="447"/>
      <c r="P54" s="447"/>
      <c r="Q54" s="447"/>
      <c r="R54" s="447"/>
      <c r="S54" s="447"/>
      <c r="T54" s="447"/>
      <c r="U54" s="447"/>
      <c r="V54" s="447"/>
      <c r="W54" s="447"/>
      <c r="X54" s="447"/>
      <c r="Y54" s="447"/>
      <c r="Z54" s="447"/>
      <c r="AA54" s="447"/>
      <c r="AB54" s="447"/>
      <c r="AC54" s="447"/>
      <c r="AD54" s="447"/>
      <c r="AE54" s="447"/>
      <c r="AF54" s="447"/>
    </row>
    <row r="55" spans="1:32" s="448" customFormat="1" ht="10.5" customHeight="1">
      <c r="A55" s="453"/>
      <c r="B55" s="453"/>
      <c r="C55" s="453"/>
      <c r="D55" s="453"/>
      <c r="E55" s="453"/>
      <c r="F55" s="453"/>
      <c r="G55" s="405"/>
      <c r="H55" s="405"/>
      <c r="I55" s="454"/>
      <c r="J55" s="447"/>
      <c r="K55" s="447"/>
      <c r="L55" s="447"/>
      <c r="M55" s="447"/>
      <c r="N55" s="447"/>
      <c r="O55" s="447"/>
      <c r="P55" s="447"/>
      <c r="Q55" s="447"/>
      <c r="R55" s="447"/>
      <c r="S55" s="447"/>
      <c r="T55" s="447"/>
      <c r="U55" s="447"/>
      <c r="V55" s="447"/>
      <c r="W55" s="447"/>
      <c r="X55" s="447"/>
      <c r="Y55" s="447"/>
      <c r="Z55" s="447"/>
      <c r="AA55" s="447"/>
      <c r="AB55" s="447"/>
      <c r="AC55" s="447"/>
      <c r="AD55" s="447"/>
      <c r="AE55" s="447"/>
      <c r="AF55" s="447"/>
    </row>
    <row r="56" spans="1:32" s="448" customFormat="1" ht="13.8">
      <c r="A56" s="455" t="s">
        <v>853</v>
      </c>
      <c r="B56" s="456"/>
      <c r="C56" s="456"/>
      <c r="D56" s="456"/>
      <c r="E56" s="456"/>
      <c r="F56" s="457"/>
      <c r="I56" s="447"/>
      <c r="J56" s="447"/>
      <c r="K56" s="447"/>
      <c r="L56" s="447"/>
      <c r="M56" s="447"/>
      <c r="N56" s="447"/>
      <c r="O56" s="447"/>
      <c r="P56" s="447"/>
      <c r="Q56" s="447"/>
      <c r="R56" s="447"/>
      <c r="S56" s="447"/>
      <c r="T56" s="447"/>
      <c r="U56" s="447"/>
      <c r="V56" s="447"/>
      <c r="W56" s="447"/>
      <c r="X56" s="447"/>
      <c r="Y56" s="447"/>
      <c r="Z56" s="447"/>
      <c r="AA56" s="447"/>
      <c r="AB56" s="447"/>
      <c r="AC56" s="447"/>
      <c r="AD56" s="447"/>
      <c r="AE56" s="447"/>
      <c r="AF56" s="447"/>
    </row>
    <row r="57" spans="1:32" s="448" customFormat="1">
      <c r="J57" s="447"/>
      <c r="K57" s="447"/>
      <c r="L57" s="447"/>
      <c r="M57" s="447"/>
      <c r="N57" s="447"/>
      <c r="O57" s="447"/>
      <c r="P57" s="447"/>
      <c r="Q57" s="447"/>
      <c r="R57" s="447"/>
      <c r="S57" s="447"/>
      <c r="T57" s="447"/>
      <c r="U57" s="447"/>
      <c r="V57" s="447"/>
      <c r="W57" s="447"/>
      <c r="X57" s="447"/>
      <c r="Y57" s="447"/>
      <c r="Z57" s="447"/>
      <c r="AA57" s="447"/>
      <c r="AB57" s="447"/>
      <c r="AC57" s="447"/>
      <c r="AD57" s="447"/>
      <c r="AE57" s="447"/>
      <c r="AF57" s="447"/>
    </row>
    <row r="58" spans="1:32" ht="9" customHeight="1">
      <c r="F58" s="343"/>
      <c r="J58" s="442"/>
      <c r="K58" s="442"/>
      <c r="L58" s="442"/>
      <c r="M58" s="442"/>
      <c r="N58" s="442"/>
      <c r="O58" s="442"/>
      <c r="P58" s="442"/>
      <c r="Q58" s="442"/>
      <c r="R58" s="442"/>
      <c r="S58" s="442"/>
      <c r="T58" s="442"/>
      <c r="U58" s="442"/>
      <c r="V58" s="442"/>
      <c r="W58" s="442"/>
      <c r="X58" s="442"/>
      <c r="Y58" s="442"/>
      <c r="Z58" s="442"/>
      <c r="AA58" s="442"/>
      <c r="AB58" s="442"/>
      <c r="AC58" s="442"/>
      <c r="AD58" s="442"/>
      <c r="AE58" s="442"/>
      <c r="AF58" s="442"/>
    </row>
    <row r="59" spans="1:32" ht="13.8">
      <c r="A59" s="487" t="s">
        <v>868</v>
      </c>
      <c r="B59" s="460"/>
      <c r="C59" s="460"/>
      <c r="D59" s="460"/>
      <c r="E59" s="2"/>
      <c r="F59" s="364" t="s">
        <v>813</v>
      </c>
      <c r="H59" s="655" t="s">
        <v>867</v>
      </c>
      <c r="I59" s="655"/>
      <c r="M59" s="442"/>
      <c r="N59" s="442"/>
      <c r="O59" s="442"/>
      <c r="P59" s="442"/>
      <c r="Q59" s="442"/>
      <c r="R59" s="442"/>
      <c r="S59" s="442"/>
      <c r="T59" s="442"/>
      <c r="U59" s="442"/>
      <c r="V59" s="442"/>
      <c r="W59" s="442"/>
      <c r="X59" s="442"/>
      <c r="Y59" s="442"/>
      <c r="Z59" s="442"/>
      <c r="AA59" s="442"/>
      <c r="AB59" s="442"/>
      <c r="AC59" s="442"/>
      <c r="AD59" s="442"/>
      <c r="AE59" s="442"/>
      <c r="AF59" s="442"/>
    </row>
    <row r="60" spans="1:32">
      <c r="A60" s="461"/>
      <c r="B60" s="2"/>
      <c r="C60" s="2"/>
      <c r="D60" s="2"/>
      <c r="E60" s="2"/>
      <c r="F60" s="495" t="s">
        <v>35</v>
      </c>
      <c r="H60" s="641" t="s">
        <v>852</v>
      </c>
      <c r="I60" s="641"/>
      <c r="M60" s="442"/>
      <c r="N60" s="442"/>
      <c r="O60" s="442"/>
      <c r="P60" s="442"/>
      <c r="Q60" s="442"/>
      <c r="R60" s="442"/>
      <c r="S60" s="442"/>
      <c r="T60" s="442"/>
      <c r="U60" s="442"/>
      <c r="V60" s="442"/>
      <c r="W60" s="442"/>
      <c r="X60" s="442"/>
      <c r="Y60" s="442"/>
      <c r="Z60" s="442"/>
      <c r="AA60" s="442"/>
      <c r="AB60" s="442"/>
      <c r="AC60" s="442"/>
      <c r="AD60" s="442"/>
      <c r="AE60" s="442"/>
      <c r="AF60" s="442"/>
    </row>
    <row r="61" spans="1:32">
      <c r="A61" s="463"/>
      <c r="B61" s="2"/>
      <c r="C61" s="2"/>
      <c r="D61" s="2"/>
      <c r="E61" s="2"/>
      <c r="F61" s="495"/>
      <c r="H61" s="496"/>
      <c r="I61" s="496"/>
      <c r="M61" s="442"/>
      <c r="N61" s="442"/>
      <c r="O61" s="442"/>
      <c r="P61" s="442"/>
      <c r="Q61" s="442"/>
      <c r="R61" s="442"/>
      <c r="S61" s="442"/>
      <c r="T61" s="442"/>
      <c r="U61" s="442"/>
      <c r="V61" s="442"/>
      <c r="W61" s="442"/>
      <c r="X61" s="442"/>
      <c r="Y61" s="442"/>
      <c r="Z61" s="442"/>
      <c r="AA61" s="442"/>
      <c r="AB61" s="442"/>
      <c r="AC61" s="442"/>
      <c r="AD61" s="442"/>
      <c r="AE61" s="442"/>
      <c r="AF61" s="442"/>
    </row>
    <row r="62" spans="1:32" ht="13.8">
      <c r="A62" s="488" t="s">
        <v>17</v>
      </c>
      <c r="B62" s="460"/>
      <c r="C62" s="460"/>
      <c r="D62" s="460"/>
      <c r="E62" s="2"/>
      <c r="F62" s="364" t="s">
        <v>813</v>
      </c>
      <c r="H62" s="655" t="s">
        <v>89</v>
      </c>
      <c r="I62" s="655"/>
      <c r="M62" s="442"/>
      <c r="N62" s="442"/>
      <c r="O62" s="442"/>
      <c r="P62" s="442"/>
      <c r="Q62" s="442"/>
      <c r="R62" s="442"/>
      <c r="S62" s="442"/>
      <c r="T62" s="442"/>
      <c r="U62" s="442"/>
      <c r="V62" s="442"/>
      <c r="W62" s="442"/>
      <c r="X62" s="442"/>
      <c r="Y62" s="442"/>
      <c r="Z62" s="442"/>
      <c r="AA62" s="442"/>
      <c r="AB62" s="442"/>
      <c r="AC62" s="442"/>
      <c r="AD62" s="442"/>
      <c r="AE62" s="442"/>
      <c r="AF62" s="442"/>
    </row>
    <row r="63" spans="1:32">
      <c r="A63" s="1"/>
      <c r="B63" s="2"/>
      <c r="C63" s="2"/>
      <c r="D63" s="2"/>
      <c r="E63" s="2"/>
      <c r="F63" s="495" t="s">
        <v>35</v>
      </c>
      <c r="H63" s="642" t="s">
        <v>852</v>
      </c>
      <c r="I63" s="642"/>
      <c r="M63" s="442"/>
      <c r="N63" s="442"/>
      <c r="O63" s="442"/>
      <c r="P63" s="442"/>
      <c r="Q63" s="442"/>
      <c r="R63" s="442"/>
      <c r="S63" s="442"/>
      <c r="T63" s="442"/>
      <c r="U63" s="442"/>
      <c r="V63" s="442"/>
      <c r="W63" s="442"/>
      <c r="X63" s="442"/>
      <c r="Y63" s="442"/>
      <c r="Z63" s="442"/>
      <c r="AA63" s="442"/>
      <c r="AB63" s="442"/>
      <c r="AC63" s="442"/>
      <c r="AD63" s="442"/>
      <c r="AE63" s="442"/>
      <c r="AF63" s="442"/>
    </row>
    <row r="64" spans="1:32">
      <c r="A64" s="1"/>
      <c r="B64" s="2"/>
      <c r="C64" s="2"/>
      <c r="D64" s="2"/>
      <c r="E64" s="2"/>
      <c r="F64" s="2"/>
      <c r="H64" s="2"/>
      <c r="I64" s="2"/>
      <c r="J64" s="2"/>
      <c r="K64" s="2"/>
      <c r="L64" s="442"/>
      <c r="M64" s="442"/>
      <c r="N64" s="442"/>
      <c r="O64" s="442"/>
      <c r="P64" s="442"/>
      <c r="Q64" s="442"/>
      <c r="R64" s="442"/>
      <c r="S64" s="442"/>
      <c r="T64" s="442"/>
      <c r="U64" s="442"/>
      <c r="V64" s="442"/>
      <c r="W64" s="442"/>
      <c r="X64" s="442"/>
      <c r="Y64" s="442"/>
      <c r="Z64" s="442"/>
      <c r="AA64" s="442"/>
      <c r="AB64" s="442"/>
      <c r="AC64" s="442"/>
      <c r="AD64" s="442"/>
      <c r="AE64" s="442"/>
      <c r="AF64" s="442"/>
    </row>
    <row r="65" spans="6:32">
      <c r="F65" s="343"/>
      <c r="I65" s="442"/>
      <c r="J65" s="442"/>
      <c r="K65" s="442"/>
      <c r="L65" s="442"/>
      <c r="M65" s="442"/>
      <c r="N65" s="442"/>
      <c r="O65" s="442"/>
      <c r="P65" s="442"/>
      <c r="Q65" s="442"/>
      <c r="R65" s="442"/>
      <c r="S65" s="442"/>
      <c r="T65" s="442"/>
      <c r="U65" s="442"/>
      <c r="V65" s="442"/>
      <c r="W65" s="442"/>
      <c r="X65" s="442"/>
      <c r="Y65" s="442"/>
      <c r="Z65" s="442"/>
      <c r="AA65" s="442"/>
      <c r="AB65" s="442"/>
      <c r="AC65" s="442"/>
      <c r="AD65" s="442"/>
      <c r="AE65" s="442"/>
      <c r="AF65" s="442"/>
    </row>
    <row r="66" spans="6:32">
      <c r="F66" s="343"/>
      <c r="I66" s="442"/>
      <c r="J66" s="442"/>
      <c r="K66" s="442"/>
      <c r="L66" s="442"/>
      <c r="M66" s="442"/>
      <c r="N66" s="442"/>
      <c r="O66" s="442"/>
      <c r="P66" s="442"/>
      <c r="Q66" s="442"/>
      <c r="R66" s="442"/>
      <c r="S66" s="442"/>
      <c r="T66" s="442"/>
      <c r="U66" s="442"/>
      <c r="V66" s="442"/>
      <c r="W66" s="442"/>
      <c r="X66" s="442"/>
      <c r="Y66" s="442"/>
      <c r="Z66" s="442"/>
      <c r="AA66" s="442"/>
      <c r="AB66" s="442"/>
      <c r="AC66" s="442"/>
      <c r="AD66" s="442"/>
      <c r="AE66" s="442"/>
      <c r="AF66" s="442"/>
    </row>
    <row r="67" spans="6:32">
      <c r="F67" s="343"/>
      <c r="I67" s="442"/>
      <c r="J67" s="442"/>
      <c r="K67" s="442"/>
      <c r="L67" s="442"/>
      <c r="M67" s="442"/>
      <c r="N67" s="442"/>
      <c r="O67" s="442"/>
      <c r="P67" s="442"/>
      <c r="Q67" s="442"/>
      <c r="R67" s="442"/>
      <c r="S67" s="442"/>
      <c r="T67" s="442"/>
      <c r="U67" s="442"/>
      <c r="V67" s="442"/>
      <c r="W67" s="442"/>
      <c r="X67" s="442"/>
      <c r="Y67" s="442"/>
      <c r="Z67" s="442"/>
      <c r="AA67" s="442"/>
      <c r="AB67" s="442"/>
      <c r="AC67" s="442"/>
      <c r="AD67" s="442"/>
      <c r="AE67" s="442"/>
      <c r="AF67" s="442"/>
    </row>
    <row r="68" spans="6:32">
      <c r="F68" s="343"/>
      <c r="I68" s="442"/>
      <c r="J68" s="442"/>
      <c r="K68" s="442"/>
      <c r="L68" s="442"/>
      <c r="M68" s="442"/>
      <c r="N68" s="442"/>
      <c r="O68" s="442"/>
      <c r="P68" s="442"/>
      <c r="Q68" s="442"/>
      <c r="R68" s="442"/>
      <c r="S68" s="442"/>
      <c r="T68" s="442"/>
      <c r="U68" s="442"/>
      <c r="V68" s="442"/>
      <c r="W68" s="442"/>
      <c r="X68" s="442"/>
      <c r="Y68" s="442"/>
      <c r="Z68" s="442"/>
      <c r="AA68" s="442"/>
      <c r="AB68" s="442"/>
      <c r="AC68" s="442"/>
      <c r="AD68" s="442"/>
      <c r="AE68" s="442"/>
      <c r="AF68" s="442"/>
    </row>
    <row r="69" spans="6:32">
      <c r="F69" s="343"/>
      <c r="I69" s="442"/>
      <c r="J69" s="442"/>
      <c r="K69" s="442"/>
      <c r="L69" s="442"/>
      <c r="M69" s="442"/>
      <c r="N69" s="442"/>
      <c r="O69" s="442"/>
      <c r="P69" s="442"/>
      <c r="Q69" s="442"/>
      <c r="R69" s="442"/>
      <c r="S69" s="442"/>
      <c r="T69" s="442"/>
      <c r="U69" s="442"/>
      <c r="V69" s="442"/>
      <c r="W69" s="442"/>
      <c r="X69" s="442"/>
      <c r="Y69" s="442"/>
      <c r="Z69" s="442"/>
      <c r="AA69" s="442"/>
      <c r="AB69" s="442"/>
      <c r="AC69" s="442"/>
      <c r="AD69" s="442"/>
      <c r="AE69" s="442"/>
      <c r="AF69" s="442"/>
    </row>
    <row r="70" spans="6:32">
      <c r="F70" s="343"/>
      <c r="I70" s="442"/>
      <c r="J70" s="442"/>
      <c r="K70" s="442"/>
      <c r="L70" s="442"/>
      <c r="M70" s="442"/>
      <c r="N70" s="442"/>
      <c r="O70" s="442"/>
      <c r="P70" s="442"/>
      <c r="Q70" s="442"/>
      <c r="R70" s="442"/>
      <c r="S70" s="442"/>
      <c r="T70" s="442"/>
      <c r="U70" s="442"/>
      <c r="V70" s="442"/>
      <c r="W70" s="442"/>
      <c r="X70" s="442"/>
      <c r="Y70" s="442"/>
      <c r="Z70" s="442"/>
      <c r="AA70" s="442"/>
      <c r="AB70" s="442"/>
      <c r="AC70" s="442"/>
      <c r="AD70" s="442"/>
      <c r="AE70" s="442"/>
      <c r="AF70" s="442"/>
    </row>
    <row r="71" spans="6:32">
      <c r="F71" s="343"/>
      <c r="I71" s="442"/>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2"/>
    </row>
    <row r="72" spans="6:32">
      <c r="F72" s="343"/>
      <c r="I72" s="442"/>
      <c r="J72" s="442"/>
      <c r="K72" s="442"/>
      <c r="L72" s="442"/>
      <c r="M72" s="442"/>
      <c r="N72" s="442"/>
      <c r="O72" s="442"/>
      <c r="P72" s="442"/>
      <c r="Q72" s="442"/>
      <c r="R72" s="442"/>
      <c r="S72" s="442"/>
      <c r="T72" s="442"/>
      <c r="U72" s="442"/>
      <c r="V72" s="442"/>
      <c r="W72" s="442"/>
      <c r="X72" s="442"/>
      <c r="Y72" s="442"/>
      <c r="Z72" s="442"/>
      <c r="AA72" s="442"/>
      <c r="AB72" s="442"/>
      <c r="AC72" s="442"/>
      <c r="AD72" s="442"/>
      <c r="AE72" s="442"/>
      <c r="AF72" s="442"/>
    </row>
    <row r="73" spans="6:32">
      <c r="F73" s="343"/>
      <c r="I73" s="442"/>
      <c r="J73" s="442"/>
      <c r="K73" s="442"/>
      <c r="L73" s="442"/>
      <c r="M73" s="442"/>
      <c r="N73" s="442"/>
      <c r="O73" s="442"/>
      <c r="P73" s="442"/>
      <c r="Q73" s="442"/>
      <c r="R73" s="442"/>
      <c r="S73" s="442"/>
      <c r="T73" s="442"/>
      <c r="U73" s="442"/>
      <c r="V73" s="442"/>
      <c r="W73" s="442"/>
      <c r="X73" s="442"/>
      <c r="Y73" s="442"/>
      <c r="Z73" s="442"/>
      <c r="AA73" s="442"/>
      <c r="AB73" s="442"/>
      <c r="AC73" s="442"/>
      <c r="AD73" s="442"/>
      <c r="AE73" s="442"/>
      <c r="AF73" s="442"/>
    </row>
    <row r="74" spans="6:32">
      <c r="F74" s="343"/>
      <c r="I74" s="442"/>
      <c r="J74" s="442"/>
      <c r="K74" s="442"/>
      <c r="L74" s="442"/>
      <c r="M74" s="442"/>
      <c r="N74" s="442"/>
      <c r="O74" s="442"/>
      <c r="P74" s="442"/>
      <c r="Q74" s="442"/>
      <c r="R74" s="442"/>
      <c r="S74" s="442"/>
      <c r="T74" s="442"/>
      <c r="U74" s="442"/>
      <c r="V74" s="442"/>
      <c r="W74" s="442"/>
      <c r="X74" s="442"/>
      <c r="Y74" s="442"/>
      <c r="Z74" s="442"/>
      <c r="AA74" s="442"/>
      <c r="AB74" s="442"/>
      <c r="AC74" s="442"/>
      <c r="AD74" s="442"/>
      <c r="AE74" s="442"/>
      <c r="AF74" s="442"/>
    </row>
    <row r="75" spans="6:32">
      <c r="F75" s="343"/>
      <c r="I75" s="442"/>
      <c r="J75" s="442"/>
      <c r="K75" s="442"/>
      <c r="L75" s="442"/>
      <c r="M75" s="442"/>
      <c r="N75" s="442"/>
      <c r="O75" s="442"/>
      <c r="P75" s="442"/>
      <c r="Q75" s="442"/>
      <c r="R75" s="442"/>
      <c r="S75" s="442"/>
      <c r="T75" s="442"/>
      <c r="U75" s="442"/>
      <c r="V75" s="442"/>
      <c r="W75" s="442"/>
      <c r="X75" s="442"/>
      <c r="Y75" s="442"/>
      <c r="Z75" s="442"/>
      <c r="AA75" s="442"/>
      <c r="AB75" s="442"/>
      <c r="AC75" s="442"/>
      <c r="AD75" s="442"/>
      <c r="AE75" s="442"/>
      <c r="AF75" s="442"/>
    </row>
    <row r="76" spans="6:32">
      <c r="F76" s="343"/>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row>
    <row r="77" spans="6:32">
      <c r="F77" s="343"/>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row>
    <row r="78" spans="6:32">
      <c r="F78" s="343"/>
      <c r="I78" s="442"/>
      <c r="J78" s="442"/>
      <c r="K78" s="442"/>
      <c r="L78" s="442"/>
      <c r="M78" s="442"/>
      <c r="N78" s="442"/>
      <c r="O78" s="442"/>
      <c r="P78" s="442"/>
      <c r="Q78" s="442"/>
      <c r="R78" s="442"/>
      <c r="S78" s="442"/>
      <c r="T78" s="442"/>
      <c r="U78" s="442"/>
      <c r="V78" s="442"/>
      <c r="W78" s="442"/>
      <c r="X78" s="442"/>
      <c r="Y78" s="442"/>
      <c r="Z78" s="442"/>
      <c r="AA78" s="442"/>
      <c r="AB78" s="442"/>
      <c r="AC78" s="442"/>
      <c r="AD78" s="442"/>
      <c r="AE78" s="442"/>
      <c r="AF78" s="442"/>
    </row>
    <row r="79" spans="6:32">
      <c r="F79" s="343"/>
      <c r="I79" s="442"/>
      <c r="J79" s="442"/>
      <c r="K79" s="442"/>
      <c r="L79" s="442"/>
      <c r="M79" s="442"/>
      <c r="N79" s="442"/>
      <c r="O79" s="442"/>
      <c r="P79" s="442"/>
      <c r="Q79" s="442"/>
      <c r="R79" s="442"/>
      <c r="S79" s="442"/>
      <c r="T79" s="442"/>
      <c r="U79" s="442"/>
      <c r="V79" s="442"/>
      <c r="W79" s="442"/>
      <c r="X79" s="442"/>
      <c r="Y79" s="442"/>
      <c r="Z79" s="442"/>
      <c r="AA79" s="442"/>
      <c r="AB79" s="442"/>
      <c r="AC79" s="442"/>
      <c r="AD79" s="442"/>
      <c r="AE79" s="442"/>
      <c r="AF79" s="442"/>
    </row>
    <row r="80" spans="6:32">
      <c r="F80" s="343"/>
      <c r="I80" s="442"/>
      <c r="J80" s="442"/>
      <c r="K80" s="442"/>
      <c r="L80" s="442"/>
      <c r="M80" s="442"/>
      <c r="N80" s="442"/>
      <c r="O80" s="442"/>
      <c r="P80" s="442"/>
      <c r="Q80" s="442"/>
      <c r="R80" s="442"/>
      <c r="S80" s="442"/>
      <c r="T80" s="442"/>
      <c r="U80" s="442"/>
      <c r="V80" s="442"/>
      <c r="W80" s="442"/>
      <c r="X80" s="442"/>
      <c r="Y80" s="442"/>
      <c r="Z80" s="442"/>
      <c r="AA80" s="442"/>
      <c r="AB80" s="442"/>
      <c r="AC80" s="442"/>
      <c r="AD80" s="442"/>
      <c r="AE80" s="442"/>
      <c r="AF80" s="442"/>
    </row>
    <row r="81" spans="6:32">
      <c r="F81" s="343"/>
      <c r="I81" s="442"/>
      <c r="J81" s="442"/>
      <c r="K81" s="442"/>
      <c r="L81" s="442"/>
      <c r="M81" s="442"/>
      <c r="N81" s="442"/>
      <c r="O81" s="442"/>
      <c r="P81" s="442"/>
      <c r="Q81" s="442"/>
      <c r="R81" s="442"/>
      <c r="S81" s="442"/>
      <c r="T81" s="442"/>
      <c r="U81" s="442"/>
      <c r="V81" s="442"/>
      <c r="W81" s="442"/>
      <c r="X81" s="442"/>
      <c r="Y81" s="442"/>
      <c r="Z81" s="442"/>
      <c r="AA81" s="442"/>
      <c r="AB81" s="442"/>
      <c r="AC81" s="442"/>
      <c r="AD81" s="442"/>
      <c r="AE81" s="442"/>
      <c r="AF81" s="442"/>
    </row>
    <row r="82" spans="6:32">
      <c r="F82" s="343"/>
      <c r="I82" s="442"/>
      <c r="J82" s="442"/>
      <c r="K82" s="442"/>
      <c r="L82" s="442"/>
      <c r="M82" s="442"/>
      <c r="N82" s="442"/>
      <c r="O82" s="442"/>
      <c r="P82" s="442"/>
      <c r="Q82" s="442"/>
      <c r="R82" s="442"/>
      <c r="S82" s="442"/>
      <c r="T82" s="442"/>
      <c r="U82" s="442"/>
      <c r="V82" s="442"/>
      <c r="W82" s="442"/>
      <c r="X82" s="442"/>
      <c r="Y82" s="442"/>
      <c r="Z82" s="442"/>
      <c r="AA82" s="442"/>
      <c r="AB82" s="442"/>
      <c r="AC82" s="442"/>
      <c r="AD82" s="442"/>
      <c r="AE82" s="442"/>
      <c r="AF82" s="442"/>
    </row>
    <row r="83" spans="6:32">
      <c r="F83" s="343"/>
      <c r="I83" s="442"/>
      <c r="J83" s="442"/>
      <c r="K83" s="442"/>
      <c r="L83" s="442"/>
      <c r="M83" s="442"/>
      <c r="N83" s="442"/>
      <c r="O83" s="442"/>
      <c r="P83" s="442"/>
      <c r="Q83" s="442"/>
      <c r="R83" s="442"/>
      <c r="S83" s="442"/>
      <c r="T83" s="442"/>
      <c r="U83" s="442"/>
      <c r="V83" s="442"/>
      <c r="W83" s="442"/>
      <c r="X83" s="442"/>
      <c r="Y83" s="442"/>
      <c r="Z83" s="442"/>
      <c r="AA83" s="442"/>
      <c r="AB83" s="442"/>
      <c r="AC83" s="442"/>
      <c r="AD83" s="442"/>
      <c r="AE83" s="442"/>
      <c r="AF83" s="442"/>
    </row>
    <row r="84" spans="6:32">
      <c r="F84" s="343"/>
      <c r="I84" s="442"/>
      <c r="J84" s="442"/>
      <c r="K84" s="442"/>
      <c r="L84" s="442"/>
      <c r="M84" s="442"/>
      <c r="N84" s="442"/>
      <c r="O84" s="442"/>
      <c r="P84" s="442"/>
      <c r="Q84" s="442"/>
      <c r="R84" s="442"/>
      <c r="S84" s="442"/>
      <c r="T84" s="442"/>
      <c r="U84" s="442"/>
      <c r="V84" s="442"/>
      <c r="W84" s="442"/>
      <c r="X84" s="442"/>
      <c r="Y84" s="442"/>
      <c r="Z84" s="442"/>
      <c r="AA84" s="442"/>
      <c r="AB84" s="442"/>
      <c r="AC84" s="442"/>
      <c r="AD84" s="442"/>
      <c r="AE84" s="442"/>
      <c r="AF84" s="442"/>
    </row>
    <row r="85" spans="6:32">
      <c r="F85" s="343"/>
      <c r="I85" s="442"/>
      <c r="J85" s="442"/>
      <c r="K85" s="442"/>
      <c r="L85" s="442"/>
      <c r="M85" s="442"/>
      <c r="N85" s="442"/>
      <c r="O85" s="442"/>
      <c r="P85" s="442"/>
      <c r="Q85" s="442"/>
      <c r="R85" s="442"/>
      <c r="S85" s="442"/>
      <c r="T85" s="442"/>
      <c r="U85" s="442"/>
      <c r="V85" s="442"/>
      <c r="W85" s="442"/>
      <c r="X85" s="442"/>
      <c r="Y85" s="442"/>
      <c r="Z85" s="442"/>
      <c r="AA85" s="442"/>
      <c r="AB85" s="442"/>
      <c r="AC85" s="442"/>
      <c r="AD85" s="442"/>
      <c r="AE85" s="442"/>
      <c r="AF85" s="442"/>
    </row>
    <row r="86" spans="6:32">
      <c r="F86" s="343"/>
      <c r="I86" s="442"/>
      <c r="J86" s="442"/>
      <c r="K86" s="442"/>
      <c r="L86" s="442"/>
      <c r="M86" s="442"/>
      <c r="N86" s="442"/>
      <c r="O86" s="442"/>
      <c r="P86" s="442"/>
      <c r="Q86" s="442"/>
      <c r="R86" s="442"/>
      <c r="S86" s="442"/>
      <c r="T86" s="442"/>
      <c r="U86" s="442"/>
      <c r="V86" s="442"/>
      <c r="W86" s="442"/>
      <c r="X86" s="442"/>
      <c r="Y86" s="442"/>
      <c r="Z86" s="442"/>
      <c r="AA86" s="442"/>
      <c r="AB86" s="442"/>
      <c r="AC86" s="442"/>
      <c r="AD86" s="442"/>
      <c r="AE86" s="442"/>
      <c r="AF86" s="442"/>
    </row>
    <row r="87" spans="6:32">
      <c r="F87" s="343"/>
      <c r="I87" s="442"/>
      <c r="J87" s="442"/>
      <c r="K87" s="442"/>
      <c r="L87" s="442"/>
      <c r="M87" s="442"/>
      <c r="N87" s="442"/>
      <c r="O87" s="442"/>
      <c r="P87" s="442"/>
      <c r="Q87" s="442"/>
      <c r="R87" s="442"/>
      <c r="S87" s="442"/>
      <c r="T87" s="442"/>
      <c r="U87" s="442"/>
      <c r="V87" s="442"/>
      <c r="W87" s="442"/>
      <c r="X87" s="442"/>
      <c r="Y87" s="442"/>
      <c r="Z87" s="442"/>
      <c r="AA87" s="442"/>
      <c r="AB87" s="442"/>
      <c r="AC87" s="442"/>
      <c r="AD87" s="442"/>
      <c r="AE87" s="442"/>
      <c r="AF87" s="442"/>
    </row>
    <row r="88" spans="6:32">
      <c r="F88" s="343"/>
      <c r="I88" s="442"/>
      <c r="J88" s="442"/>
      <c r="K88" s="442"/>
      <c r="L88" s="442"/>
      <c r="M88" s="442"/>
      <c r="N88" s="442"/>
      <c r="O88" s="442"/>
      <c r="P88" s="442"/>
      <c r="Q88" s="442"/>
      <c r="R88" s="442"/>
      <c r="S88" s="442"/>
      <c r="T88" s="442"/>
      <c r="U88" s="442"/>
      <c r="V88" s="442"/>
      <c r="W88" s="442"/>
      <c r="X88" s="442"/>
      <c r="Y88" s="442"/>
      <c r="Z88" s="442"/>
      <c r="AA88" s="442"/>
      <c r="AB88" s="442"/>
      <c r="AC88" s="442"/>
      <c r="AD88" s="442"/>
      <c r="AE88" s="442"/>
      <c r="AF88" s="442"/>
    </row>
    <row r="89" spans="6:32">
      <c r="F89" s="343"/>
      <c r="I89" s="442"/>
      <c r="J89" s="442"/>
      <c r="K89" s="442"/>
      <c r="L89" s="442"/>
      <c r="M89" s="442"/>
      <c r="N89" s="442"/>
      <c r="O89" s="442"/>
      <c r="P89" s="442"/>
      <c r="Q89" s="442"/>
      <c r="R89" s="442"/>
      <c r="S89" s="442"/>
      <c r="T89" s="442"/>
      <c r="U89" s="442"/>
      <c r="V89" s="442"/>
      <c r="W89" s="442"/>
      <c r="X89" s="442"/>
      <c r="Y89" s="442"/>
      <c r="Z89" s="442"/>
      <c r="AA89" s="442"/>
      <c r="AB89" s="442"/>
      <c r="AC89" s="442"/>
      <c r="AD89" s="442"/>
      <c r="AE89" s="442"/>
      <c r="AF89" s="442"/>
    </row>
    <row r="90" spans="6:32">
      <c r="F90" s="343"/>
      <c r="I90" s="442"/>
      <c r="J90" s="442"/>
      <c r="K90" s="442"/>
      <c r="L90" s="442"/>
      <c r="M90" s="442"/>
      <c r="N90" s="442"/>
      <c r="O90" s="442"/>
      <c r="P90" s="442"/>
      <c r="Q90" s="442"/>
      <c r="R90" s="442"/>
      <c r="S90" s="442"/>
      <c r="T90" s="442"/>
      <c r="U90" s="442"/>
      <c r="V90" s="442"/>
      <c r="W90" s="442"/>
      <c r="X90" s="442"/>
      <c r="Y90" s="442"/>
      <c r="Z90" s="442"/>
      <c r="AA90" s="442"/>
      <c r="AB90" s="442"/>
      <c r="AC90" s="442"/>
      <c r="AD90" s="442"/>
      <c r="AE90" s="442"/>
      <c r="AF90" s="442"/>
    </row>
    <row r="91" spans="6:32">
      <c r="F91" s="343"/>
      <c r="I91" s="442"/>
      <c r="J91" s="442"/>
      <c r="K91" s="442"/>
      <c r="L91" s="442"/>
      <c r="M91" s="442"/>
      <c r="N91" s="442"/>
      <c r="O91" s="442"/>
      <c r="P91" s="442"/>
      <c r="Q91" s="442"/>
      <c r="R91" s="442"/>
      <c r="S91" s="442"/>
      <c r="T91" s="442"/>
      <c r="U91" s="442"/>
      <c r="V91" s="442"/>
      <c r="W91" s="442"/>
      <c r="X91" s="442"/>
      <c r="Y91" s="442"/>
      <c r="Z91" s="442"/>
      <c r="AA91" s="442"/>
      <c r="AB91" s="442"/>
      <c r="AC91" s="442"/>
      <c r="AD91" s="442"/>
      <c r="AE91" s="442"/>
      <c r="AF91" s="442"/>
    </row>
    <row r="92" spans="6:32">
      <c r="F92" s="343"/>
      <c r="I92" s="442"/>
      <c r="J92" s="442"/>
      <c r="K92" s="442"/>
      <c r="L92" s="442"/>
      <c r="M92" s="442"/>
      <c r="N92" s="442"/>
      <c r="O92" s="442"/>
      <c r="P92" s="442"/>
      <c r="Q92" s="442"/>
      <c r="R92" s="442"/>
      <c r="S92" s="442"/>
      <c r="T92" s="442"/>
      <c r="U92" s="442"/>
      <c r="V92" s="442"/>
      <c r="W92" s="442"/>
      <c r="X92" s="442"/>
      <c r="Y92" s="442"/>
      <c r="Z92" s="442"/>
      <c r="AA92" s="442"/>
      <c r="AB92" s="442"/>
      <c r="AC92" s="442"/>
      <c r="AD92" s="442"/>
      <c r="AE92" s="442"/>
      <c r="AF92" s="442"/>
    </row>
    <row r="93" spans="6:32">
      <c r="F93" s="343"/>
      <c r="I93" s="442"/>
      <c r="J93" s="442"/>
      <c r="K93" s="442"/>
      <c r="L93" s="442"/>
      <c r="M93" s="442"/>
      <c r="N93" s="442"/>
      <c r="O93" s="442"/>
      <c r="P93" s="442"/>
      <c r="Q93" s="442"/>
      <c r="R93" s="442"/>
      <c r="S93" s="442"/>
      <c r="T93" s="442"/>
      <c r="U93" s="442"/>
      <c r="V93" s="442"/>
      <c r="W93" s="442"/>
      <c r="X93" s="442"/>
      <c r="Y93" s="442"/>
      <c r="Z93" s="442"/>
      <c r="AA93" s="442"/>
      <c r="AB93" s="442"/>
      <c r="AC93" s="442"/>
      <c r="AD93" s="442"/>
      <c r="AE93" s="442"/>
      <c r="AF93" s="442"/>
    </row>
    <row r="94" spans="6:32">
      <c r="F94" s="343"/>
      <c r="I94" s="442"/>
      <c r="J94" s="442"/>
      <c r="K94" s="442"/>
      <c r="L94" s="442"/>
      <c r="M94" s="442"/>
      <c r="N94" s="442"/>
      <c r="O94" s="442"/>
      <c r="P94" s="442"/>
      <c r="Q94" s="442"/>
      <c r="R94" s="442"/>
      <c r="S94" s="442"/>
      <c r="T94" s="442"/>
      <c r="U94" s="442"/>
      <c r="V94" s="442"/>
      <c r="W94" s="442"/>
      <c r="X94" s="442"/>
      <c r="Y94" s="442"/>
      <c r="Z94" s="442"/>
      <c r="AA94" s="442"/>
      <c r="AB94" s="442"/>
      <c r="AC94" s="442"/>
      <c r="AD94" s="442"/>
      <c r="AE94" s="442"/>
      <c r="AF94" s="442"/>
    </row>
    <row r="95" spans="6:32">
      <c r="F95" s="343"/>
      <c r="I95" s="442"/>
      <c r="J95" s="442"/>
      <c r="K95" s="442"/>
      <c r="L95" s="442"/>
      <c r="M95" s="442"/>
      <c r="N95" s="442"/>
      <c r="O95" s="442"/>
      <c r="P95" s="442"/>
      <c r="Q95" s="442"/>
      <c r="R95" s="442"/>
      <c r="S95" s="442"/>
      <c r="T95" s="442"/>
      <c r="U95" s="442"/>
      <c r="V95" s="442"/>
      <c r="W95" s="442"/>
      <c r="X95" s="442"/>
      <c r="Y95" s="442"/>
      <c r="Z95" s="442"/>
      <c r="AA95" s="442"/>
      <c r="AB95" s="442"/>
      <c r="AC95" s="442"/>
      <c r="AD95" s="442"/>
      <c r="AE95" s="442"/>
      <c r="AF95" s="442"/>
    </row>
    <row r="96" spans="6:32">
      <c r="F96" s="343"/>
      <c r="I96" s="442"/>
      <c r="J96" s="442"/>
      <c r="K96" s="442"/>
      <c r="L96" s="442"/>
      <c r="M96" s="442"/>
      <c r="N96" s="442"/>
      <c r="O96" s="442"/>
      <c r="P96" s="442"/>
      <c r="Q96" s="442"/>
      <c r="R96" s="442"/>
      <c r="S96" s="442"/>
      <c r="T96" s="442"/>
      <c r="U96" s="442"/>
      <c r="V96" s="442"/>
      <c r="W96" s="442"/>
      <c r="X96" s="442"/>
      <c r="Y96" s="442"/>
      <c r="Z96" s="442"/>
      <c r="AA96" s="442"/>
      <c r="AB96" s="442"/>
      <c r="AC96" s="442"/>
      <c r="AD96" s="442"/>
      <c r="AE96" s="442"/>
      <c r="AF96" s="442"/>
    </row>
    <row r="97" spans="6:32">
      <c r="F97" s="343"/>
      <c r="I97" s="442"/>
      <c r="J97" s="442"/>
      <c r="K97" s="442"/>
      <c r="L97" s="442"/>
      <c r="M97" s="442"/>
      <c r="N97" s="442"/>
      <c r="O97" s="442"/>
      <c r="P97" s="442"/>
      <c r="Q97" s="442"/>
      <c r="R97" s="442"/>
      <c r="S97" s="442"/>
      <c r="T97" s="442"/>
      <c r="U97" s="442"/>
      <c r="V97" s="442"/>
      <c r="W97" s="442"/>
      <c r="X97" s="442"/>
      <c r="Y97" s="442"/>
      <c r="Z97" s="442"/>
      <c r="AA97" s="442"/>
      <c r="AB97" s="442"/>
      <c r="AC97" s="442"/>
      <c r="AD97" s="442"/>
      <c r="AE97" s="442"/>
      <c r="AF97" s="442"/>
    </row>
    <row r="98" spans="6:32">
      <c r="F98" s="343"/>
      <c r="I98" s="442"/>
      <c r="J98" s="442"/>
      <c r="K98" s="442"/>
      <c r="L98" s="442"/>
      <c r="M98" s="442"/>
      <c r="N98" s="442"/>
      <c r="O98" s="442"/>
      <c r="P98" s="442"/>
      <c r="Q98" s="442"/>
      <c r="R98" s="442"/>
      <c r="S98" s="442"/>
      <c r="T98" s="442"/>
      <c r="U98" s="442"/>
      <c r="V98" s="442"/>
      <c r="W98" s="442"/>
      <c r="X98" s="442"/>
      <c r="Y98" s="442"/>
      <c r="Z98" s="442"/>
      <c r="AA98" s="442"/>
      <c r="AB98" s="442"/>
      <c r="AC98" s="442"/>
      <c r="AD98" s="442"/>
      <c r="AE98" s="442"/>
      <c r="AF98" s="442"/>
    </row>
    <row r="99" spans="6:32">
      <c r="F99" s="343"/>
      <c r="I99" s="442"/>
      <c r="J99" s="442"/>
      <c r="K99" s="442"/>
      <c r="L99" s="442"/>
      <c r="M99" s="442"/>
      <c r="N99" s="442"/>
      <c r="O99" s="442"/>
      <c r="P99" s="442"/>
      <c r="Q99" s="442"/>
      <c r="R99" s="442"/>
      <c r="S99" s="442"/>
      <c r="T99" s="442"/>
      <c r="U99" s="442"/>
      <c r="V99" s="442"/>
      <c r="W99" s="442"/>
      <c r="X99" s="442"/>
      <c r="Y99" s="442"/>
      <c r="Z99" s="442"/>
      <c r="AA99" s="442"/>
      <c r="AB99" s="442"/>
      <c r="AC99" s="442"/>
      <c r="AD99" s="442"/>
      <c r="AE99" s="442"/>
      <c r="AF99" s="442"/>
    </row>
    <row r="100" spans="6:32">
      <c r="F100" s="343"/>
      <c r="I100" s="442"/>
      <c r="J100" s="442"/>
      <c r="K100" s="442"/>
      <c r="L100" s="442"/>
      <c r="M100" s="442"/>
      <c r="N100" s="442"/>
      <c r="O100" s="442"/>
      <c r="P100" s="442"/>
      <c r="Q100" s="442"/>
      <c r="R100" s="442"/>
      <c r="S100" s="442"/>
      <c r="T100" s="442"/>
      <c r="U100" s="442"/>
      <c r="V100" s="442"/>
      <c r="W100" s="442"/>
      <c r="X100" s="442"/>
      <c r="Y100" s="442"/>
      <c r="Z100" s="442"/>
      <c r="AA100" s="442"/>
      <c r="AB100" s="442"/>
      <c r="AC100" s="442"/>
      <c r="AD100" s="442"/>
      <c r="AE100" s="442"/>
      <c r="AF100" s="442"/>
    </row>
    <row r="101" spans="6:32">
      <c r="F101" s="343"/>
      <c r="I101" s="442"/>
      <c r="J101" s="442"/>
      <c r="K101" s="442"/>
      <c r="L101" s="442"/>
      <c r="M101" s="442"/>
      <c r="N101" s="442"/>
      <c r="O101" s="442"/>
      <c r="P101" s="442"/>
      <c r="Q101" s="442"/>
      <c r="R101" s="442"/>
      <c r="S101" s="442"/>
      <c r="T101" s="442"/>
      <c r="U101" s="442"/>
      <c r="V101" s="442"/>
      <c r="W101" s="442"/>
      <c r="X101" s="442"/>
      <c r="Y101" s="442"/>
      <c r="Z101" s="442"/>
      <c r="AA101" s="442"/>
      <c r="AB101" s="442"/>
      <c r="AC101" s="442"/>
      <c r="AD101" s="442"/>
      <c r="AE101" s="442"/>
      <c r="AF101" s="442"/>
    </row>
    <row r="102" spans="6:32">
      <c r="F102" s="343"/>
      <c r="I102" s="442"/>
      <c r="J102" s="442"/>
      <c r="K102" s="442"/>
      <c r="L102" s="442"/>
      <c r="M102" s="442"/>
      <c r="N102" s="442"/>
      <c r="O102" s="442"/>
      <c r="P102" s="442"/>
      <c r="Q102" s="442"/>
      <c r="R102" s="442"/>
      <c r="S102" s="442"/>
      <c r="T102" s="442"/>
      <c r="U102" s="442"/>
      <c r="V102" s="442"/>
      <c r="W102" s="442"/>
      <c r="X102" s="442"/>
      <c r="Y102" s="442"/>
      <c r="Z102" s="442"/>
      <c r="AA102" s="442"/>
      <c r="AB102" s="442"/>
      <c r="AC102" s="442"/>
      <c r="AD102" s="442"/>
      <c r="AE102" s="442"/>
      <c r="AF102" s="442"/>
    </row>
    <row r="103" spans="6:32">
      <c r="F103" s="343"/>
      <c r="I103" s="442"/>
      <c r="J103" s="442"/>
      <c r="K103" s="442"/>
      <c r="L103" s="442"/>
      <c r="M103" s="442"/>
      <c r="N103" s="442"/>
      <c r="O103" s="442"/>
      <c r="P103" s="442"/>
      <c r="Q103" s="442"/>
      <c r="R103" s="442"/>
      <c r="S103" s="442"/>
      <c r="T103" s="442"/>
      <c r="U103" s="442"/>
      <c r="V103" s="442"/>
      <c r="W103" s="442"/>
      <c r="X103" s="442"/>
      <c r="Y103" s="442"/>
      <c r="Z103" s="442"/>
      <c r="AA103" s="442"/>
      <c r="AB103" s="442"/>
      <c r="AC103" s="442"/>
      <c r="AD103" s="442"/>
      <c r="AE103" s="442"/>
      <c r="AF103" s="442"/>
    </row>
    <row r="104" spans="6:32">
      <c r="F104" s="343"/>
      <c r="I104" s="442"/>
      <c r="J104" s="442"/>
      <c r="K104" s="442"/>
      <c r="L104" s="442"/>
      <c r="M104" s="442"/>
      <c r="N104" s="442"/>
      <c r="O104" s="442"/>
      <c r="P104" s="442"/>
      <c r="Q104" s="442"/>
      <c r="R104" s="442"/>
      <c r="S104" s="442"/>
      <c r="T104" s="442"/>
      <c r="U104" s="442"/>
      <c r="V104" s="442"/>
      <c r="W104" s="442"/>
      <c r="X104" s="442"/>
      <c r="Y104" s="442"/>
      <c r="Z104" s="442"/>
      <c r="AA104" s="442"/>
      <c r="AB104" s="442"/>
      <c r="AC104" s="442"/>
      <c r="AD104" s="442"/>
      <c r="AE104" s="442"/>
      <c r="AF104" s="442"/>
    </row>
    <row r="105" spans="6:32">
      <c r="F105" s="343"/>
      <c r="I105" s="442"/>
      <c r="J105" s="442"/>
      <c r="K105" s="442"/>
      <c r="L105" s="442"/>
      <c r="M105" s="442"/>
      <c r="N105" s="442"/>
      <c r="O105" s="442"/>
      <c r="P105" s="442"/>
      <c r="Q105" s="442"/>
      <c r="R105" s="442"/>
      <c r="S105" s="442"/>
      <c r="T105" s="442"/>
      <c r="U105" s="442"/>
      <c r="V105" s="442"/>
      <c r="W105" s="442"/>
      <c r="X105" s="442"/>
      <c r="Y105" s="442"/>
      <c r="Z105" s="442"/>
      <c r="AA105" s="442"/>
      <c r="AB105" s="442"/>
      <c r="AC105" s="442"/>
      <c r="AD105" s="442"/>
      <c r="AE105" s="442"/>
      <c r="AF105" s="442"/>
    </row>
    <row r="106" spans="6:32">
      <c r="F106" s="343"/>
      <c r="I106" s="442"/>
      <c r="J106" s="442"/>
      <c r="K106" s="442"/>
      <c r="L106" s="442"/>
      <c r="M106" s="442"/>
      <c r="N106" s="442"/>
      <c r="O106" s="442"/>
      <c r="P106" s="442"/>
      <c r="Q106" s="442"/>
      <c r="R106" s="442"/>
      <c r="S106" s="442"/>
      <c r="T106" s="442"/>
      <c r="U106" s="442"/>
      <c r="V106" s="442"/>
      <c r="W106" s="442"/>
      <c r="X106" s="442"/>
      <c r="Y106" s="442"/>
      <c r="Z106" s="442"/>
      <c r="AA106" s="442"/>
      <c r="AB106" s="442"/>
      <c r="AC106" s="442"/>
      <c r="AD106" s="442"/>
      <c r="AE106" s="442"/>
      <c r="AF106" s="442"/>
    </row>
    <row r="107" spans="6:32">
      <c r="F107" s="343"/>
      <c r="I107" s="442"/>
      <c r="J107" s="442"/>
      <c r="K107" s="442"/>
      <c r="L107" s="442"/>
      <c r="M107" s="442"/>
      <c r="N107" s="442"/>
      <c r="O107" s="442"/>
      <c r="P107" s="442"/>
      <c r="Q107" s="442"/>
      <c r="R107" s="442"/>
      <c r="S107" s="442"/>
      <c r="T107" s="442"/>
      <c r="U107" s="442"/>
      <c r="V107" s="442"/>
      <c r="W107" s="442"/>
      <c r="X107" s="442"/>
      <c r="Y107" s="442"/>
      <c r="Z107" s="442"/>
      <c r="AA107" s="442"/>
      <c r="AB107" s="442"/>
      <c r="AC107" s="442"/>
      <c r="AD107" s="442"/>
      <c r="AE107" s="442"/>
      <c r="AF107" s="442"/>
    </row>
    <row r="108" spans="6:32">
      <c r="F108" s="343"/>
      <c r="I108" s="442"/>
      <c r="J108" s="442"/>
      <c r="K108" s="442"/>
      <c r="L108" s="442"/>
      <c r="M108" s="442"/>
      <c r="N108" s="442"/>
      <c r="O108" s="442"/>
      <c r="P108" s="442"/>
      <c r="Q108" s="442"/>
      <c r="R108" s="442"/>
      <c r="S108" s="442"/>
      <c r="T108" s="442"/>
      <c r="U108" s="442"/>
      <c r="V108" s="442"/>
      <c r="W108" s="442"/>
      <c r="X108" s="442"/>
      <c r="Y108" s="442"/>
      <c r="Z108" s="442"/>
      <c r="AA108" s="442"/>
      <c r="AB108" s="442"/>
      <c r="AC108" s="442"/>
      <c r="AD108" s="442"/>
      <c r="AE108" s="442"/>
      <c r="AF108" s="442"/>
    </row>
    <row r="109" spans="6:32">
      <c r="F109" s="343"/>
      <c r="I109" s="442"/>
      <c r="J109" s="442"/>
      <c r="K109" s="442"/>
      <c r="L109" s="442"/>
      <c r="M109" s="442"/>
      <c r="N109" s="442"/>
      <c r="O109" s="442"/>
      <c r="P109" s="442"/>
      <c r="Q109" s="442"/>
      <c r="R109" s="442"/>
      <c r="S109" s="442"/>
      <c r="T109" s="442"/>
      <c r="U109" s="442"/>
      <c r="V109" s="442"/>
      <c r="W109" s="442"/>
      <c r="X109" s="442"/>
      <c r="Y109" s="442"/>
      <c r="Z109" s="442"/>
      <c r="AA109" s="442"/>
      <c r="AB109" s="442"/>
      <c r="AC109" s="442"/>
      <c r="AD109" s="442"/>
      <c r="AE109" s="442"/>
      <c r="AF109" s="442"/>
    </row>
    <row r="110" spans="6:32">
      <c r="F110" s="343"/>
      <c r="I110" s="442"/>
      <c r="J110" s="442"/>
      <c r="K110" s="442"/>
      <c r="L110" s="442"/>
      <c r="M110" s="442"/>
      <c r="N110" s="442"/>
      <c r="O110" s="442"/>
      <c r="P110" s="442"/>
      <c r="Q110" s="442"/>
      <c r="R110" s="442"/>
      <c r="S110" s="442"/>
      <c r="T110" s="442"/>
      <c r="U110" s="442"/>
      <c r="V110" s="442"/>
      <c r="W110" s="442"/>
      <c r="X110" s="442"/>
      <c r="Y110" s="442"/>
      <c r="Z110" s="442"/>
      <c r="AA110" s="442"/>
      <c r="AB110" s="442"/>
      <c r="AC110" s="442"/>
      <c r="AD110" s="442"/>
      <c r="AE110" s="442"/>
      <c r="AF110" s="442"/>
    </row>
    <row r="111" spans="6:32">
      <c r="F111" s="343"/>
      <c r="I111" s="442"/>
      <c r="J111" s="442"/>
      <c r="K111" s="442"/>
      <c r="L111" s="442"/>
      <c r="M111" s="442"/>
      <c r="N111" s="442"/>
      <c r="O111" s="442"/>
      <c r="P111" s="442"/>
      <c r="Q111" s="442"/>
      <c r="R111" s="442"/>
      <c r="S111" s="442"/>
      <c r="T111" s="442"/>
      <c r="U111" s="442"/>
      <c r="V111" s="442"/>
      <c r="W111" s="442"/>
      <c r="X111" s="442"/>
      <c r="Y111" s="442"/>
      <c r="Z111" s="442"/>
      <c r="AA111" s="442"/>
      <c r="AB111" s="442"/>
      <c r="AC111" s="442"/>
      <c r="AD111" s="442"/>
      <c r="AE111" s="442"/>
      <c r="AF111" s="442"/>
    </row>
    <row r="112" spans="6:32">
      <c r="F112" s="343"/>
      <c r="I112" s="442"/>
      <c r="J112" s="442"/>
      <c r="K112" s="442"/>
      <c r="L112" s="442"/>
      <c r="M112" s="442"/>
      <c r="N112" s="442"/>
      <c r="O112" s="442"/>
      <c r="P112" s="442"/>
      <c r="Q112" s="442"/>
      <c r="R112" s="442"/>
      <c r="S112" s="442"/>
      <c r="T112" s="442"/>
      <c r="U112" s="442"/>
      <c r="V112" s="442"/>
      <c r="W112" s="442"/>
      <c r="X112" s="442"/>
      <c r="Y112" s="442"/>
      <c r="Z112" s="442"/>
      <c r="AA112" s="442"/>
      <c r="AB112" s="442"/>
      <c r="AC112" s="442"/>
      <c r="AD112" s="442"/>
      <c r="AE112" s="442"/>
      <c r="AF112" s="442"/>
    </row>
    <row r="113" spans="6:32">
      <c r="F113" s="343"/>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c r="AE113" s="442"/>
      <c r="AF113" s="442"/>
    </row>
    <row r="114" spans="6:32">
      <c r="F114" s="343"/>
      <c r="I114" s="442"/>
      <c r="J114" s="442"/>
      <c r="K114" s="442"/>
      <c r="L114" s="442"/>
      <c r="M114" s="442"/>
      <c r="N114" s="442"/>
      <c r="O114" s="442"/>
      <c r="P114" s="442"/>
      <c r="Q114" s="442"/>
      <c r="R114" s="442"/>
      <c r="S114" s="442"/>
      <c r="T114" s="442"/>
      <c r="U114" s="442"/>
      <c r="V114" s="442"/>
      <c r="W114" s="442"/>
      <c r="X114" s="442"/>
      <c r="Y114" s="442"/>
      <c r="Z114" s="442"/>
      <c r="AA114" s="442"/>
      <c r="AB114" s="442"/>
      <c r="AC114" s="442"/>
      <c r="AD114" s="442"/>
      <c r="AE114" s="442"/>
      <c r="AF114" s="442"/>
    </row>
    <row r="115" spans="6:32">
      <c r="F115" s="343"/>
      <c r="I115" s="442"/>
      <c r="J115" s="442"/>
      <c r="K115" s="442"/>
      <c r="L115" s="442"/>
      <c r="M115" s="442"/>
      <c r="N115" s="442"/>
      <c r="O115" s="442"/>
      <c r="P115" s="442"/>
      <c r="Q115" s="442"/>
      <c r="R115" s="442"/>
      <c r="S115" s="442"/>
      <c r="T115" s="442"/>
      <c r="U115" s="442"/>
      <c r="V115" s="442"/>
      <c r="W115" s="442"/>
      <c r="X115" s="442"/>
      <c r="Y115" s="442"/>
      <c r="Z115" s="442"/>
      <c r="AA115" s="442"/>
      <c r="AB115" s="442"/>
      <c r="AC115" s="442"/>
      <c r="AD115" s="442"/>
      <c r="AE115" s="442"/>
      <c r="AF115" s="442"/>
    </row>
  </sheetData>
  <mergeCells count="54">
    <mergeCell ref="H63:I63"/>
    <mergeCell ref="A47:E47"/>
    <mergeCell ref="A48:E48"/>
    <mergeCell ref="A49:E49"/>
    <mergeCell ref="A50:E50"/>
    <mergeCell ref="A51:E51"/>
    <mergeCell ref="A52:E52"/>
    <mergeCell ref="A53:E53"/>
    <mergeCell ref="A54:E54"/>
    <mergeCell ref="H59:I59"/>
    <mergeCell ref="H60:I60"/>
    <mergeCell ref="H62:I62"/>
    <mergeCell ref="A46:E46"/>
    <mergeCell ref="A35:E35"/>
    <mergeCell ref="A36:E36"/>
    <mergeCell ref="A37:E37"/>
    <mergeCell ref="A38:E38"/>
    <mergeCell ref="A39:E39"/>
    <mergeCell ref="A40:E40"/>
    <mergeCell ref="A41:E41"/>
    <mergeCell ref="A42:E42"/>
    <mergeCell ref="A43:E43"/>
    <mergeCell ref="A44:E44"/>
    <mergeCell ref="A45:E45"/>
    <mergeCell ref="A34:E34"/>
    <mergeCell ref="A23:E23"/>
    <mergeCell ref="A24:E24"/>
    <mergeCell ref="A25:E25"/>
    <mergeCell ref="A26:E26"/>
    <mergeCell ref="A27:E27"/>
    <mergeCell ref="A28:E28"/>
    <mergeCell ref="A29:E29"/>
    <mergeCell ref="A30:E30"/>
    <mergeCell ref="A31:E31"/>
    <mergeCell ref="A32:E32"/>
    <mergeCell ref="A33:E33"/>
    <mergeCell ref="A22:E22"/>
    <mergeCell ref="A11:E11"/>
    <mergeCell ref="A12:E12"/>
    <mergeCell ref="A13:E13"/>
    <mergeCell ref="A14:E14"/>
    <mergeCell ref="A15:E15"/>
    <mergeCell ref="A16:E16"/>
    <mergeCell ref="A17:E17"/>
    <mergeCell ref="A18:E18"/>
    <mergeCell ref="A19:E19"/>
    <mergeCell ref="A20:E20"/>
    <mergeCell ref="A21:E21"/>
    <mergeCell ref="A8:I8"/>
    <mergeCell ref="G1:I1"/>
    <mergeCell ref="G2:I2"/>
    <mergeCell ref="A5:I5"/>
    <mergeCell ref="A6:I6"/>
    <mergeCell ref="A7:I7"/>
  </mergeCells>
  <pageMargins left="0.7" right="0.7" top="0.75" bottom="0.75" header="0.3" footer="0.3"/>
  <pageSetup paperSize="9" scale="7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F115"/>
  <sheetViews>
    <sheetView zoomScaleNormal="100" workbookViewId="0">
      <selection activeCell="S24" sqref="S24"/>
    </sheetView>
  </sheetViews>
  <sheetFormatPr defaultColWidth="9.33203125" defaultRowHeight="13.2"/>
  <cols>
    <col min="1" max="1" width="10" style="343" customWidth="1"/>
    <col min="2" max="2" width="11.33203125" style="343" customWidth="1"/>
    <col min="3" max="3" width="8" style="343" customWidth="1"/>
    <col min="4" max="4" width="11.44140625" style="343" customWidth="1"/>
    <col min="5" max="5" width="23" style="343" customWidth="1"/>
    <col min="6" max="6" width="19.109375" style="480" customWidth="1"/>
    <col min="7" max="9" width="17.33203125" style="343" customWidth="1"/>
    <col min="10" max="16384" width="9.33203125" style="343"/>
  </cols>
  <sheetData>
    <row r="1" spans="1:32" ht="24.75" customHeight="1">
      <c r="G1" s="526" t="s">
        <v>845</v>
      </c>
      <c r="H1" s="526"/>
      <c r="I1" s="526"/>
    </row>
    <row r="2" spans="1:32" s="434" customFormat="1" ht="24.75" customHeight="1">
      <c r="A2" s="433"/>
      <c r="G2" s="535" t="s">
        <v>846</v>
      </c>
      <c r="H2" s="535"/>
      <c r="I2" s="535"/>
      <c r="J2" s="3"/>
      <c r="K2" s="435"/>
      <c r="L2" s="435"/>
      <c r="M2" s="435"/>
      <c r="N2" s="435"/>
      <c r="O2" s="435"/>
      <c r="P2" s="435"/>
      <c r="Q2" s="435"/>
      <c r="R2" s="435"/>
      <c r="S2" s="435"/>
      <c r="T2" s="435"/>
      <c r="U2" s="435"/>
      <c r="V2" s="435"/>
      <c r="W2" s="435"/>
      <c r="X2" s="435"/>
      <c r="Y2" s="435"/>
      <c r="Z2" s="435"/>
      <c r="AA2" s="435"/>
      <c r="AB2" s="435"/>
      <c r="AC2" s="435"/>
      <c r="AD2" s="435"/>
      <c r="AE2" s="435"/>
      <c r="AF2" s="435"/>
    </row>
    <row r="3" spans="1:32" s="434" customFormat="1" ht="12" customHeight="1">
      <c r="G3" s="436"/>
      <c r="I3" s="437"/>
      <c r="J3" s="435"/>
      <c r="K3" s="435"/>
      <c r="L3" s="435"/>
      <c r="M3" s="435"/>
      <c r="N3" s="435"/>
      <c r="O3" s="435"/>
      <c r="P3" s="435"/>
      <c r="Q3" s="435"/>
      <c r="R3" s="435"/>
      <c r="S3" s="435"/>
      <c r="T3" s="435"/>
      <c r="U3" s="435"/>
      <c r="V3" s="435"/>
      <c r="W3" s="435"/>
      <c r="X3" s="435"/>
      <c r="Y3" s="435"/>
      <c r="Z3" s="435"/>
      <c r="AA3" s="435"/>
      <c r="AB3" s="435"/>
      <c r="AC3" s="435"/>
      <c r="AD3" s="435"/>
      <c r="AE3" s="435"/>
      <c r="AF3" s="435"/>
    </row>
    <row r="4" spans="1:32" s="438" customFormat="1" ht="10.199999999999999">
      <c r="F4" s="439"/>
      <c r="I4" s="440"/>
      <c r="J4" s="440"/>
      <c r="K4" s="440"/>
      <c r="L4" s="440"/>
      <c r="M4" s="440"/>
      <c r="N4" s="440"/>
      <c r="O4" s="440"/>
      <c r="P4" s="440"/>
      <c r="Q4" s="440"/>
      <c r="R4" s="440"/>
      <c r="S4" s="440"/>
      <c r="T4" s="440"/>
      <c r="U4" s="440"/>
      <c r="V4" s="440"/>
      <c r="W4" s="440"/>
      <c r="X4" s="440"/>
      <c r="Y4" s="440"/>
      <c r="Z4" s="440"/>
      <c r="AA4" s="440"/>
      <c r="AB4" s="440"/>
      <c r="AC4" s="440"/>
      <c r="AD4" s="440"/>
      <c r="AE4" s="440"/>
      <c r="AF4" s="440"/>
    </row>
    <row r="5" spans="1:32" s="344" customFormat="1" ht="30.75" customHeight="1">
      <c r="A5" s="673" t="s">
        <v>855</v>
      </c>
      <c r="B5" s="673"/>
      <c r="C5" s="673"/>
      <c r="D5" s="673"/>
      <c r="E5" s="673"/>
      <c r="F5" s="673"/>
      <c r="G5" s="673"/>
      <c r="H5" s="673"/>
      <c r="I5" s="673"/>
      <c r="J5" s="441"/>
      <c r="K5" s="441"/>
      <c r="L5" s="441"/>
      <c r="M5" s="441"/>
      <c r="N5" s="441"/>
      <c r="O5" s="441"/>
      <c r="P5" s="441"/>
      <c r="Q5" s="441"/>
      <c r="R5" s="441"/>
      <c r="S5" s="441"/>
      <c r="T5" s="441"/>
      <c r="U5" s="441"/>
      <c r="V5" s="441"/>
      <c r="W5" s="441"/>
      <c r="X5" s="441"/>
      <c r="Y5" s="441"/>
      <c r="Z5" s="441"/>
      <c r="AA5" s="441"/>
      <c r="AB5" s="441"/>
      <c r="AC5" s="441"/>
      <c r="AD5" s="441"/>
      <c r="AE5" s="441"/>
      <c r="AF5" s="441"/>
    </row>
    <row r="6" spans="1:32" s="344" customFormat="1" ht="18" customHeight="1">
      <c r="A6" s="674" t="s">
        <v>824</v>
      </c>
      <c r="B6" s="674"/>
      <c r="C6" s="674"/>
      <c r="D6" s="674"/>
      <c r="E6" s="674"/>
      <c r="F6" s="674"/>
      <c r="G6" s="674"/>
      <c r="H6" s="674"/>
      <c r="I6" s="674"/>
      <c r="J6" s="441"/>
      <c r="K6" s="441"/>
      <c r="L6" s="441"/>
      <c r="M6" s="441"/>
      <c r="N6" s="441"/>
      <c r="O6" s="441"/>
      <c r="P6" s="441"/>
      <c r="Q6" s="441"/>
      <c r="R6" s="441"/>
      <c r="S6" s="441"/>
      <c r="T6" s="441"/>
      <c r="U6" s="441"/>
      <c r="V6" s="441"/>
      <c r="W6" s="441"/>
      <c r="X6" s="441"/>
      <c r="Y6" s="441"/>
      <c r="Z6" s="441"/>
      <c r="AA6" s="441"/>
      <c r="AB6" s="441"/>
      <c r="AC6" s="441"/>
      <c r="AD6" s="441"/>
      <c r="AE6" s="441"/>
      <c r="AF6" s="441"/>
    </row>
    <row r="7" spans="1:32" s="344" customFormat="1" ht="13.8">
      <c r="A7" s="675" t="s">
        <v>847</v>
      </c>
      <c r="B7" s="675"/>
      <c r="C7" s="675"/>
      <c r="D7" s="675"/>
      <c r="E7" s="675"/>
      <c r="F7" s="675"/>
      <c r="G7" s="675"/>
      <c r="H7" s="675"/>
      <c r="I7" s="675"/>
      <c r="J7" s="441"/>
      <c r="K7" s="441"/>
      <c r="L7" s="441"/>
      <c r="M7" s="441"/>
      <c r="N7" s="441"/>
      <c r="O7" s="441"/>
      <c r="P7" s="441"/>
      <c r="Q7" s="441"/>
      <c r="R7" s="441"/>
      <c r="S7" s="441"/>
      <c r="T7" s="441"/>
      <c r="U7" s="441"/>
      <c r="V7" s="441"/>
      <c r="W7" s="441"/>
      <c r="X7" s="441"/>
      <c r="Y7" s="441"/>
      <c r="Z7" s="441"/>
      <c r="AA7" s="441"/>
      <c r="AB7" s="441"/>
      <c r="AC7" s="441"/>
      <c r="AD7" s="441"/>
      <c r="AE7" s="441"/>
      <c r="AF7" s="441"/>
    </row>
    <row r="8" spans="1:32" ht="21" customHeight="1">
      <c r="A8" s="711" t="s">
        <v>854</v>
      </c>
      <c r="B8" s="711"/>
      <c r="C8" s="711"/>
      <c r="D8" s="711"/>
      <c r="E8" s="711"/>
      <c r="F8" s="711"/>
      <c r="G8" s="711"/>
      <c r="H8" s="711"/>
      <c r="I8" s="711"/>
      <c r="J8" s="442"/>
      <c r="K8" s="442"/>
      <c r="L8" s="442"/>
      <c r="M8" s="442"/>
      <c r="N8" s="442"/>
      <c r="O8" s="442"/>
      <c r="P8" s="442"/>
      <c r="Q8" s="442"/>
      <c r="R8" s="442"/>
      <c r="S8" s="442"/>
      <c r="T8" s="442"/>
      <c r="U8" s="442"/>
      <c r="V8" s="442"/>
      <c r="W8" s="442"/>
      <c r="X8" s="442"/>
      <c r="Y8" s="442"/>
      <c r="Z8" s="442"/>
      <c r="AA8" s="442"/>
      <c r="AB8" s="442"/>
      <c r="AC8" s="442"/>
      <c r="AD8" s="442"/>
      <c r="AE8" s="442"/>
      <c r="AF8" s="442"/>
    </row>
    <row r="9" spans="1:32" ht="12" customHeight="1">
      <c r="F9" s="343"/>
      <c r="I9" s="383" t="s">
        <v>43</v>
      </c>
      <c r="J9" s="442"/>
      <c r="K9" s="442"/>
      <c r="L9" s="442"/>
      <c r="M9" s="442"/>
      <c r="N9" s="442"/>
      <c r="O9" s="442"/>
      <c r="P9" s="442"/>
      <c r="Q9" s="442"/>
      <c r="R9" s="442"/>
      <c r="S9" s="442"/>
      <c r="T9" s="442"/>
      <c r="U9" s="442"/>
      <c r="V9" s="442"/>
      <c r="W9" s="442"/>
      <c r="X9" s="442"/>
      <c r="Y9" s="442"/>
      <c r="Z9" s="442"/>
      <c r="AA9" s="442"/>
      <c r="AB9" s="442"/>
      <c r="AC9" s="442"/>
      <c r="AD9" s="442"/>
      <c r="AE9" s="442"/>
      <c r="AF9" s="442"/>
    </row>
    <row r="10" spans="1:32" ht="31.5" customHeight="1">
      <c r="A10" s="671" t="s">
        <v>45</v>
      </c>
      <c r="B10" s="671"/>
      <c r="C10" s="671"/>
      <c r="D10" s="671"/>
      <c r="E10" s="671"/>
      <c r="F10" s="443" t="s">
        <v>1</v>
      </c>
      <c r="G10" s="444" t="s">
        <v>9</v>
      </c>
      <c r="H10" s="443" t="s">
        <v>39</v>
      </c>
      <c r="I10" s="444" t="s">
        <v>44</v>
      </c>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row>
    <row r="11" spans="1:32">
      <c r="A11" s="529">
        <v>1</v>
      </c>
      <c r="B11" s="529"/>
      <c r="C11" s="529"/>
      <c r="D11" s="529"/>
      <c r="E11" s="529"/>
      <c r="F11" s="53">
        <v>2</v>
      </c>
      <c r="G11" s="445">
        <v>3</v>
      </c>
      <c r="H11" s="445">
        <v>4</v>
      </c>
      <c r="I11" s="446">
        <v>5</v>
      </c>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row>
    <row r="12" spans="1:32" ht="14.25" customHeight="1">
      <c r="A12" s="667" t="s">
        <v>16</v>
      </c>
      <c r="B12" s="667"/>
      <c r="C12" s="667"/>
      <c r="D12" s="667"/>
      <c r="E12" s="667"/>
      <c r="F12" s="466">
        <v>1</v>
      </c>
      <c r="G12" s="396">
        <f>SUM(G13+G28)</f>
        <v>1902880</v>
      </c>
      <c r="H12" s="396">
        <f>SUM(H13+H28)</f>
        <v>1938339.551</v>
      </c>
      <c r="I12" s="412">
        <f t="shared" ref="I12:I16" si="0">SUM(H12/G12*100)</f>
        <v>101.86346753342302</v>
      </c>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row>
    <row r="13" spans="1:32" s="448" customFormat="1" ht="14.25" customHeight="1">
      <c r="A13" s="638" t="s">
        <v>25</v>
      </c>
      <c r="B13" s="639"/>
      <c r="C13" s="639"/>
      <c r="D13" s="639"/>
      <c r="E13" s="640"/>
      <c r="F13" s="467" t="s">
        <v>49</v>
      </c>
      <c r="G13" s="396">
        <f>G14+G17+G19+G27</f>
        <v>1804946</v>
      </c>
      <c r="H13" s="396">
        <f>H14+H17+H19+H27</f>
        <v>1831900.9339999999</v>
      </c>
      <c r="I13" s="412">
        <f t="shared" si="0"/>
        <v>101.4933928217243</v>
      </c>
      <c r="J13" s="447"/>
      <c r="K13" s="447"/>
      <c r="L13" s="447"/>
      <c r="M13" s="447"/>
      <c r="N13" s="447"/>
      <c r="O13" s="447"/>
      <c r="P13" s="447"/>
      <c r="Q13" s="447"/>
      <c r="R13" s="447"/>
      <c r="S13" s="447"/>
      <c r="T13" s="447"/>
      <c r="U13" s="447"/>
      <c r="V13" s="447"/>
      <c r="W13" s="447"/>
      <c r="X13" s="447"/>
      <c r="Y13" s="447"/>
      <c r="Z13" s="447"/>
      <c r="AA13" s="447"/>
      <c r="AB13" s="447"/>
      <c r="AC13" s="447"/>
      <c r="AD13" s="447"/>
      <c r="AE13" s="447"/>
      <c r="AF13" s="447"/>
    </row>
    <row r="14" spans="1:32" s="448" customFormat="1" ht="14.25" customHeight="1">
      <c r="A14" s="638" t="s">
        <v>26</v>
      </c>
      <c r="B14" s="639"/>
      <c r="C14" s="639"/>
      <c r="D14" s="639"/>
      <c r="E14" s="640"/>
      <c r="F14" s="468" t="s">
        <v>50</v>
      </c>
      <c r="G14" s="397">
        <f>SUM(G15:G16)</f>
        <v>453565</v>
      </c>
      <c r="H14" s="397">
        <f>SUM(H15:H16)</f>
        <v>458611.55900000001</v>
      </c>
      <c r="I14" s="412">
        <f t="shared" si="0"/>
        <v>101.11264295084497</v>
      </c>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row>
    <row r="15" spans="1:32" ht="14.25" customHeight="1">
      <c r="A15" s="657" t="s">
        <v>18</v>
      </c>
      <c r="B15" s="658"/>
      <c r="C15" s="658"/>
      <c r="D15" s="658"/>
      <c r="E15" s="659"/>
      <c r="F15" s="469" t="s">
        <v>51</v>
      </c>
      <c r="G15" s="406">
        <v>328042</v>
      </c>
      <c r="H15" s="406">
        <v>331575.38099999999</v>
      </c>
      <c r="I15" s="413">
        <f t="shared" si="0"/>
        <v>101.0771123819511</v>
      </c>
      <c r="J15" s="442"/>
      <c r="K15" s="442"/>
      <c r="L15" s="442"/>
      <c r="M15" s="442"/>
      <c r="N15" s="442"/>
      <c r="O15" s="442"/>
      <c r="P15" s="442"/>
      <c r="Q15" s="442"/>
      <c r="R15" s="442"/>
      <c r="S15" s="442"/>
      <c r="T15" s="442"/>
      <c r="U15" s="442"/>
      <c r="V15" s="442"/>
      <c r="W15" s="442"/>
      <c r="X15" s="442"/>
      <c r="Y15" s="442"/>
      <c r="Z15" s="442"/>
      <c r="AA15" s="442"/>
      <c r="AB15" s="442"/>
      <c r="AC15" s="442"/>
      <c r="AD15" s="442"/>
      <c r="AE15" s="442"/>
      <c r="AF15" s="442"/>
    </row>
    <row r="16" spans="1:32" ht="14.25" customHeight="1">
      <c r="A16" s="657" t="s">
        <v>19</v>
      </c>
      <c r="B16" s="658"/>
      <c r="C16" s="658"/>
      <c r="D16" s="658"/>
      <c r="E16" s="659"/>
      <c r="F16" s="469" t="s">
        <v>52</v>
      </c>
      <c r="G16" s="406">
        <v>125523</v>
      </c>
      <c r="H16" s="406">
        <v>127036.178</v>
      </c>
      <c r="I16" s="413">
        <f t="shared" si="0"/>
        <v>101.20549859388319</v>
      </c>
      <c r="J16" s="442"/>
      <c r="K16" s="442"/>
      <c r="L16" s="442"/>
      <c r="M16" s="442"/>
      <c r="N16" s="442"/>
      <c r="O16" s="442"/>
      <c r="P16" s="442"/>
      <c r="Q16" s="442"/>
      <c r="R16" s="442"/>
      <c r="S16" s="442"/>
      <c r="T16" s="442"/>
      <c r="U16" s="442"/>
      <c r="V16" s="442"/>
      <c r="W16" s="442"/>
      <c r="X16" s="442"/>
      <c r="Y16" s="442"/>
      <c r="Z16" s="442"/>
      <c r="AA16" s="442"/>
      <c r="AB16" s="442"/>
      <c r="AC16" s="442"/>
      <c r="AD16" s="442"/>
      <c r="AE16" s="442"/>
      <c r="AF16" s="442"/>
    </row>
    <row r="17" spans="1:32" ht="14.25" customHeight="1">
      <c r="A17" s="638" t="s">
        <v>40</v>
      </c>
      <c r="B17" s="639"/>
      <c r="C17" s="639"/>
      <c r="D17" s="639"/>
      <c r="E17" s="640"/>
      <c r="F17" s="470" t="s">
        <v>53</v>
      </c>
      <c r="G17" s="397">
        <f>+G18</f>
        <v>0</v>
      </c>
      <c r="H17" s="397">
        <f>H18</f>
        <v>717.87800000000004</v>
      </c>
      <c r="I17" s="413">
        <v>0</v>
      </c>
      <c r="J17" s="442"/>
      <c r="K17" s="442"/>
      <c r="L17" s="442"/>
      <c r="M17" s="442"/>
      <c r="N17" s="442"/>
      <c r="O17" s="442"/>
      <c r="P17" s="442"/>
      <c r="Q17" s="442"/>
      <c r="R17" s="442"/>
      <c r="S17" s="442"/>
      <c r="T17" s="442"/>
      <c r="U17" s="442"/>
      <c r="V17" s="442"/>
      <c r="W17" s="442"/>
      <c r="X17" s="442"/>
      <c r="Y17" s="442"/>
      <c r="Z17" s="442"/>
      <c r="AA17" s="442"/>
      <c r="AB17" s="442"/>
      <c r="AC17" s="442"/>
      <c r="AD17" s="442"/>
      <c r="AE17" s="442"/>
      <c r="AF17" s="442"/>
    </row>
    <row r="18" spans="1:32" ht="14.25" customHeight="1">
      <c r="A18" s="657" t="s">
        <v>41</v>
      </c>
      <c r="B18" s="658"/>
      <c r="C18" s="658"/>
      <c r="D18" s="658"/>
      <c r="E18" s="659"/>
      <c r="F18" s="470" t="s">
        <v>54</v>
      </c>
      <c r="G18" s="406">
        <v>0</v>
      </c>
      <c r="H18" s="406">
        <v>717.87800000000004</v>
      </c>
      <c r="I18" s="413">
        <v>0</v>
      </c>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row>
    <row r="19" spans="1:32" s="448" customFormat="1" ht="14.25" customHeight="1">
      <c r="A19" s="638" t="s">
        <v>27</v>
      </c>
      <c r="B19" s="639"/>
      <c r="C19" s="639"/>
      <c r="D19" s="639"/>
      <c r="E19" s="640"/>
      <c r="F19" s="469" t="s">
        <v>55</v>
      </c>
      <c r="G19" s="397">
        <f>SUM(G20:G26)</f>
        <v>1326881</v>
      </c>
      <c r="H19" s="397">
        <f>SUM(H20:H26)</f>
        <v>1341001.1529999999</v>
      </c>
      <c r="I19" s="412">
        <f t="shared" ref="I19:I29" si="1">SUM(H19/G19*100)</f>
        <v>101.0641612171702</v>
      </c>
      <c r="J19" s="447"/>
      <c r="K19" s="447"/>
      <c r="L19" s="447"/>
      <c r="M19" s="447"/>
      <c r="N19" s="447"/>
      <c r="O19" s="447"/>
      <c r="P19" s="447"/>
      <c r="Q19" s="447"/>
      <c r="R19" s="447"/>
      <c r="S19" s="447"/>
      <c r="T19" s="447"/>
      <c r="U19" s="447"/>
      <c r="V19" s="447"/>
      <c r="W19" s="447"/>
      <c r="X19" s="447"/>
      <c r="Y19" s="447"/>
      <c r="Z19" s="447"/>
      <c r="AA19" s="447"/>
      <c r="AB19" s="447"/>
      <c r="AC19" s="447"/>
      <c r="AD19" s="447"/>
      <c r="AE19" s="447"/>
      <c r="AF19" s="447"/>
    </row>
    <row r="20" spans="1:32" ht="14.25" customHeight="1">
      <c r="A20" s="657" t="s">
        <v>12</v>
      </c>
      <c r="B20" s="658"/>
      <c r="C20" s="658"/>
      <c r="D20" s="658"/>
      <c r="E20" s="659"/>
      <c r="F20" s="469" t="s">
        <v>56</v>
      </c>
      <c r="G20" s="406">
        <v>926270</v>
      </c>
      <c r="H20" s="406">
        <v>926986.49800000002</v>
      </c>
      <c r="I20" s="413">
        <f t="shared" si="1"/>
        <v>100.07735303961047</v>
      </c>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2"/>
    </row>
    <row r="21" spans="1:32" ht="13.5" customHeight="1">
      <c r="A21" s="663" t="s">
        <v>46</v>
      </c>
      <c r="B21" s="664"/>
      <c r="C21" s="664"/>
      <c r="D21" s="664"/>
      <c r="E21" s="665"/>
      <c r="F21" s="469" t="s">
        <v>57</v>
      </c>
      <c r="G21" s="406">
        <v>5627</v>
      </c>
      <c r="H21" s="406">
        <v>5880.9679999999998</v>
      </c>
      <c r="I21" s="413">
        <f t="shared" si="1"/>
        <v>104.51338190865469</v>
      </c>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42"/>
    </row>
    <row r="22" spans="1:32" ht="13.5" customHeight="1">
      <c r="A22" s="657" t="s">
        <v>13</v>
      </c>
      <c r="B22" s="658"/>
      <c r="C22" s="658"/>
      <c r="D22" s="658"/>
      <c r="E22" s="659"/>
      <c r="F22" s="469" t="s">
        <v>58</v>
      </c>
      <c r="G22" s="406">
        <v>379449</v>
      </c>
      <c r="H22" s="406">
        <v>385931.17599999998</v>
      </c>
      <c r="I22" s="413">
        <f t="shared" si="1"/>
        <v>101.70831284309617</v>
      </c>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row>
    <row r="23" spans="1:32" ht="13.5" customHeight="1">
      <c r="A23" s="500" t="s">
        <v>2</v>
      </c>
      <c r="B23" s="501"/>
      <c r="C23" s="501"/>
      <c r="D23" s="501"/>
      <c r="E23" s="501"/>
      <c r="F23" s="479" t="s">
        <v>59</v>
      </c>
      <c r="G23" s="390"/>
      <c r="H23" s="392"/>
      <c r="I23" s="398"/>
      <c r="K23" s="442"/>
      <c r="L23" s="442"/>
      <c r="M23" s="442"/>
      <c r="N23" s="442"/>
      <c r="O23" s="442"/>
      <c r="P23" s="442"/>
      <c r="Q23" s="442"/>
      <c r="R23" s="442"/>
      <c r="S23" s="442"/>
      <c r="T23" s="442"/>
      <c r="U23" s="442"/>
      <c r="V23" s="442"/>
      <c r="W23" s="442"/>
      <c r="X23" s="442"/>
      <c r="Y23" s="442"/>
      <c r="Z23" s="442"/>
      <c r="AA23" s="442"/>
      <c r="AB23" s="442"/>
      <c r="AC23" s="442"/>
      <c r="AD23" s="442"/>
      <c r="AE23" s="442"/>
      <c r="AF23" s="442"/>
    </row>
    <row r="24" spans="1:32" ht="13.5" customHeight="1">
      <c r="A24" s="657" t="s">
        <v>20</v>
      </c>
      <c r="B24" s="658"/>
      <c r="C24" s="658"/>
      <c r="D24" s="658"/>
      <c r="E24" s="659"/>
      <c r="F24" s="469" t="s">
        <v>60</v>
      </c>
      <c r="G24" s="406">
        <v>4415</v>
      </c>
      <c r="H24" s="406">
        <v>4768.1989999999996</v>
      </c>
      <c r="I24" s="413">
        <f t="shared" si="1"/>
        <v>107.99997734994338</v>
      </c>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row>
    <row r="25" spans="1:32" ht="13.5" customHeight="1">
      <c r="A25" s="657" t="s">
        <v>21</v>
      </c>
      <c r="B25" s="658"/>
      <c r="C25" s="658"/>
      <c r="D25" s="658"/>
      <c r="E25" s="659"/>
      <c r="F25" s="469" t="s">
        <v>61</v>
      </c>
      <c r="G25" s="406">
        <v>3926</v>
      </c>
      <c r="H25" s="406">
        <v>4969.6490000000003</v>
      </c>
      <c r="I25" s="413">
        <f t="shared" si="1"/>
        <v>126.58301069791136</v>
      </c>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row>
    <row r="26" spans="1:32" ht="13.5" customHeight="1">
      <c r="A26" s="657" t="s">
        <v>3</v>
      </c>
      <c r="B26" s="658"/>
      <c r="C26" s="658"/>
      <c r="D26" s="658"/>
      <c r="E26" s="659"/>
      <c r="F26" s="469" t="s">
        <v>62</v>
      </c>
      <c r="G26" s="406">
        <v>7194</v>
      </c>
      <c r="H26" s="406">
        <v>12464.663</v>
      </c>
      <c r="I26" s="413">
        <f t="shared" si="1"/>
        <v>173.2647067000278</v>
      </c>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row>
    <row r="27" spans="1:32" ht="14.25" customHeight="1">
      <c r="A27" s="638" t="s">
        <v>14</v>
      </c>
      <c r="B27" s="639"/>
      <c r="C27" s="639"/>
      <c r="D27" s="639"/>
      <c r="E27" s="640"/>
      <c r="F27" s="469" t="s">
        <v>64</v>
      </c>
      <c r="G27" s="407">
        <v>24500</v>
      </c>
      <c r="H27" s="407">
        <v>31570.344000000001</v>
      </c>
      <c r="I27" s="412">
        <f t="shared" si="1"/>
        <v>128.85854693877553</v>
      </c>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row>
    <row r="28" spans="1:32" s="448" customFormat="1" ht="14.25" customHeight="1">
      <c r="A28" s="667" t="s">
        <v>28</v>
      </c>
      <c r="B28" s="667"/>
      <c r="C28" s="667"/>
      <c r="D28" s="667"/>
      <c r="E28" s="667"/>
      <c r="F28" s="469" t="s">
        <v>65</v>
      </c>
      <c r="G28" s="397">
        <f>G29+G37+G44+G45</f>
        <v>97934</v>
      </c>
      <c r="H28" s="478">
        <f>H29+H37+H44+H45</f>
        <v>106438.617</v>
      </c>
      <c r="I28" s="412">
        <f t="shared" si="1"/>
        <v>108.68402903996568</v>
      </c>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row>
    <row r="29" spans="1:32" s="448" customFormat="1" ht="14.25" customHeight="1">
      <c r="A29" s="638" t="s">
        <v>29</v>
      </c>
      <c r="B29" s="639"/>
      <c r="C29" s="639"/>
      <c r="D29" s="639"/>
      <c r="E29" s="640"/>
      <c r="F29" s="469" t="s">
        <v>66</v>
      </c>
      <c r="G29" s="397">
        <f>SUM(G30:G36)</f>
        <v>34983</v>
      </c>
      <c r="H29" s="397">
        <f>SUM(H30:H36)</f>
        <v>34792.465000000004</v>
      </c>
      <c r="I29" s="412">
        <f t="shared" si="1"/>
        <v>99.455349741302939</v>
      </c>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row>
    <row r="30" spans="1:32" ht="14.25" customHeight="1">
      <c r="A30" s="668" t="s">
        <v>37</v>
      </c>
      <c r="B30" s="669"/>
      <c r="C30" s="669"/>
      <c r="D30" s="669"/>
      <c r="E30" s="670"/>
      <c r="F30" s="471" t="s">
        <v>67</v>
      </c>
      <c r="G30" s="406">
        <v>1695</v>
      </c>
      <c r="H30" s="406">
        <v>1174.7159999999999</v>
      </c>
      <c r="I30" s="413">
        <f>SUM(H30/G30*100)</f>
        <v>69.304778761061939</v>
      </c>
      <c r="J30" s="442"/>
      <c r="K30" s="442"/>
      <c r="L30" s="442"/>
      <c r="M30" s="442"/>
      <c r="N30" s="442"/>
      <c r="O30" s="442"/>
      <c r="P30" s="442"/>
      <c r="Q30" s="442"/>
      <c r="R30" s="442"/>
      <c r="S30" s="442"/>
      <c r="T30" s="442"/>
      <c r="U30" s="442"/>
      <c r="V30" s="442"/>
      <c r="W30" s="442"/>
      <c r="X30" s="442"/>
      <c r="Y30" s="442"/>
      <c r="Z30" s="442"/>
      <c r="AA30" s="442"/>
      <c r="AB30" s="442"/>
      <c r="AC30" s="442"/>
      <c r="AD30" s="442"/>
      <c r="AE30" s="442"/>
      <c r="AF30" s="442"/>
    </row>
    <row r="31" spans="1:32" ht="14.25" customHeight="1">
      <c r="A31" s="657" t="s">
        <v>840</v>
      </c>
      <c r="B31" s="658"/>
      <c r="C31" s="658"/>
      <c r="D31" s="658"/>
      <c r="E31" s="659"/>
      <c r="F31" s="471" t="s">
        <v>68</v>
      </c>
      <c r="G31" s="406">
        <v>0</v>
      </c>
      <c r="H31" s="406">
        <v>248.614</v>
      </c>
      <c r="I31" s="413">
        <v>0</v>
      </c>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row>
    <row r="32" spans="1:32" ht="14.25" customHeight="1">
      <c r="A32" s="657" t="s">
        <v>827</v>
      </c>
      <c r="B32" s="658"/>
      <c r="C32" s="658"/>
      <c r="D32" s="658"/>
      <c r="E32" s="659"/>
      <c r="F32" s="469" t="s">
        <v>69</v>
      </c>
      <c r="G32" s="406">
        <v>0</v>
      </c>
      <c r="H32" s="406">
        <v>0</v>
      </c>
      <c r="I32" s="413">
        <v>0</v>
      </c>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row>
    <row r="33" spans="1:32" ht="14.25" customHeight="1">
      <c r="A33" s="657" t="s">
        <v>817</v>
      </c>
      <c r="B33" s="658"/>
      <c r="C33" s="658"/>
      <c r="D33" s="658"/>
      <c r="E33" s="659"/>
      <c r="F33" s="471" t="s">
        <v>70</v>
      </c>
      <c r="G33" s="406">
        <v>28000</v>
      </c>
      <c r="H33" s="406">
        <v>28035.466</v>
      </c>
      <c r="I33" s="413">
        <f>SUM(H33/G33*100)</f>
        <v>100.12666428571428</v>
      </c>
      <c r="J33" s="442"/>
      <c r="K33" s="442"/>
      <c r="L33" s="442"/>
      <c r="M33" s="442"/>
      <c r="N33" s="442"/>
      <c r="O33" s="442"/>
      <c r="P33" s="442"/>
      <c r="Q33" s="442"/>
      <c r="R33" s="442"/>
      <c r="S33" s="442"/>
      <c r="T33" s="442"/>
      <c r="U33" s="442"/>
      <c r="V33" s="442"/>
      <c r="W33" s="442"/>
      <c r="X33" s="442"/>
      <c r="Y33" s="442"/>
      <c r="Z33" s="442"/>
      <c r="AA33" s="442"/>
      <c r="AB33" s="442"/>
      <c r="AC33" s="442"/>
      <c r="AD33" s="442"/>
      <c r="AE33" s="442"/>
      <c r="AF33" s="442"/>
    </row>
    <row r="34" spans="1:32" ht="14.25" customHeight="1">
      <c r="A34" s="657" t="s">
        <v>4</v>
      </c>
      <c r="B34" s="658"/>
      <c r="C34" s="658"/>
      <c r="D34" s="658"/>
      <c r="E34" s="659"/>
      <c r="F34" s="469" t="s">
        <v>828</v>
      </c>
      <c r="G34" s="406">
        <v>4477</v>
      </c>
      <c r="H34" s="406">
        <v>4626.799</v>
      </c>
      <c r="I34" s="413">
        <f t="shared" ref="I34:I37" si="2">SUM(H34/G34*100)</f>
        <v>103.34596828233191</v>
      </c>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row>
    <row r="35" spans="1:32" ht="14.25" customHeight="1">
      <c r="A35" s="657" t="s">
        <v>42</v>
      </c>
      <c r="B35" s="658"/>
      <c r="C35" s="658"/>
      <c r="D35" s="658"/>
      <c r="E35" s="659"/>
      <c r="F35" s="472" t="s">
        <v>829</v>
      </c>
      <c r="G35" s="406">
        <v>811</v>
      </c>
      <c r="H35" s="406">
        <v>706.87</v>
      </c>
      <c r="I35" s="413">
        <f t="shared" si="2"/>
        <v>87.160295930949445</v>
      </c>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row>
    <row r="36" spans="1:32" ht="14.25" customHeight="1">
      <c r="A36" s="660" t="s">
        <v>5</v>
      </c>
      <c r="B36" s="661"/>
      <c r="C36" s="661"/>
      <c r="D36" s="661"/>
      <c r="E36" s="662"/>
      <c r="F36" s="469" t="s">
        <v>830</v>
      </c>
      <c r="G36" s="408">
        <v>0</v>
      </c>
      <c r="H36" s="406">
        <v>0</v>
      </c>
      <c r="I36" s="413">
        <v>0</v>
      </c>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row>
    <row r="37" spans="1:32" s="448" customFormat="1" ht="14.25" customHeight="1">
      <c r="A37" s="638" t="s">
        <v>0</v>
      </c>
      <c r="B37" s="639"/>
      <c r="C37" s="639"/>
      <c r="D37" s="639"/>
      <c r="E37" s="640"/>
      <c r="F37" s="473" t="s">
        <v>831</v>
      </c>
      <c r="G37" s="397">
        <f>SUM(G38:G43)</f>
        <v>47630</v>
      </c>
      <c r="H37" s="397">
        <f>SUM(H38:H43)</f>
        <v>54012.055999999997</v>
      </c>
      <c r="I37" s="412">
        <f t="shared" si="2"/>
        <v>113.39923577577156</v>
      </c>
      <c r="J37" s="447"/>
      <c r="K37" s="447"/>
      <c r="L37" s="447"/>
      <c r="M37" s="447"/>
      <c r="N37" s="447"/>
      <c r="O37" s="447"/>
      <c r="P37" s="447"/>
      <c r="Q37" s="447"/>
      <c r="R37" s="447"/>
      <c r="S37" s="447"/>
      <c r="T37" s="447"/>
      <c r="U37" s="447"/>
      <c r="V37" s="447"/>
      <c r="W37" s="447"/>
      <c r="X37" s="447"/>
      <c r="Y37" s="447"/>
      <c r="Z37" s="447"/>
      <c r="AA37" s="447"/>
      <c r="AB37" s="447"/>
      <c r="AC37" s="447"/>
      <c r="AD37" s="447"/>
      <c r="AE37" s="447"/>
      <c r="AF37" s="447"/>
    </row>
    <row r="38" spans="1:32" ht="14.25" customHeight="1">
      <c r="A38" s="657" t="s">
        <v>835</v>
      </c>
      <c r="B38" s="658"/>
      <c r="C38" s="658"/>
      <c r="D38" s="658"/>
      <c r="E38" s="659"/>
      <c r="F38" s="473" t="s">
        <v>75</v>
      </c>
      <c r="G38" s="406">
        <v>1040</v>
      </c>
      <c r="H38" s="406">
        <v>1462.7429999999999</v>
      </c>
      <c r="I38" s="413">
        <f>SUM(H38/G38*100)</f>
        <v>140.64836538461537</v>
      </c>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row>
    <row r="39" spans="1:32" ht="14.25" customHeight="1">
      <c r="A39" s="657" t="s">
        <v>15</v>
      </c>
      <c r="B39" s="658"/>
      <c r="C39" s="658"/>
      <c r="D39" s="658"/>
      <c r="E39" s="659"/>
      <c r="F39" s="469" t="s">
        <v>76</v>
      </c>
      <c r="G39" s="406">
        <v>3319</v>
      </c>
      <c r="H39" s="406">
        <v>5026.3220000000001</v>
      </c>
      <c r="I39" s="413">
        <f>SUM(H39/G39*100)</f>
        <v>151.4408556794215</v>
      </c>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row>
    <row r="40" spans="1:32" ht="15.75" customHeight="1">
      <c r="A40" s="663" t="s">
        <v>825</v>
      </c>
      <c r="B40" s="664"/>
      <c r="C40" s="664"/>
      <c r="D40" s="664"/>
      <c r="E40" s="665"/>
      <c r="F40" s="469" t="s">
        <v>832</v>
      </c>
      <c r="G40" s="406">
        <v>19814</v>
      </c>
      <c r="H40" s="406">
        <v>21944.566999999999</v>
      </c>
      <c r="I40" s="413">
        <f t="shared" ref="I40:I43" si="3">SUM(H40/G40*100)</f>
        <v>110.75283637831836</v>
      </c>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row>
    <row r="41" spans="1:32" ht="14.25" customHeight="1">
      <c r="A41" s="666" t="s">
        <v>24</v>
      </c>
      <c r="B41" s="666"/>
      <c r="C41" s="666"/>
      <c r="D41" s="666"/>
      <c r="E41" s="666"/>
      <c r="F41" s="469" t="s">
        <v>833</v>
      </c>
      <c r="G41" s="406">
        <v>2505</v>
      </c>
      <c r="H41" s="406">
        <v>2408.0819999999999</v>
      </c>
      <c r="I41" s="413">
        <f t="shared" si="3"/>
        <v>96.131017964071859</v>
      </c>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row>
    <row r="42" spans="1:32" ht="14.25" customHeight="1">
      <c r="A42" s="666" t="s">
        <v>826</v>
      </c>
      <c r="B42" s="666"/>
      <c r="C42" s="666"/>
      <c r="D42" s="666"/>
      <c r="E42" s="666"/>
      <c r="F42" s="472" t="s">
        <v>78</v>
      </c>
      <c r="G42" s="406">
        <v>8808</v>
      </c>
      <c r="H42" s="406">
        <v>10229.558000000001</v>
      </c>
      <c r="I42" s="413">
        <f t="shared" si="3"/>
        <v>116.13939600363308</v>
      </c>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row>
    <row r="43" spans="1:32" ht="14.25" customHeight="1">
      <c r="A43" s="657" t="s">
        <v>22</v>
      </c>
      <c r="B43" s="658"/>
      <c r="C43" s="658"/>
      <c r="D43" s="658"/>
      <c r="E43" s="659"/>
      <c r="F43" s="469" t="s">
        <v>79</v>
      </c>
      <c r="G43" s="406">
        <v>12144</v>
      </c>
      <c r="H43" s="406">
        <v>12940.784</v>
      </c>
      <c r="I43" s="413">
        <f t="shared" si="3"/>
        <v>106.56113306982873</v>
      </c>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2"/>
    </row>
    <row r="44" spans="1:32" s="448" customFormat="1" ht="14.25" customHeight="1">
      <c r="A44" s="638" t="s">
        <v>848</v>
      </c>
      <c r="B44" s="639"/>
      <c r="C44" s="639"/>
      <c r="D44" s="639"/>
      <c r="E44" s="640"/>
      <c r="F44" s="469" t="s">
        <v>80</v>
      </c>
      <c r="G44" s="407">
        <v>12471</v>
      </c>
      <c r="H44" s="407">
        <v>11159.431</v>
      </c>
      <c r="I44" s="412">
        <f>SUM(H44/G44*100)</f>
        <v>89.483048672921186</v>
      </c>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7"/>
    </row>
    <row r="45" spans="1:32" s="448" customFormat="1" ht="14.25" customHeight="1">
      <c r="A45" s="638" t="s">
        <v>34</v>
      </c>
      <c r="B45" s="639"/>
      <c r="C45" s="639"/>
      <c r="D45" s="639"/>
      <c r="E45" s="640"/>
      <c r="F45" s="474" t="s">
        <v>834</v>
      </c>
      <c r="G45" s="407">
        <v>2850</v>
      </c>
      <c r="H45" s="407">
        <v>6474.665</v>
      </c>
      <c r="I45" s="412">
        <f>SUM(H45/G45*100)</f>
        <v>227.18122807017545</v>
      </c>
      <c r="J45" s="447"/>
      <c r="K45" s="447"/>
      <c r="L45" s="447"/>
      <c r="M45" s="447"/>
      <c r="N45" s="447"/>
      <c r="O45" s="447"/>
      <c r="P45" s="447"/>
      <c r="Q45" s="447"/>
      <c r="R45" s="447"/>
      <c r="S45" s="447"/>
      <c r="T45" s="447"/>
      <c r="U45" s="447"/>
      <c r="V45" s="447"/>
      <c r="W45" s="447"/>
      <c r="X45" s="447"/>
      <c r="Y45" s="447"/>
      <c r="Z45" s="447"/>
      <c r="AA45" s="447"/>
      <c r="AB45" s="447"/>
      <c r="AC45" s="447"/>
      <c r="AD45" s="447"/>
      <c r="AE45" s="447"/>
      <c r="AF45" s="447"/>
    </row>
    <row r="46" spans="1:32" s="448" customFormat="1" ht="57" customHeight="1">
      <c r="A46" s="656" t="s">
        <v>836</v>
      </c>
      <c r="B46" s="656"/>
      <c r="C46" s="656"/>
      <c r="D46" s="656"/>
      <c r="E46" s="656"/>
      <c r="F46" s="469" t="s">
        <v>82</v>
      </c>
      <c r="G46" s="397">
        <f>SUM(G47+G50)</f>
        <v>39593</v>
      </c>
      <c r="H46" s="397">
        <f t="shared" ref="H46" si="4">SUM(H47+H50)</f>
        <v>33418.070999999996</v>
      </c>
      <c r="I46" s="412">
        <f>SUM(H46/G46*100)</f>
        <v>84.403988078700777</v>
      </c>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7"/>
    </row>
    <row r="47" spans="1:32" s="450" customFormat="1" ht="27.75" customHeight="1">
      <c r="A47" s="643" t="s">
        <v>849</v>
      </c>
      <c r="B47" s="644"/>
      <c r="C47" s="644"/>
      <c r="D47" s="644"/>
      <c r="E47" s="645"/>
      <c r="F47" s="475" t="s">
        <v>83</v>
      </c>
      <c r="G47" s="397">
        <f>SUM(G48:G49)</f>
        <v>38671</v>
      </c>
      <c r="H47" s="397">
        <f>SUM(H48:H49)</f>
        <v>32575.890999999996</v>
      </c>
      <c r="I47" s="414">
        <f t="shared" ref="I47" si="5">SUM(H47/G47*100)</f>
        <v>84.238553437976776</v>
      </c>
      <c r="J47" s="449"/>
      <c r="K47" s="449"/>
      <c r="L47" s="449"/>
      <c r="M47" s="449"/>
      <c r="N47" s="449"/>
      <c r="O47" s="449"/>
      <c r="P47" s="449"/>
      <c r="Q47" s="449"/>
      <c r="R47" s="449"/>
      <c r="S47" s="449"/>
      <c r="T47" s="449"/>
      <c r="U47" s="449"/>
      <c r="V47" s="449"/>
      <c r="W47" s="449"/>
      <c r="X47" s="449"/>
      <c r="Y47" s="449"/>
      <c r="Z47" s="449"/>
      <c r="AA47" s="449"/>
      <c r="AB47" s="449"/>
      <c r="AC47" s="449"/>
      <c r="AD47" s="449"/>
      <c r="AE47" s="449"/>
      <c r="AF47" s="449"/>
    </row>
    <row r="48" spans="1:32" s="452" customFormat="1" ht="14.25" customHeight="1">
      <c r="A48" s="646" t="s">
        <v>837</v>
      </c>
      <c r="B48" s="647"/>
      <c r="C48" s="647"/>
      <c r="D48" s="647"/>
      <c r="E48" s="648"/>
      <c r="F48" s="469" t="s">
        <v>84</v>
      </c>
      <c r="G48" s="406">
        <v>14448</v>
      </c>
      <c r="H48" s="406">
        <v>11957.718999999999</v>
      </c>
      <c r="I48" s="413">
        <f>SUM(H48/G48*100)</f>
        <v>82.76383582502767</v>
      </c>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row>
    <row r="49" spans="1:32" s="452" customFormat="1" ht="33" customHeight="1">
      <c r="A49" s="649" t="s">
        <v>850</v>
      </c>
      <c r="B49" s="650"/>
      <c r="C49" s="650"/>
      <c r="D49" s="650"/>
      <c r="E49" s="651"/>
      <c r="F49" s="471" t="s">
        <v>85</v>
      </c>
      <c r="G49" s="406">
        <v>24223</v>
      </c>
      <c r="H49" s="406">
        <v>20618.171999999999</v>
      </c>
      <c r="I49" s="484">
        <f>SUM(H49/G49*100)</f>
        <v>85.118160426041356</v>
      </c>
      <c r="J49" s="451"/>
      <c r="K49" s="451"/>
      <c r="L49" s="451"/>
      <c r="M49" s="451"/>
      <c r="N49" s="451"/>
      <c r="O49" s="451"/>
      <c r="P49" s="451"/>
      <c r="Q49" s="451"/>
      <c r="R49" s="451"/>
      <c r="S49" s="451"/>
      <c r="T49" s="451"/>
      <c r="U49" s="451"/>
      <c r="V49" s="451"/>
      <c r="W49" s="451"/>
      <c r="X49" s="451"/>
      <c r="Y49" s="451"/>
      <c r="Z49" s="451"/>
      <c r="AA49" s="451"/>
      <c r="AB49" s="451"/>
      <c r="AC49" s="451"/>
      <c r="AD49" s="451"/>
      <c r="AE49" s="451"/>
      <c r="AF49" s="451"/>
    </row>
    <row r="50" spans="1:32" s="450" customFormat="1" ht="33.75" customHeight="1">
      <c r="A50" s="652" t="s">
        <v>838</v>
      </c>
      <c r="B50" s="653"/>
      <c r="C50" s="653"/>
      <c r="D50" s="653"/>
      <c r="E50" s="654"/>
      <c r="F50" s="469" t="s">
        <v>86</v>
      </c>
      <c r="G50" s="397">
        <f>G51</f>
        <v>922</v>
      </c>
      <c r="H50" s="397">
        <f>H51</f>
        <v>842.18</v>
      </c>
      <c r="I50" s="413">
        <f>SUM(H50/G50*100)</f>
        <v>91.342733188720175</v>
      </c>
      <c r="J50" s="449"/>
      <c r="K50" s="449"/>
      <c r="L50" s="449"/>
      <c r="M50" s="449"/>
      <c r="N50" s="449"/>
      <c r="O50" s="449"/>
      <c r="P50" s="449"/>
      <c r="Q50" s="449"/>
      <c r="R50" s="449"/>
      <c r="S50" s="449"/>
      <c r="T50" s="449"/>
      <c r="U50" s="449"/>
      <c r="V50" s="449"/>
      <c r="W50" s="449"/>
      <c r="X50" s="449"/>
      <c r="Y50" s="449"/>
      <c r="Z50" s="449"/>
      <c r="AA50" s="449"/>
      <c r="AB50" s="449"/>
      <c r="AC50" s="449"/>
      <c r="AD50" s="449"/>
      <c r="AE50" s="449"/>
      <c r="AF50" s="449"/>
    </row>
    <row r="51" spans="1:32" s="452" customFormat="1" ht="14.25" customHeight="1">
      <c r="A51" s="646" t="s">
        <v>32</v>
      </c>
      <c r="B51" s="647"/>
      <c r="C51" s="647"/>
      <c r="D51" s="647"/>
      <c r="E51" s="648"/>
      <c r="F51" s="473" t="s">
        <v>96</v>
      </c>
      <c r="G51" s="406">
        <v>922</v>
      </c>
      <c r="H51" s="406">
        <v>842.18</v>
      </c>
      <c r="I51" s="412">
        <f t="shared" ref="I51:I54" si="6">SUM(H51/G51*100)</f>
        <v>91.342733188720175</v>
      </c>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row>
    <row r="52" spans="1:32" s="448" customFormat="1" ht="20.25" customHeight="1">
      <c r="A52" s="638" t="s">
        <v>11</v>
      </c>
      <c r="B52" s="639"/>
      <c r="C52" s="639"/>
      <c r="D52" s="639"/>
      <c r="E52" s="640"/>
      <c r="F52" s="473"/>
      <c r="G52" s="396">
        <f>G46+G12</f>
        <v>1942473</v>
      </c>
      <c r="H52" s="477">
        <f>H46+H12</f>
        <v>1971757.622</v>
      </c>
      <c r="I52" s="412">
        <f t="shared" si="6"/>
        <v>101.50759480311953</v>
      </c>
      <c r="J52" s="447"/>
      <c r="K52" s="447"/>
      <c r="L52" s="447"/>
      <c r="M52" s="447"/>
      <c r="N52" s="447"/>
      <c r="O52" s="447"/>
      <c r="P52" s="447"/>
      <c r="Q52" s="447"/>
      <c r="R52" s="447"/>
      <c r="S52" s="447"/>
      <c r="T52" s="447"/>
      <c r="U52" s="447"/>
      <c r="V52" s="447"/>
      <c r="W52" s="447"/>
      <c r="X52" s="447"/>
      <c r="Y52" s="447"/>
      <c r="Z52" s="447"/>
      <c r="AA52" s="447"/>
      <c r="AB52" s="447"/>
      <c r="AC52" s="447"/>
      <c r="AD52" s="447"/>
      <c r="AE52" s="447"/>
      <c r="AF52" s="447"/>
    </row>
    <row r="53" spans="1:32" s="448" customFormat="1" ht="14.25" customHeight="1">
      <c r="A53" s="637" t="s">
        <v>839</v>
      </c>
      <c r="B53" s="637"/>
      <c r="C53" s="637"/>
      <c r="D53" s="637"/>
      <c r="E53" s="637"/>
      <c r="F53" s="476"/>
      <c r="G53" s="409">
        <v>662832</v>
      </c>
      <c r="H53" s="409">
        <v>537810.86</v>
      </c>
      <c r="I53" s="413">
        <f>SUM(H53/G53*100)</f>
        <v>81.13833671277186</v>
      </c>
      <c r="J53" s="447"/>
      <c r="K53" s="447"/>
      <c r="L53" s="447"/>
      <c r="M53" s="447"/>
      <c r="N53" s="447"/>
      <c r="O53" s="447"/>
      <c r="P53" s="447"/>
      <c r="Q53" s="447"/>
      <c r="R53" s="447"/>
      <c r="S53" s="447"/>
      <c r="T53" s="447"/>
      <c r="U53" s="447"/>
      <c r="V53" s="447"/>
      <c r="W53" s="447"/>
      <c r="X53" s="447"/>
      <c r="Y53" s="447"/>
      <c r="Z53" s="447"/>
      <c r="AA53" s="447"/>
      <c r="AB53" s="447"/>
      <c r="AC53" s="447"/>
      <c r="AD53" s="447"/>
      <c r="AE53" s="447"/>
      <c r="AF53" s="447"/>
    </row>
    <row r="54" spans="1:32" s="448" customFormat="1" ht="14.25" customHeight="1">
      <c r="A54" s="638" t="s">
        <v>33</v>
      </c>
      <c r="B54" s="639"/>
      <c r="C54" s="639"/>
      <c r="D54" s="639"/>
      <c r="E54" s="640"/>
      <c r="F54" s="481"/>
      <c r="G54" s="396">
        <f>G52+G53</f>
        <v>2605305</v>
      </c>
      <c r="H54" s="477">
        <f>H52+H53</f>
        <v>2509568.4819999998</v>
      </c>
      <c r="I54" s="412">
        <f t="shared" si="6"/>
        <v>96.325323983180468</v>
      </c>
      <c r="J54" s="447"/>
      <c r="K54" s="447"/>
      <c r="L54" s="447"/>
      <c r="M54" s="447"/>
      <c r="N54" s="447"/>
      <c r="O54" s="447"/>
      <c r="P54" s="447"/>
      <c r="Q54" s="447"/>
      <c r="R54" s="447"/>
      <c r="S54" s="447"/>
      <c r="T54" s="447"/>
      <c r="U54" s="447"/>
      <c r="V54" s="447"/>
      <c r="W54" s="447"/>
      <c r="X54" s="447"/>
      <c r="Y54" s="447"/>
      <c r="Z54" s="447"/>
      <c r="AA54" s="447"/>
      <c r="AB54" s="447"/>
      <c r="AC54" s="447"/>
      <c r="AD54" s="447"/>
      <c r="AE54" s="447"/>
      <c r="AF54" s="447"/>
    </row>
    <row r="55" spans="1:32" s="448" customFormat="1" ht="10.5" customHeight="1">
      <c r="A55" s="453"/>
      <c r="B55" s="453"/>
      <c r="C55" s="453"/>
      <c r="D55" s="453"/>
      <c r="E55" s="453"/>
      <c r="F55" s="453"/>
      <c r="G55" s="405"/>
      <c r="H55" s="405"/>
      <c r="I55" s="454"/>
      <c r="J55" s="447"/>
      <c r="K55" s="447"/>
      <c r="L55" s="447"/>
      <c r="M55" s="447"/>
      <c r="N55" s="447"/>
      <c r="O55" s="447"/>
      <c r="P55" s="447"/>
      <c r="Q55" s="447"/>
      <c r="R55" s="447"/>
      <c r="S55" s="447"/>
      <c r="T55" s="447"/>
      <c r="U55" s="447"/>
      <c r="V55" s="447"/>
      <c r="W55" s="447"/>
      <c r="X55" s="447"/>
      <c r="Y55" s="447"/>
      <c r="Z55" s="447"/>
      <c r="AA55" s="447"/>
      <c r="AB55" s="447"/>
      <c r="AC55" s="447"/>
      <c r="AD55" s="447"/>
      <c r="AE55" s="447"/>
      <c r="AF55" s="447"/>
    </row>
    <row r="56" spans="1:32" s="448" customFormat="1" ht="13.8">
      <c r="A56" s="455" t="s">
        <v>853</v>
      </c>
      <c r="B56" s="456"/>
      <c r="C56" s="456"/>
      <c r="D56" s="456"/>
      <c r="E56" s="456"/>
      <c r="F56" s="457"/>
      <c r="I56" s="447"/>
      <c r="J56" s="447"/>
      <c r="K56" s="447"/>
      <c r="L56" s="447"/>
      <c r="M56" s="447"/>
      <c r="N56" s="447"/>
      <c r="O56" s="447"/>
      <c r="P56" s="447"/>
      <c r="Q56" s="447"/>
      <c r="R56" s="447"/>
      <c r="S56" s="447"/>
      <c r="T56" s="447"/>
      <c r="U56" s="447"/>
      <c r="V56" s="447"/>
      <c r="W56" s="447"/>
      <c r="X56" s="447"/>
      <c r="Y56" s="447"/>
      <c r="Z56" s="447"/>
      <c r="AA56" s="447"/>
      <c r="AB56" s="447"/>
      <c r="AC56" s="447"/>
      <c r="AD56" s="447"/>
      <c r="AE56" s="447"/>
      <c r="AF56" s="447"/>
    </row>
    <row r="57" spans="1:32" s="448" customFormat="1">
      <c r="J57" s="447"/>
      <c r="K57" s="447"/>
      <c r="L57" s="447"/>
      <c r="M57" s="447"/>
      <c r="N57" s="447"/>
      <c r="O57" s="447"/>
      <c r="P57" s="447"/>
      <c r="Q57" s="447"/>
      <c r="R57" s="447"/>
      <c r="S57" s="447"/>
      <c r="T57" s="447"/>
      <c r="U57" s="447"/>
      <c r="V57" s="447"/>
      <c r="W57" s="447"/>
      <c r="X57" s="447"/>
      <c r="Y57" s="447"/>
      <c r="Z57" s="447"/>
      <c r="AA57" s="447"/>
      <c r="AB57" s="447"/>
      <c r="AC57" s="447"/>
      <c r="AD57" s="447"/>
      <c r="AE57" s="447"/>
      <c r="AF57" s="447"/>
    </row>
    <row r="58" spans="1:32" ht="9" customHeight="1">
      <c r="F58" s="343"/>
      <c r="J58" s="442"/>
      <c r="K58" s="442"/>
      <c r="L58" s="442"/>
      <c r="M58" s="442"/>
      <c r="N58" s="442"/>
      <c r="O58" s="442"/>
      <c r="P58" s="442"/>
      <c r="Q58" s="442"/>
      <c r="R58" s="442"/>
      <c r="S58" s="442"/>
      <c r="T58" s="442"/>
      <c r="U58" s="442"/>
      <c r="V58" s="442"/>
      <c r="W58" s="442"/>
      <c r="X58" s="442"/>
      <c r="Y58" s="442"/>
      <c r="Z58" s="442"/>
      <c r="AA58" s="442"/>
      <c r="AB58" s="442"/>
      <c r="AC58" s="442"/>
      <c r="AD58" s="442"/>
      <c r="AE58" s="442"/>
      <c r="AF58" s="442"/>
    </row>
    <row r="59" spans="1:32" ht="13.8">
      <c r="A59" s="458" t="s">
        <v>851</v>
      </c>
      <c r="B59" s="2"/>
      <c r="C59" s="2"/>
      <c r="D59" s="2"/>
      <c r="E59" s="2"/>
      <c r="F59" s="364" t="s">
        <v>813</v>
      </c>
      <c r="H59" s="459"/>
      <c r="I59" s="460"/>
      <c r="M59" s="442"/>
      <c r="N59" s="442"/>
      <c r="O59" s="442"/>
      <c r="P59" s="442"/>
      <c r="Q59" s="442"/>
      <c r="R59" s="442"/>
      <c r="S59" s="442"/>
      <c r="T59" s="442"/>
      <c r="U59" s="442"/>
      <c r="V59" s="442"/>
      <c r="W59" s="442"/>
      <c r="X59" s="442"/>
      <c r="Y59" s="442"/>
      <c r="Z59" s="442"/>
      <c r="AA59" s="442"/>
      <c r="AB59" s="442"/>
      <c r="AC59" s="442"/>
      <c r="AD59" s="442"/>
      <c r="AE59" s="442"/>
      <c r="AF59" s="442"/>
    </row>
    <row r="60" spans="1:32">
      <c r="A60" s="461"/>
      <c r="B60" s="2"/>
      <c r="C60" s="2"/>
      <c r="D60" s="2"/>
      <c r="E60" s="2"/>
      <c r="F60" s="482" t="s">
        <v>35</v>
      </c>
      <c r="H60" s="641" t="s">
        <v>852</v>
      </c>
      <c r="I60" s="641"/>
      <c r="M60" s="442"/>
      <c r="N60" s="442"/>
      <c r="O60" s="442"/>
      <c r="P60" s="442"/>
      <c r="Q60" s="442"/>
      <c r="R60" s="442"/>
      <c r="S60" s="442"/>
      <c r="T60" s="442"/>
      <c r="U60" s="442"/>
      <c r="V60" s="442"/>
      <c r="W60" s="442"/>
      <c r="X60" s="442"/>
      <c r="Y60" s="442"/>
      <c r="Z60" s="442"/>
      <c r="AA60" s="442"/>
      <c r="AB60" s="442"/>
      <c r="AC60" s="442"/>
      <c r="AD60" s="442"/>
      <c r="AE60" s="442"/>
      <c r="AF60" s="442"/>
    </row>
    <row r="61" spans="1:32">
      <c r="A61" s="463"/>
      <c r="B61" s="2"/>
      <c r="C61" s="2"/>
      <c r="D61" s="2"/>
      <c r="E61" s="2"/>
      <c r="F61" s="482"/>
      <c r="H61" s="483"/>
      <c r="I61" s="483"/>
      <c r="M61" s="442"/>
      <c r="N61" s="442"/>
      <c r="O61" s="442"/>
      <c r="P61" s="442"/>
      <c r="Q61" s="442"/>
      <c r="R61" s="442"/>
      <c r="S61" s="442"/>
      <c r="T61" s="442"/>
      <c r="U61" s="442"/>
      <c r="V61" s="442"/>
      <c r="W61" s="442"/>
      <c r="X61" s="442"/>
      <c r="Y61" s="442"/>
      <c r="Z61" s="442"/>
      <c r="AA61" s="442"/>
      <c r="AB61" s="442"/>
      <c r="AC61" s="442"/>
      <c r="AD61" s="442"/>
      <c r="AE61" s="442"/>
      <c r="AF61" s="442"/>
    </row>
    <row r="62" spans="1:32" ht="13.8">
      <c r="A62" s="465" t="s">
        <v>17</v>
      </c>
      <c r="B62" s="2"/>
      <c r="C62" s="2"/>
      <c r="D62" s="2"/>
      <c r="E62" s="2"/>
      <c r="F62" s="364" t="s">
        <v>813</v>
      </c>
      <c r="H62" s="459"/>
      <c r="I62" s="460"/>
      <c r="M62" s="442"/>
      <c r="N62" s="442"/>
      <c r="O62" s="442"/>
      <c r="P62" s="442"/>
      <c r="Q62" s="442"/>
      <c r="R62" s="442"/>
      <c r="S62" s="442"/>
      <c r="T62" s="442"/>
      <c r="U62" s="442"/>
      <c r="V62" s="442"/>
      <c r="W62" s="442"/>
      <c r="X62" s="442"/>
      <c r="Y62" s="442"/>
      <c r="Z62" s="442"/>
      <c r="AA62" s="442"/>
      <c r="AB62" s="442"/>
      <c r="AC62" s="442"/>
      <c r="AD62" s="442"/>
      <c r="AE62" s="442"/>
      <c r="AF62" s="442"/>
    </row>
    <row r="63" spans="1:32">
      <c r="A63" s="1"/>
      <c r="B63" s="2"/>
      <c r="C63" s="2"/>
      <c r="D63" s="2"/>
      <c r="E63" s="2"/>
      <c r="F63" s="482" t="s">
        <v>35</v>
      </c>
      <c r="H63" s="642" t="s">
        <v>852</v>
      </c>
      <c r="I63" s="642"/>
      <c r="M63" s="442"/>
      <c r="N63" s="442"/>
      <c r="O63" s="442"/>
      <c r="P63" s="442"/>
      <c r="Q63" s="442"/>
      <c r="R63" s="442"/>
      <c r="S63" s="442"/>
      <c r="T63" s="442"/>
      <c r="U63" s="442"/>
      <c r="V63" s="442"/>
      <c r="W63" s="442"/>
      <c r="X63" s="442"/>
      <c r="Y63" s="442"/>
      <c r="Z63" s="442"/>
      <c r="AA63" s="442"/>
      <c r="AB63" s="442"/>
      <c r="AC63" s="442"/>
      <c r="AD63" s="442"/>
      <c r="AE63" s="442"/>
      <c r="AF63" s="442"/>
    </row>
    <row r="64" spans="1:32">
      <c r="A64" s="1"/>
      <c r="B64" s="2"/>
      <c r="C64" s="2"/>
      <c r="D64" s="2"/>
      <c r="E64" s="2"/>
      <c r="F64" s="2"/>
      <c r="H64" s="2"/>
      <c r="I64" s="2"/>
      <c r="J64" s="2"/>
      <c r="K64" s="2"/>
      <c r="L64" s="442"/>
      <c r="M64" s="442"/>
      <c r="N64" s="442"/>
      <c r="O64" s="442"/>
      <c r="P64" s="442"/>
      <c r="Q64" s="442"/>
      <c r="R64" s="442"/>
      <c r="S64" s="442"/>
      <c r="T64" s="442"/>
      <c r="U64" s="442"/>
      <c r="V64" s="442"/>
      <c r="W64" s="442"/>
      <c r="X64" s="442"/>
      <c r="Y64" s="442"/>
      <c r="Z64" s="442"/>
      <c r="AA64" s="442"/>
      <c r="AB64" s="442"/>
      <c r="AC64" s="442"/>
      <c r="AD64" s="442"/>
      <c r="AE64" s="442"/>
      <c r="AF64" s="442"/>
    </row>
    <row r="65" spans="6:32">
      <c r="F65" s="343"/>
      <c r="I65" s="442"/>
      <c r="J65" s="442"/>
      <c r="K65" s="442"/>
      <c r="L65" s="442"/>
      <c r="M65" s="442"/>
      <c r="N65" s="442"/>
      <c r="O65" s="442"/>
      <c r="P65" s="442"/>
      <c r="Q65" s="442"/>
      <c r="R65" s="442"/>
      <c r="S65" s="442"/>
      <c r="T65" s="442"/>
      <c r="U65" s="442"/>
      <c r="V65" s="442"/>
      <c r="W65" s="442"/>
      <c r="X65" s="442"/>
      <c r="Y65" s="442"/>
      <c r="Z65" s="442"/>
      <c r="AA65" s="442"/>
      <c r="AB65" s="442"/>
      <c r="AC65" s="442"/>
      <c r="AD65" s="442"/>
      <c r="AE65" s="442"/>
      <c r="AF65" s="442"/>
    </row>
    <row r="66" spans="6:32">
      <c r="F66" s="343"/>
      <c r="I66" s="442"/>
      <c r="J66" s="442"/>
      <c r="K66" s="442"/>
      <c r="L66" s="442"/>
      <c r="M66" s="442"/>
      <c r="N66" s="442"/>
      <c r="O66" s="442"/>
      <c r="P66" s="442"/>
      <c r="Q66" s="442"/>
      <c r="R66" s="442"/>
      <c r="S66" s="442"/>
      <c r="T66" s="442"/>
      <c r="U66" s="442"/>
      <c r="V66" s="442"/>
      <c r="W66" s="442"/>
      <c r="X66" s="442"/>
      <c r="Y66" s="442"/>
      <c r="Z66" s="442"/>
      <c r="AA66" s="442"/>
      <c r="AB66" s="442"/>
      <c r="AC66" s="442"/>
      <c r="AD66" s="442"/>
      <c r="AE66" s="442"/>
      <c r="AF66" s="442"/>
    </row>
    <row r="67" spans="6:32">
      <c r="F67" s="343"/>
      <c r="I67" s="442"/>
      <c r="J67" s="442"/>
      <c r="K67" s="442"/>
      <c r="L67" s="442"/>
      <c r="M67" s="442"/>
      <c r="N67" s="442"/>
      <c r="O67" s="442"/>
      <c r="P67" s="442"/>
      <c r="Q67" s="442"/>
      <c r="R67" s="442"/>
      <c r="S67" s="442"/>
      <c r="T67" s="442"/>
      <c r="U67" s="442"/>
      <c r="V67" s="442"/>
      <c r="W67" s="442"/>
      <c r="X67" s="442"/>
      <c r="Y67" s="442"/>
      <c r="Z67" s="442"/>
      <c r="AA67" s="442"/>
      <c r="AB67" s="442"/>
      <c r="AC67" s="442"/>
      <c r="AD67" s="442"/>
      <c r="AE67" s="442"/>
      <c r="AF67" s="442"/>
    </row>
    <row r="68" spans="6:32">
      <c r="F68" s="343"/>
      <c r="I68" s="442"/>
      <c r="J68" s="442"/>
      <c r="K68" s="442"/>
      <c r="L68" s="442"/>
      <c r="M68" s="442"/>
      <c r="N68" s="442"/>
      <c r="O68" s="442"/>
      <c r="P68" s="442"/>
      <c r="Q68" s="442"/>
      <c r="R68" s="442"/>
      <c r="S68" s="442"/>
      <c r="T68" s="442"/>
      <c r="U68" s="442"/>
      <c r="V68" s="442"/>
      <c r="W68" s="442"/>
      <c r="X68" s="442"/>
      <c r="Y68" s="442"/>
      <c r="Z68" s="442"/>
      <c r="AA68" s="442"/>
      <c r="AB68" s="442"/>
      <c r="AC68" s="442"/>
      <c r="AD68" s="442"/>
      <c r="AE68" s="442"/>
      <c r="AF68" s="442"/>
    </row>
    <row r="69" spans="6:32">
      <c r="F69" s="343"/>
      <c r="I69" s="442"/>
      <c r="J69" s="442"/>
      <c r="K69" s="442"/>
      <c r="L69" s="442"/>
      <c r="M69" s="442"/>
      <c r="N69" s="442"/>
      <c r="O69" s="442"/>
      <c r="P69" s="442"/>
      <c r="Q69" s="442"/>
      <c r="R69" s="442"/>
      <c r="S69" s="442"/>
      <c r="T69" s="442"/>
      <c r="U69" s="442"/>
      <c r="V69" s="442"/>
      <c r="W69" s="442"/>
      <c r="X69" s="442"/>
      <c r="Y69" s="442"/>
      <c r="Z69" s="442"/>
      <c r="AA69" s="442"/>
      <c r="AB69" s="442"/>
      <c r="AC69" s="442"/>
      <c r="AD69" s="442"/>
      <c r="AE69" s="442"/>
      <c r="AF69" s="442"/>
    </row>
    <row r="70" spans="6:32">
      <c r="F70" s="343"/>
      <c r="I70" s="442"/>
      <c r="J70" s="442"/>
      <c r="K70" s="442"/>
      <c r="L70" s="442"/>
      <c r="M70" s="442"/>
      <c r="N70" s="442"/>
      <c r="O70" s="442"/>
      <c r="P70" s="442"/>
      <c r="Q70" s="442"/>
      <c r="R70" s="442"/>
      <c r="S70" s="442"/>
      <c r="T70" s="442"/>
      <c r="U70" s="442"/>
      <c r="V70" s="442"/>
      <c r="W70" s="442"/>
      <c r="X70" s="442"/>
      <c r="Y70" s="442"/>
      <c r="Z70" s="442"/>
      <c r="AA70" s="442"/>
      <c r="AB70" s="442"/>
      <c r="AC70" s="442"/>
      <c r="AD70" s="442"/>
      <c r="AE70" s="442"/>
      <c r="AF70" s="442"/>
    </row>
    <row r="71" spans="6:32">
      <c r="F71" s="343"/>
      <c r="I71" s="442"/>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2"/>
    </row>
    <row r="72" spans="6:32">
      <c r="F72" s="343"/>
      <c r="I72" s="442"/>
      <c r="J72" s="442"/>
      <c r="K72" s="442"/>
      <c r="L72" s="442"/>
      <c r="M72" s="442"/>
      <c r="N72" s="442"/>
      <c r="O72" s="442"/>
      <c r="P72" s="442"/>
      <c r="Q72" s="442"/>
      <c r="R72" s="442"/>
      <c r="S72" s="442"/>
      <c r="T72" s="442"/>
      <c r="U72" s="442"/>
      <c r="V72" s="442"/>
      <c r="W72" s="442"/>
      <c r="X72" s="442"/>
      <c r="Y72" s="442"/>
      <c r="Z72" s="442"/>
      <c r="AA72" s="442"/>
      <c r="AB72" s="442"/>
      <c r="AC72" s="442"/>
      <c r="AD72" s="442"/>
      <c r="AE72" s="442"/>
      <c r="AF72" s="442"/>
    </row>
    <row r="73" spans="6:32">
      <c r="F73" s="343"/>
      <c r="I73" s="442"/>
      <c r="J73" s="442"/>
      <c r="K73" s="442"/>
      <c r="L73" s="442"/>
      <c r="M73" s="442"/>
      <c r="N73" s="442"/>
      <c r="O73" s="442"/>
      <c r="P73" s="442"/>
      <c r="Q73" s="442"/>
      <c r="R73" s="442"/>
      <c r="S73" s="442"/>
      <c r="T73" s="442"/>
      <c r="U73" s="442"/>
      <c r="V73" s="442"/>
      <c r="W73" s="442"/>
      <c r="X73" s="442"/>
      <c r="Y73" s="442"/>
      <c r="Z73" s="442"/>
      <c r="AA73" s="442"/>
      <c r="AB73" s="442"/>
      <c r="AC73" s="442"/>
      <c r="AD73" s="442"/>
      <c r="AE73" s="442"/>
      <c r="AF73" s="442"/>
    </row>
    <row r="74" spans="6:32">
      <c r="F74" s="343"/>
      <c r="I74" s="442"/>
      <c r="J74" s="442"/>
      <c r="K74" s="442"/>
      <c r="L74" s="442"/>
      <c r="M74" s="442"/>
      <c r="N74" s="442"/>
      <c r="O74" s="442"/>
      <c r="P74" s="442"/>
      <c r="Q74" s="442"/>
      <c r="R74" s="442"/>
      <c r="S74" s="442"/>
      <c r="T74" s="442"/>
      <c r="U74" s="442"/>
      <c r="V74" s="442"/>
      <c r="W74" s="442"/>
      <c r="X74" s="442"/>
      <c r="Y74" s="442"/>
      <c r="Z74" s="442"/>
      <c r="AA74" s="442"/>
      <c r="AB74" s="442"/>
      <c r="AC74" s="442"/>
      <c r="AD74" s="442"/>
      <c r="AE74" s="442"/>
      <c r="AF74" s="442"/>
    </row>
    <row r="75" spans="6:32">
      <c r="F75" s="343"/>
      <c r="I75" s="442"/>
      <c r="J75" s="442"/>
      <c r="K75" s="442"/>
      <c r="L75" s="442"/>
      <c r="M75" s="442"/>
      <c r="N75" s="442"/>
      <c r="O75" s="442"/>
      <c r="P75" s="442"/>
      <c r="Q75" s="442"/>
      <c r="R75" s="442"/>
      <c r="S75" s="442"/>
      <c r="T75" s="442"/>
      <c r="U75" s="442"/>
      <c r="V75" s="442"/>
      <c r="W75" s="442"/>
      <c r="X75" s="442"/>
      <c r="Y75" s="442"/>
      <c r="Z75" s="442"/>
      <c r="AA75" s="442"/>
      <c r="AB75" s="442"/>
      <c r="AC75" s="442"/>
      <c r="AD75" s="442"/>
      <c r="AE75" s="442"/>
      <c r="AF75" s="442"/>
    </row>
    <row r="76" spans="6:32">
      <c r="F76" s="343"/>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row>
    <row r="77" spans="6:32">
      <c r="F77" s="343"/>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row>
    <row r="78" spans="6:32">
      <c r="F78" s="343"/>
      <c r="I78" s="442"/>
      <c r="J78" s="442"/>
      <c r="K78" s="442"/>
      <c r="L78" s="442"/>
      <c r="M78" s="442"/>
      <c r="N78" s="442"/>
      <c r="O78" s="442"/>
      <c r="P78" s="442"/>
      <c r="Q78" s="442"/>
      <c r="R78" s="442"/>
      <c r="S78" s="442"/>
      <c r="T78" s="442"/>
      <c r="U78" s="442"/>
      <c r="V78" s="442"/>
      <c r="W78" s="442"/>
      <c r="X78" s="442"/>
      <c r="Y78" s="442"/>
      <c r="Z78" s="442"/>
      <c r="AA78" s="442"/>
      <c r="AB78" s="442"/>
      <c r="AC78" s="442"/>
      <c r="AD78" s="442"/>
      <c r="AE78" s="442"/>
      <c r="AF78" s="442"/>
    </row>
    <row r="79" spans="6:32">
      <c r="F79" s="343"/>
      <c r="I79" s="442"/>
      <c r="J79" s="442"/>
      <c r="K79" s="442"/>
      <c r="L79" s="442"/>
      <c r="M79" s="442"/>
      <c r="N79" s="442"/>
      <c r="O79" s="442"/>
      <c r="P79" s="442"/>
      <c r="Q79" s="442"/>
      <c r="R79" s="442"/>
      <c r="S79" s="442"/>
      <c r="T79" s="442"/>
      <c r="U79" s="442"/>
      <c r="V79" s="442"/>
      <c r="W79" s="442"/>
      <c r="X79" s="442"/>
      <c r="Y79" s="442"/>
      <c r="Z79" s="442"/>
      <c r="AA79" s="442"/>
      <c r="AB79" s="442"/>
      <c r="AC79" s="442"/>
      <c r="AD79" s="442"/>
      <c r="AE79" s="442"/>
      <c r="AF79" s="442"/>
    </row>
    <row r="80" spans="6:32">
      <c r="F80" s="343"/>
      <c r="I80" s="442"/>
      <c r="J80" s="442"/>
      <c r="K80" s="442"/>
      <c r="L80" s="442"/>
      <c r="M80" s="442"/>
      <c r="N80" s="442"/>
      <c r="O80" s="442"/>
      <c r="P80" s="442"/>
      <c r="Q80" s="442"/>
      <c r="R80" s="442"/>
      <c r="S80" s="442"/>
      <c r="T80" s="442"/>
      <c r="U80" s="442"/>
      <c r="V80" s="442"/>
      <c r="W80" s="442"/>
      <c r="X80" s="442"/>
      <c r="Y80" s="442"/>
      <c r="Z80" s="442"/>
      <c r="AA80" s="442"/>
      <c r="AB80" s="442"/>
      <c r="AC80" s="442"/>
      <c r="AD80" s="442"/>
      <c r="AE80" s="442"/>
      <c r="AF80" s="442"/>
    </row>
    <row r="81" spans="6:32">
      <c r="F81" s="343"/>
      <c r="I81" s="442"/>
      <c r="J81" s="442"/>
      <c r="K81" s="442"/>
      <c r="L81" s="442"/>
      <c r="M81" s="442"/>
      <c r="N81" s="442"/>
      <c r="O81" s="442"/>
      <c r="P81" s="442"/>
      <c r="Q81" s="442"/>
      <c r="R81" s="442"/>
      <c r="S81" s="442"/>
      <c r="T81" s="442"/>
      <c r="U81" s="442"/>
      <c r="V81" s="442"/>
      <c r="W81" s="442"/>
      <c r="X81" s="442"/>
      <c r="Y81" s="442"/>
      <c r="Z81" s="442"/>
      <c r="AA81" s="442"/>
      <c r="AB81" s="442"/>
      <c r="AC81" s="442"/>
      <c r="AD81" s="442"/>
      <c r="AE81" s="442"/>
      <c r="AF81" s="442"/>
    </row>
    <row r="82" spans="6:32">
      <c r="F82" s="343"/>
      <c r="I82" s="442"/>
      <c r="J82" s="442"/>
      <c r="K82" s="442"/>
      <c r="L82" s="442"/>
      <c r="M82" s="442"/>
      <c r="N82" s="442"/>
      <c r="O82" s="442"/>
      <c r="P82" s="442"/>
      <c r="Q82" s="442"/>
      <c r="R82" s="442"/>
      <c r="S82" s="442"/>
      <c r="T82" s="442"/>
      <c r="U82" s="442"/>
      <c r="V82" s="442"/>
      <c r="W82" s="442"/>
      <c r="X82" s="442"/>
      <c r="Y82" s="442"/>
      <c r="Z82" s="442"/>
      <c r="AA82" s="442"/>
      <c r="AB82" s="442"/>
      <c r="AC82" s="442"/>
      <c r="AD82" s="442"/>
      <c r="AE82" s="442"/>
      <c r="AF82" s="442"/>
    </row>
    <row r="83" spans="6:32">
      <c r="F83" s="343"/>
      <c r="I83" s="442"/>
      <c r="J83" s="442"/>
      <c r="K83" s="442"/>
      <c r="L83" s="442"/>
      <c r="M83" s="442"/>
      <c r="N83" s="442"/>
      <c r="O83" s="442"/>
      <c r="P83" s="442"/>
      <c r="Q83" s="442"/>
      <c r="R83" s="442"/>
      <c r="S83" s="442"/>
      <c r="T83" s="442"/>
      <c r="U83" s="442"/>
      <c r="V83" s="442"/>
      <c r="W83" s="442"/>
      <c r="X83" s="442"/>
      <c r="Y83" s="442"/>
      <c r="Z83" s="442"/>
      <c r="AA83" s="442"/>
      <c r="AB83" s="442"/>
      <c r="AC83" s="442"/>
      <c r="AD83" s="442"/>
      <c r="AE83" s="442"/>
      <c r="AF83" s="442"/>
    </row>
    <row r="84" spans="6:32">
      <c r="F84" s="343"/>
      <c r="I84" s="442"/>
      <c r="J84" s="442"/>
      <c r="K84" s="442"/>
      <c r="L84" s="442"/>
      <c r="M84" s="442"/>
      <c r="N84" s="442"/>
      <c r="O84" s="442"/>
      <c r="P84" s="442"/>
      <c r="Q84" s="442"/>
      <c r="R84" s="442"/>
      <c r="S84" s="442"/>
      <c r="T84" s="442"/>
      <c r="U84" s="442"/>
      <c r="V84" s="442"/>
      <c r="W84" s="442"/>
      <c r="X84" s="442"/>
      <c r="Y84" s="442"/>
      <c r="Z84" s="442"/>
      <c r="AA84" s="442"/>
      <c r="AB84" s="442"/>
      <c r="AC84" s="442"/>
      <c r="AD84" s="442"/>
      <c r="AE84" s="442"/>
      <c r="AF84" s="442"/>
    </row>
    <row r="85" spans="6:32">
      <c r="F85" s="343"/>
      <c r="I85" s="442"/>
      <c r="J85" s="442"/>
      <c r="K85" s="442"/>
      <c r="L85" s="442"/>
      <c r="M85" s="442"/>
      <c r="N85" s="442"/>
      <c r="O85" s="442"/>
      <c r="P85" s="442"/>
      <c r="Q85" s="442"/>
      <c r="R85" s="442"/>
      <c r="S85" s="442"/>
      <c r="T85" s="442"/>
      <c r="U85" s="442"/>
      <c r="V85" s="442"/>
      <c r="W85" s="442"/>
      <c r="X85" s="442"/>
      <c r="Y85" s="442"/>
      <c r="Z85" s="442"/>
      <c r="AA85" s="442"/>
      <c r="AB85" s="442"/>
      <c r="AC85" s="442"/>
      <c r="AD85" s="442"/>
      <c r="AE85" s="442"/>
      <c r="AF85" s="442"/>
    </row>
    <row r="86" spans="6:32">
      <c r="F86" s="343"/>
      <c r="I86" s="442"/>
      <c r="J86" s="442"/>
      <c r="K86" s="442"/>
      <c r="L86" s="442"/>
      <c r="M86" s="442"/>
      <c r="N86" s="442"/>
      <c r="O86" s="442"/>
      <c r="P86" s="442"/>
      <c r="Q86" s="442"/>
      <c r="R86" s="442"/>
      <c r="S86" s="442"/>
      <c r="T86" s="442"/>
      <c r="U86" s="442"/>
      <c r="V86" s="442"/>
      <c r="W86" s="442"/>
      <c r="X86" s="442"/>
      <c r="Y86" s="442"/>
      <c r="Z86" s="442"/>
      <c r="AA86" s="442"/>
      <c r="AB86" s="442"/>
      <c r="AC86" s="442"/>
      <c r="AD86" s="442"/>
      <c r="AE86" s="442"/>
      <c r="AF86" s="442"/>
    </row>
    <row r="87" spans="6:32">
      <c r="F87" s="343"/>
      <c r="I87" s="442"/>
      <c r="J87" s="442"/>
      <c r="K87" s="442"/>
      <c r="L87" s="442"/>
      <c r="M87" s="442"/>
      <c r="N87" s="442"/>
      <c r="O87" s="442"/>
      <c r="P87" s="442"/>
      <c r="Q87" s="442"/>
      <c r="R87" s="442"/>
      <c r="S87" s="442"/>
      <c r="T87" s="442"/>
      <c r="U87" s="442"/>
      <c r="V87" s="442"/>
      <c r="W87" s="442"/>
      <c r="X87" s="442"/>
      <c r="Y87" s="442"/>
      <c r="Z87" s="442"/>
      <c r="AA87" s="442"/>
      <c r="AB87" s="442"/>
      <c r="AC87" s="442"/>
      <c r="AD87" s="442"/>
      <c r="AE87" s="442"/>
      <c r="AF87" s="442"/>
    </row>
    <row r="88" spans="6:32">
      <c r="F88" s="343"/>
      <c r="I88" s="442"/>
      <c r="J88" s="442"/>
      <c r="K88" s="442"/>
      <c r="L88" s="442"/>
      <c r="M88" s="442"/>
      <c r="N88" s="442"/>
      <c r="O88" s="442"/>
      <c r="P88" s="442"/>
      <c r="Q88" s="442"/>
      <c r="R88" s="442"/>
      <c r="S88" s="442"/>
      <c r="T88" s="442"/>
      <c r="U88" s="442"/>
      <c r="V88" s="442"/>
      <c r="W88" s="442"/>
      <c r="X88" s="442"/>
      <c r="Y88" s="442"/>
      <c r="Z88" s="442"/>
      <c r="AA88" s="442"/>
      <c r="AB88" s="442"/>
      <c r="AC88" s="442"/>
      <c r="AD88" s="442"/>
      <c r="AE88" s="442"/>
      <c r="AF88" s="442"/>
    </row>
    <row r="89" spans="6:32">
      <c r="F89" s="343"/>
      <c r="I89" s="442"/>
      <c r="J89" s="442"/>
      <c r="K89" s="442"/>
      <c r="L89" s="442"/>
      <c r="M89" s="442"/>
      <c r="N89" s="442"/>
      <c r="O89" s="442"/>
      <c r="P89" s="442"/>
      <c r="Q89" s="442"/>
      <c r="R89" s="442"/>
      <c r="S89" s="442"/>
      <c r="T89" s="442"/>
      <c r="U89" s="442"/>
      <c r="V89" s="442"/>
      <c r="W89" s="442"/>
      <c r="X89" s="442"/>
      <c r="Y89" s="442"/>
      <c r="Z89" s="442"/>
      <c r="AA89" s="442"/>
      <c r="AB89" s="442"/>
      <c r="AC89" s="442"/>
      <c r="AD89" s="442"/>
      <c r="AE89" s="442"/>
      <c r="AF89" s="442"/>
    </row>
    <row r="90" spans="6:32">
      <c r="F90" s="343"/>
      <c r="I90" s="442"/>
      <c r="J90" s="442"/>
      <c r="K90" s="442"/>
      <c r="L90" s="442"/>
      <c r="M90" s="442"/>
      <c r="N90" s="442"/>
      <c r="O90" s="442"/>
      <c r="P90" s="442"/>
      <c r="Q90" s="442"/>
      <c r="R90" s="442"/>
      <c r="S90" s="442"/>
      <c r="T90" s="442"/>
      <c r="U90" s="442"/>
      <c r="V90" s="442"/>
      <c r="W90" s="442"/>
      <c r="X90" s="442"/>
      <c r="Y90" s="442"/>
      <c r="Z90" s="442"/>
      <c r="AA90" s="442"/>
      <c r="AB90" s="442"/>
      <c r="AC90" s="442"/>
      <c r="AD90" s="442"/>
      <c r="AE90" s="442"/>
      <c r="AF90" s="442"/>
    </row>
    <row r="91" spans="6:32">
      <c r="F91" s="343"/>
      <c r="I91" s="442"/>
      <c r="J91" s="442"/>
      <c r="K91" s="442"/>
      <c r="L91" s="442"/>
      <c r="M91" s="442"/>
      <c r="N91" s="442"/>
      <c r="O91" s="442"/>
      <c r="P91" s="442"/>
      <c r="Q91" s="442"/>
      <c r="R91" s="442"/>
      <c r="S91" s="442"/>
      <c r="T91" s="442"/>
      <c r="U91" s="442"/>
      <c r="V91" s="442"/>
      <c r="W91" s="442"/>
      <c r="X91" s="442"/>
      <c r="Y91" s="442"/>
      <c r="Z91" s="442"/>
      <c r="AA91" s="442"/>
      <c r="AB91" s="442"/>
      <c r="AC91" s="442"/>
      <c r="AD91" s="442"/>
      <c r="AE91" s="442"/>
      <c r="AF91" s="442"/>
    </row>
    <row r="92" spans="6:32">
      <c r="F92" s="343"/>
      <c r="I92" s="442"/>
      <c r="J92" s="442"/>
      <c r="K92" s="442"/>
      <c r="L92" s="442"/>
      <c r="M92" s="442"/>
      <c r="N92" s="442"/>
      <c r="O92" s="442"/>
      <c r="P92" s="442"/>
      <c r="Q92" s="442"/>
      <c r="R92" s="442"/>
      <c r="S92" s="442"/>
      <c r="T92" s="442"/>
      <c r="U92" s="442"/>
      <c r="V92" s="442"/>
      <c r="W92" s="442"/>
      <c r="X92" s="442"/>
      <c r="Y92" s="442"/>
      <c r="Z92" s="442"/>
      <c r="AA92" s="442"/>
      <c r="AB92" s="442"/>
      <c r="AC92" s="442"/>
      <c r="AD92" s="442"/>
      <c r="AE92" s="442"/>
      <c r="AF92" s="442"/>
    </row>
    <row r="93" spans="6:32">
      <c r="F93" s="343"/>
      <c r="I93" s="442"/>
      <c r="J93" s="442"/>
      <c r="K93" s="442"/>
      <c r="L93" s="442"/>
      <c r="M93" s="442"/>
      <c r="N93" s="442"/>
      <c r="O93" s="442"/>
      <c r="P93" s="442"/>
      <c r="Q93" s="442"/>
      <c r="R93" s="442"/>
      <c r="S93" s="442"/>
      <c r="T93" s="442"/>
      <c r="U93" s="442"/>
      <c r="V93" s="442"/>
      <c r="W93" s="442"/>
      <c r="X93" s="442"/>
      <c r="Y93" s="442"/>
      <c r="Z93" s="442"/>
      <c r="AA93" s="442"/>
      <c r="AB93" s="442"/>
      <c r="AC93" s="442"/>
      <c r="AD93" s="442"/>
      <c r="AE93" s="442"/>
      <c r="AF93" s="442"/>
    </row>
    <row r="94" spans="6:32">
      <c r="F94" s="343"/>
      <c r="I94" s="442"/>
      <c r="J94" s="442"/>
      <c r="K94" s="442"/>
      <c r="L94" s="442"/>
      <c r="M94" s="442"/>
      <c r="N94" s="442"/>
      <c r="O94" s="442"/>
      <c r="P94" s="442"/>
      <c r="Q94" s="442"/>
      <c r="R94" s="442"/>
      <c r="S94" s="442"/>
      <c r="T94" s="442"/>
      <c r="U94" s="442"/>
      <c r="V94" s="442"/>
      <c r="W94" s="442"/>
      <c r="X94" s="442"/>
      <c r="Y94" s="442"/>
      <c r="Z94" s="442"/>
      <c r="AA94" s="442"/>
      <c r="AB94" s="442"/>
      <c r="AC94" s="442"/>
      <c r="AD94" s="442"/>
      <c r="AE94" s="442"/>
      <c r="AF94" s="442"/>
    </row>
    <row r="95" spans="6:32">
      <c r="F95" s="343"/>
      <c r="I95" s="442"/>
      <c r="J95" s="442"/>
      <c r="K95" s="442"/>
      <c r="L95" s="442"/>
      <c r="M95" s="442"/>
      <c r="N95" s="442"/>
      <c r="O95" s="442"/>
      <c r="P95" s="442"/>
      <c r="Q95" s="442"/>
      <c r="R95" s="442"/>
      <c r="S95" s="442"/>
      <c r="T95" s="442"/>
      <c r="U95" s="442"/>
      <c r="V95" s="442"/>
      <c r="W95" s="442"/>
      <c r="X95" s="442"/>
      <c r="Y95" s="442"/>
      <c r="Z95" s="442"/>
      <c r="AA95" s="442"/>
      <c r="AB95" s="442"/>
      <c r="AC95" s="442"/>
      <c r="AD95" s="442"/>
      <c r="AE95" s="442"/>
      <c r="AF95" s="442"/>
    </row>
    <row r="96" spans="6:32">
      <c r="F96" s="343"/>
      <c r="I96" s="442"/>
      <c r="J96" s="442"/>
      <c r="K96" s="442"/>
      <c r="L96" s="442"/>
      <c r="M96" s="442"/>
      <c r="N96" s="442"/>
      <c r="O96" s="442"/>
      <c r="P96" s="442"/>
      <c r="Q96" s="442"/>
      <c r="R96" s="442"/>
      <c r="S96" s="442"/>
      <c r="T96" s="442"/>
      <c r="U96" s="442"/>
      <c r="V96" s="442"/>
      <c r="W96" s="442"/>
      <c r="X96" s="442"/>
      <c r="Y96" s="442"/>
      <c r="Z96" s="442"/>
      <c r="AA96" s="442"/>
      <c r="AB96" s="442"/>
      <c r="AC96" s="442"/>
      <c r="AD96" s="442"/>
      <c r="AE96" s="442"/>
      <c r="AF96" s="442"/>
    </row>
    <row r="97" spans="6:32">
      <c r="F97" s="343"/>
      <c r="I97" s="442"/>
      <c r="J97" s="442"/>
      <c r="K97" s="442"/>
      <c r="L97" s="442"/>
      <c r="M97" s="442"/>
      <c r="N97" s="442"/>
      <c r="O97" s="442"/>
      <c r="P97" s="442"/>
      <c r="Q97" s="442"/>
      <c r="R97" s="442"/>
      <c r="S97" s="442"/>
      <c r="T97" s="442"/>
      <c r="U97" s="442"/>
      <c r="V97" s="442"/>
      <c r="W97" s="442"/>
      <c r="X97" s="442"/>
      <c r="Y97" s="442"/>
      <c r="Z97" s="442"/>
      <c r="AA97" s="442"/>
      <c r="AB97" s="442"/>
      <c r="AC97" s="442"/>
      <c r="AD97" s="442"/>
      <c r="AE97" s="442"/>
      <c r="AF97" s="442"/>
    </row>
    <row r="98" spans="6:32">
      <c r="F98" s="343"/>
      <c r="I98" s="442"/>
      <c r="J98" s="442"/>
      <c r="K98" s="442"/>
      <c r="L98" s="442"/>
      <c r="M98" s="442"/>
      <c r="N98" s="442"/>
      <c r="O98" s="442"/>
      <c r="P98" s="442"/>
      <c r="Q98" s="442"/>
      <c r="R98" s="442"/>
      <c r="S98" s="442"/>
      <c r="T98" s="442"/>
      <c r="U98" s="442"/>
      <c r="V98" s="442"/>
      <c r="W98" s="442"/>
      <c r="X98" s="442"/>
      <c r="Y98" s="442"/>
      <c r="Z98" s="442"/>
      <c r="AA98" s="442"/>
      <c r="AB98" s="442"/>
      <c r="AC98" s="442"/>
      <c r="AD98" s="442"/>
      <c r="AE98" s="442"/>
      <c r="AF98" s="442"/>
    </row>
    <row r="99" spans="6:32">
      <c r="F99" s="343"/>
      <c r="I99" s="442"/>
      <c r="J99" s="442"/>
      <c r="K99" s="442"/>
      <c r="L99" s="442"/>
      <c r="M99" s="442"/>
      <c r="N99" s="442"/>
      <c r="O99" s="442"/>
      <c r="P99" s="442"/>
      <c r="Q99" s="442"/>
      <c r="R99" s="442"/>
      <c r="S99" s="442"/>
      <c r="T99" s="442"/>
      <c r="U99" s="442"/>
      <c r="V99" s="442"/>
      <c r="W99" s="442"/>
      <c r="X99" s="442"/>
      <c r="Y99" s="442"/>
      <c r="Z99" s="442"/>
      <c r="AA99" s="442"/>
      <c r="AB99" s="442"/>
      <c r="AC99" s="442"/>
      <c r="AD99" s="442"/>
      <c r="AE99" s="442"/>
      <c r="AF99" s="442"/>
    </row>
    <row r="100" spans="6:32">
      <c r="F100" s="343"/>
      <c r="I100" s="442"/>
      <c r="J100" s="442"/>
      <c r="K100" s="442"/>
      <c r="L100" s="442"/>
      <c r="M100" s="442"/>
      <c r="N100" s="442"/>
      <c r="O100" s="442"/>
      <c r="P100" s="442"/>
      <c r="Q100" s="442"/>
      <c r="R100" s="442"/>
      <c r="S100" s="442"/>
      <c r="T100" s="442"/>
      <c r="U100" s="442"/>
      <c r="V100" s="442"/>
      <c r="W100" s="442"/>
      <c r="X100" s="442"/>
      <c r="Y100" s="442"/>
      <c r="Z100" s="442"/>
      <c r="AA100" s="442"/>
      <c r="AB100" s="442"/>
      <c r="AC100" s="442"/>
      <c r="AD100" s="442"/>
      <c r="AE100" s="442"/>
      <c r="AF100" s="442"/>
    </row>
    <row r="101" spans="6:32">
      <c r="F101" s="343"/>
      <c r="I101" s="442"/>
      <c r="J101" s="442"/>
      <c r="K101" s="442"/>
      <c r="L101" s="442"/>
      <c r="M101" s="442"/>
      <c r="N101" s="442"/>
      <c r="O101" s="442"/>
      <c r="P101" s="442"/>
      <c r="Q101" s="442"/>
      <c r="R101" s="442"/>
      <c r="S101" s="442"/>
      <c r="T101" s="442"/>
      <c r="U101" s="442"/>
      <c r="V101" s="442"/>
      <c r="W101" s="442"/>
      <c r="X101" s="442"/>
      <c r="Y101" s="442"/>
      <c r="Z101" s="442"/>
      <c r="AA101" s="442"/>
      <c r="AB101" s="442"/>
      <c r="AC101" s="442"/>
      <c r="AD101" s="442"/>
      <c r="AE101" s="442"/>
      <c r="AF101" s="442"/>
    </row>
    <row r="102" spans="6:32">
      <c r="F102" s="343"/>
      <c r="I102" s="442"/>
      <c r="J102" s="442"/>
      <c r="K102" s="442"/>
      <c r="L102" s="442"/>
      <c r="M102" s="442"/>
      <c r="N102" s="442"/>
      <c r="O102" s="442"/>
      <c r="P102" s="442"/>
      <c r="Q102" s="442"/>
      <c r="R102" s="442"/>
      <c r="S102" s="442"/>
      <c r="T102" s="442"/>
      <c r="U102" s="442"/>
      <c r="V102" s="442"/>
      <c r="W102" s="442"/>
      <c r="X102" s="442"/>
      <c r="Y102" s="442"/>
      <c r="Z102" s="442"/>
      <c r="AA102" s="442"/>
      <c r="AB102" s="442"/>
      <c r="AC102" s="442"/>
      <c r="AD102" s="442"/>
      <c r="AE102" s="442"/>
      <c r="AF102" s="442"/>
    </row>
    <row r="103" spans="6:32">
      <c r="F103" s="343"/>
      <c r="I103" s="442"/>
      <c r="J103" s="442"/>
      <c r="K103" s="442"/>
      <c r="L103" s="442"/>
      <c r="M103" s="442"/>
      <c r="N103" s="442"/>
      <c r="O103" s="442"/>
      <c r="P103" s="442"/>
      <c r="Q103" s="442"/>
      <c r="R103" s="442"/>
      <c r="S103" s="442"/>
      <c r="T103" s="442"/>
      <c r="U103" s="442"/>
      <c r="V103" s="442"/>
      <c r="W103" s="442"/>
      <c r="X103" s="442"/>
      <c r="Y103" s="442"/>
      <c r="Z103" s="442"/>
      <c r="AA103" s="442"/>
      <c r="AB103" s="442"/>
      <c r="AC103" s="442"/>
      <c r="AD103" s="442"/>
      <c r="AE103" s="442"/>
      <c r="AF103" s="442"/>
    </row>
    <row r="104" spans="6:32">
      <c r="F104" s="343"/>
      <c r="I104" s="442"/>
      <c r="J104" s="442"/>
      <c r="K104" s="442"/>
      <c r="L104" s="442"/>
      <c r="M104" s="442"/>
      <c r="N104" s="442"/>
      <c r="O104" s="442"/>
      <c r="P104" s="442"/>
      <c r="Q104" s="442"/>
      <c r="R104" s="442"/>
      <c r="S104" s="442"/>
      <c r="T104" s="442"/>
      <c r="U104" s="442"/>
      <c r="V104" s="442"/>
      <c r="W104" s="442"/>
      <c r="X104" s="442"/>
      <c r="Y104" s="442"/>
      <c r="Z104" s="442"/>
      <c r="AA104" s="442"/>
      <c r="AB104" s="442"/>
      <c r="AC104" s="442"/>
      <c r="AD104" s="442"/>
      <c r="AE104" s="442"/>
      <c r="AF104" s="442"/>
    </row>
    <row r="105" spans="6:32">
      <c r="F105" s="343"/>
      <c r="I105" s="442"/>
      <c r="J105" s="442"/>
      <c r="K105" s="442"/>
      <c r="L105" s="442"/>
      <c r="M105" s="442"/>
      <c r="N105" s="442"/>
      <c r="O105" s="442"/>
      <c r="P105" s="442"/>
      <c r="Q105" s="442"/>
      <c r="R105" s="442"/>
      <c r="S105" s="442"/>
      <c r="T105" s="442"/>
      <c r="U105" s="442"/>
      <c r="V105" s="442"/>
      <c r="W105" s="442"/>
      <c r="X105" s="442"/>
      <c r="Y105" s="442"/>
      <c r="Z105" s="442"/>
      <c r="AA105" s="442"/>
      <c r="AB105" s="442"/>
      <c r="AC105" s="442"/>
      <c r="AD105" s="442"/>
      <c r="AE105" s="442"/>
      <c r="AF105" s="442"/>
    </row>
    <row r="106" spans="6:32">
      <c r="F106" s="343"/>
      <c r="I106" s="442"/>
      <c r="J106" s="442"/>
      <c r="K106" s="442"/>
      <c r="L106" s="442"/>
      <c r="M106" s="442"/>
      <c r="N106" s="442"/>
      <c r="O106" s="442"/>
      <c r="P106" s="442"/>
      <c r="Q106" s="442"/>
      <c r="R106" s="442"/>
      <c r="S106" s="442"/>
      <c r="T106" s="442"/>
      <c r="U106" s="442"/>
      <c r="V106" s="442"/>
      <c r="W106" s="442"/>
      <c r="X106" s="442"/>
      <c r="Y106" s="442"/>
      <c r="Z106" s="442"/>
      <c r="AA106" s="442"/>
      <c r="AB106" s="442"/>
      <c r="AC106" s="442"/>
      <c r="AD106" s="442"/>
      <c r="AE106" s="442"/>
      <c r="AF106" s="442"/>
    </row>
    <row r="107" spans="6:32">
      <c r="F107" s="343"/>
      <c r="I107" s="442"/>
      <c r="J107" s="442"/>
      <c r="K107" s="442"/>
      <c r="L107" s="442"/>
      <c r="M107" s="442"/>
      <c r="N107" s="442"/>
      <c r="O107" s="442"/>
      <c r="P107" s="442"/>
      <c r="Q107" s="442"/>
      <c r="R107" s="442"/>
      <c r="S107" s="442"/>
      <c r="T107" s="442"/>
      <c r="U107" s="442"/>
      <c r="V107" s="442"/>
      <c r="W107" s="442"/>
      <c r="X107" s="442"/>
      <c r="Y107" s="442"/>
      <c r="Z107" s="442"/>
      <c r="AA107" s="442"/>
      <c r="AB107" s="442"/>
      <c r="AC107" s="442"/>
      <c r="AD107" s="442"/>
      <c r="AE107" s="442"/>
      <c r="AF107" s="442"/>
    </row>
    <row r="108" spans="6:32">
      <c r="F108" s="343"/>
      <c r="I108" s="442"/>
      <c r="J108" s="442"/>
      <c r="K108" s="442"/>
      <c r="L108" s="442"/>
      <c r="M108" s="442"/>
      <c r="N108" s="442"/>
      <c r="O108" s="442"/>
      <c r="P108" s="442"/>
      <c r="Q108" s="442"/>
      <c r="R108" s="442"/>
      <c r="S108" s="442"/>
      <c r="T108" s="442"/>
      <c r="U108" s="442"/>
      <c r="V108" s="442"/>
      <c r="W108" s="442"/>
      <c r="X108" s="442"/>
      <c r="Y108" s="442"/>
      <c r="Z108" s="442"/>
      <c r="AA108" s="442"/>
      <c r="AB108" s="442"/>
      <c r="AC108" s="442"/>
      <c r="AD108" s="442"/>
      <c r="AE108" s="442"/>
      <c r="AF108" s="442"/>
    </row>
    <row r="109" spans="6:32">
      <c r="F109" s="343"/>
      <c r="I109" s="442"/>
      <c r="J109" s="442"/>
      <c r="K109" s="442"/>
      <c r="L109" s="442"/>
      <c r="M109" s="442"/>
      <c r="N109" s="442"/>
      <c r="O109" s="442"/>
      <c r="P109" s="442"/>
      <c r="Q109" s="442"/>
      <c r="R109" s="442"/>
      <c r="S109" s="442"/>
      <c r="T109" s="442"/>
      <c r="U109" s="442"/>
      <c r="V109" s="442"/>
      <c r="W109" s="442"/>
      <c r="X109" s="442"/>
      <c r="Y109" s="442"/>
      <c r="Z109" s="442"/>
      <c r="AA109" s="442"/>
      <c r="AB109" s="442"/>
      <c r="AC109" s="442"/>
      <c r="AD109" s="442"/>
      <c r="AE109" s="442"/>
      <c r="AF109" s="442"/>
    </row>
    <row r="110" spans="6:32">
      <c r="F110" s="343"/>
      <c r="I110" s="442"/>
      <c r="J110" s="442"/>
      <c r="K110" s="442"/>
      <c r="L110" s="442"/>
      <c r="M110" s="442"/>
      <c r="N110" s="442"/>
      <c r="O110" s="442"/>
      <c r="P110" s="442"/>
      <c r="Q110" s="442"/>
      <c r="R110" s="442"/>
      <c r="S110" s="442"/>
      <c r="T110" s="442"/>
      <c r="U110" s="442"/>
      <c r="V110" s="442"/>
      <c r="W110" s="442"/>
      <c r="X110" s="442"/>
      <c r="Y110" s="442"/>
      <c r="Z110" s="442"/>
      <c r="AA110" s="442"/>
      <c r="AB110" s="442"/>
      <c r="AC110" s="442"/>
      <c r="AD110" s="442"/>
      <c r="AE110" s="442"/>
      <c r="AF110" s="442"/>
    </row>
    <row r="111" spans="6:32">
      <c r="F111" s="343"/>
      <c r="I111" s="442"/>
      <c r="J111" s="442"/>
      <c r="K111" s="442"/>
      <c r="L111" s="442"/>
      <c r="M111" s="442"/>
      <c r="N111" s="442"/>
      <c r="O111" s="442"/>
      <c r="P111" s="442"/>
      <c r="Q111" s="442"/>
      <c r="R111" s="442"/>
      <c r="S111" s="442"/>
      <c r="T111" s="442"/>
      <c r="U111" s="442"/>
      <c r="V111" s="442"/>
      <c r="W111" s="442"/>
      <c r="X111" s="442"/>
      <c r="Y111" s="442"/>
      <c r="Z111" s="442"/>
      <c r="AA111" s="442"/>
      <c r="AB111" s="442"/>
      <c r="AC111" s="442"/>
      <c r="AD111" s="442"/>
      <c r="AE111" s="442"/>
      <c r="AF111" s="442"/>
    </row>
    <row r="112" spans="6:32">
      <c r="F112" s="343"/>
      <c r="I112" s="442"/>
      <c r="J112" s="442"/>
      <c r="K112" s="442"/>
      <c r="L112" s="442"/>
      <c r="M112" s="442"/>
      <c r="N112" s="442"/>
      <c r="O112" s="442"/>
      <c r="P112" s="442"/>
      <c r="Q112" s="442"/>
      <c r="R112" s="442"/>
      <c r="S112" s="442"/>
      <c r="T112" s="442"/>
      <c r="U112" s="442"/>
      <c r="V112" s="442"/>
      <c r="W112" s="442"/>
      <c r="X112" s="442"/>
      <c r="Y112" s="442"/>
      <c r="Z112" s="442"/>
      <c r="AA112" s="442"/>
      <c r="AB112" s="442"/>
      <c r="AC112" s="442"/>
      <c r="AD112" s="442"/>
      <c r="AE112" s="442"/>
      <c r="AF112" s="442"/>
    </row>
    <row r="113" spans="6:32">
      <c r="F113" s="343"/>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c r="AE113" s="442"/>
      <c r="AF113" s="442"/>
    </row>
    <row r="114" spans="6:32">
      <c r="F114" s="343"/>
      <c r="I114" s="442"/>
      <c r="J114" s="442"/>
      <c r="K114" s="442"/>
      <c r="L114" s="442"/>
      <c r="M114" s="442"/>
      <c r="N114" s="442"/>
      <c r="O114" s="442"/>
      <c r="P114" s="442"/>
      <c r="Q114" s="442"/>
      <c r="R114" s="442"/>
      <c r="S114" s="442"/>
      <c r="T114" s="442"/>
      <c r="U114" s="442"/>
      <c r="V114" s="442"/>
      <c r="W114" s="442"/>
      <c r="X114" s="442"/>
      <c r="Y114" s="442"/>
      <c r="Z114" s="442"/>
      <c r="AA114" s="442"/>
      <c r="AB114" s="442"/>
      <c r="AC114" s="442"/>
      <c r="AD114" s="442"/>
      <c r="AE114" s="442"/>
      <c r="AF114" s="442"/>
    </row>
    <row r="115" spans="6:32">
      <c r="F115" s="343"/>
      <c r="I115" s="442"/>
      <c r="J115" s="442"/>
      <c r="K115" s="442"/>
      <c r="L115" s="442"/>
      <c r="M115" s="442"/>
      <c r="N115" s="442"/>
      <c r="O115" s="442"/>
      <c r="P115" s="442"/>
      <c r="Q115" s="442"/>
      <c r="R115" s="442"/>
      <c r="S115" s="442"/>
      <c r="T115" s="442"/>
      <c r="U115" s="442"/>
      <c r="V115" s="442"/>
      <c r="W115" s="442"/>
      <c r="X115" s="442"/>
      <c r="Y115" s="442"/>
      <c r="Z115" s="442"/>
      <c r="AA115" s="442"/>
      <c r="AB115" s="442"/>
      <c r="AC115" s="442"/>
      <c r="AD115" s="442"/>
      <c r="AE115" s="442"/>
      <c r="AF115" s="442"/>
    </row>
  </sheetData>
  <mergeCells count="53">
    <mergeCell ref="A15:E15"/>
    <mergeCell ref="G1:I1"/>
    <mergeCell ref="G2:I2"/>
    <mergeCell ref="A5:I5"/>
    <mergeCell ref="A6:I6"/>
    <mergeCell ref="A7:I7"/>
    <mergeCell ref="A8:I8"/>
    <mergeCell ref="A10:E10"/>
    <mergeCell ref="A11:E11"/>
    <mergeCell ref="A12:E12"/>
    <mergeCell ref="A13:E13"/>
    <mergeCell ref="A14:E14"/>
    <mergeCell ref="A27:E27"/>
    <mergeCell ref="A16:E16"/>
    <mergeCell ref="A17:E17"/>
    <mergeCell ref="A18:E18"/>
    <mergeCell ref="A19:E19"/>
    <mergeCell ref="A20:E20"/>
    <mergeCell ref="A21:E21"/>
    <mergeCell ref="A22:E22"/>
    <mergeCell ref="A23:E23"/>
    <mergeCell ref="A24:E24"/>
    <mergeCell ref="A25:E25"/>
    <mergeCell ref="A26:E26"/>
    <mergeCell ref="A39:E39"/>
    <mergeCell ref="A28:E28"/>
    <mergeCell ref="A29:E29"/>
    <mergeCell ref="A30:E30"/>
    <mergeCell ref="A31:E31"/>
    <mergeCell ref="A32:E32"/>
    <mergeCell ref="A33:E33"/>
    <mergeCell ref="A34:E34"/>
    <mergeCell ref="A35:E35"/>
    <mergeCell ref="A36:E36"/>
    <mergeCell ref="A37:E37"/>
    <mergeCell ref="A38:E38"/>
    <mergeCell ref="A51:E51"/>
    <mergeCell ref="A40:E40"/>
    <mergeCell ref="A41:E41"/>
    <mergeCell ref="A42:E42"/>
    <mergeCell ref="A43:E43"/>
    <mergeCell ref="A44:E44"/>
    <mergeCell ref="A45:E45"/>
    <mergeCell ref="A46:E46"/>
    <mergeCell ref="A47:E47"/>
    <mergeCell ref="A48:E48"/>
    <mergeCell ref="A49:E49"/>
    <mergeCell ref="A50:E50"/>
    <mergeCell ref="A52:E52"/>
    <mergeCell ref="A53:E53"/>
    <mergeCell ref="A54:E54"/>
    <mergeCell ref="H60:I60"/>
    <mergeCell ref="H63:I63"/>
  </mergeCell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87"/>
  <sheetViews>
    <sheetView zoomScaleNormal="100" workbookViewId="0">
      <selection activeCell="O19" sqref="O19"/>
    </sheetView>
  </sheetViews>
  <sheetFormatPr defaultColWidth="9.33203125" defaultRowHeight="13.2"/>
  <cols>
    <col min="1" max="1" width="10" style="26" customWidth="1"/>
    <col min="2" max="2" width="11.33203125" style="26" customWidth="1"/>
    <col min="3" max="3" width="8" style="26" customWidth="1"/>
    <col min="4" max="4" width="11.44140625" style="26" customWidth="1"/>
    <col min="5" max="5" width="15.33203125" style="26" customWidth="1"/>
    <col min="6" max="6" width="13" style="26" customWidth="1"/>
    <col min="7" max="7" width="19" style="27" customWidth="1"/>
    <col min="8" max="10" width="15.6640625" style="26" customWidth="1"/>
    <col min="11" max="11" width="20.33203125" style="26" customWidth="1"/>
    <col min="12" max="12" width="10.33203125" style="26" bestFit="1" customWidth="1"/>
    <col min="13" max="13" width="9.33203125" style="26"/>
    <col min="14" max="14" width="16.44140625" style="26" customWidth="1"/>
    <col min="15" max="16384" width="9.33203125" style="26"/>
  </cols>
  <sheetData>
    <row r="1" spans="1:11" ht="24.75" customHeight="1">
      <c r="H1" s="526" t="s">
        <v>219</v>
      </c>
      <c r="I1" s="526"/>
      <c r="J1" s="526"/>
    </row>
    <row r="2" spans="1:11" s="29" customFormat="1" ht="24.75" customHeight="1">
      <c r="A2" s="28"/>
      <c r="H2" s="535" t="s">
        <v>48</v>
      </c>
      <c r="I2" s="535"/>
      <c r="J2" s="535"/>
      <c r="K2" s="3"/>
    </row>
    <row r="3" spans="1:11" s="29" customFormat="1" ht="14.25" customHeight="1">
      <c r="H3" s="30"/>
      <c r="J3" s="3"/>
    </row>
    <row r="4" spans="1:11" s="31" customFormat="1" ht="31.5" customHeight="1">
      <c r="A4" s="528" t="s">
        <v>823</v>
      </c>
      <c r="B4" s="528"/>
      <c r="C4" s="528"/>
      <c r="D4" s="528"/>
      <c r="E4" s="528"/>
      <c r="F4" s="528"/>
      <c r="G4" s="528"/>
      <c r="H4" s="528"/>
      <c r="I4" s="528"/>
      <c r="J4" s="528"/>
    </row>
    <row r="5" spans="1:11" s="31" customFormat="1" ht="12.75" customHeight="1">
      <c r="A5" s="388"/>
      <c r="B5" s="388"/>
      <c r="C5" s="388"/>
      <c r="D5" s="388"/>
      <c r="E5" s="388"/>
      <c r="F5" s="388"/>
      <c r="G5" s="388"/>
      <c r="H5" s="388"/>
      <c r="I5" s="388"/>
      <c r="J5" s="388"/>
    </row>
    <row r="6" spans="1:11" s="31" customFormat="1" ht="12.75" customHeight="1">
      <c r="A6" s="33"/>
      <c r="B6" s="33"/>
      <c r="C6" s="33"/>
      <c r="D6" s="33"/>
      <c r="E6" s="33"/>
      <c r="F6" s="536" t="s">
        <v>824</v>
      </c>
      <c r="G6" s="536"/>
      <c r="H6" s="33"/>
      <c r="I6" s="33"/>
      <c r="J6" s="33"/>
    </row>
    <row r="7" spans="1:11" s="31" customFormat="1" ht="12" customHeight="1">
      <c r="A7" s="527"/>
      <c r="B7" s="527"/>
      <c r="C7" s="527"/>
      <c r="D7" s="527"/>
      <c r="E7" s="527"/>
      <c r="F7" s="527"/>
      <c r="G7" s="527"/>
      <c r="H7" s="527"/>
      <c r="I7" s="527"/>
      <c r="J7" s="527"/>
    </row>
    <row r="8" spans="1:11" ht="14.25" customHeight="1">
      <c r="A8" s="34"/>
      <c r="B8" s="34"/>
      <c r="C8" s="34"/>
      <c r="D8" s="34"/>
      <c r="E8" s="35" t="s">
        <v>822</v>
      </c>
      <c r="F8" s="36" t="s">
        <v>90</v>
      </c>
      <c r="G8" s="35" t="s">
        <v>218</v>
      </c>
      <c r="H8" s="34"/>
      <c r="J8" s="34"/>
    </row>
    <row r="9" spans="1:11" ht="15.6">
      <c r="A9" s="37"/>
      <c r="B9" s="37"/>
      <c r="C9" s="37"/>
      <c r="D9" s="37"/>
      <c r="E9" s="37"/>
      <c r="F9" s="387"/>
      <c r="H9" s="37"/>
      <c r="I9" s="37"/>
      <c r="J9" s="39"/>
    </row>
    <row r="10" spans="1:11" ht="12" customHeight="1">
      <c r="G10" s="26"/>
      <c r="J10" s="40" t="s">
        <v>43</v>
      </c>
    </row>
    <row r="11" spans="1:11" ht="43.5" customHeight="1">
      <c r="A11" s="530" t="s">
        <v>45</v>
      </c>
      <c r="B11" s="530"/>
      <c r="C11" s="530"/>
      <c r="D11" s="530"/>
      <c r="E11" s="530"/>
      <c r="F11" s="530"/>
      <c r="G11" s="50" t="s">
        <v>1</v>
      </c>
      <c r="H11" s="51" t="s">
        <v>9</v>
      </c>
      <c r="I11" s="50" t="s">
        <v>39</v>
      </c>
      <c r="J11" s="51" t="s">
        <v>44</v>
      </c>
    </row>
    <row r="12" spans="1:11" ht="12.75" customHeight="1">
      <c r="A12" s="529">
        <v>1</v>
      </c>
      <c r="B12" s="529"/>
      <c r="C12" s="529"/>
      <c r="D12" s="529"/>
      <c r="E12" s="529"/>
      <c r="F12" s="529"/>
      <c r="G12" s="53">
        <v>2</v>
      </c>
      <c r="H12" s="389">
        <v>3</v>
      </c>
      <c r="I12" s="389">
        <v>4</v>
      </c>
      <c r="J12" s="389">
        <v>5</v>
      </c>
    </row>
    <row r="13" spans="1:11" ht="15" customHeight="1">
      <c r="A13" s="504" t="s">
        <v>16</v>
      </c>
      <c r="B13" s="505"/>
      <c r="C13" s="505"/>
      <c r="D13" s="505"/>
      <c r="E13" s="505"/>
      <c r="F13" s="506"/>
      <c r="G13" s="415">
        <v>1</v>
      </c>
      <c r="H13" s="396">
        <f>H14+H30</f>
        <v>1523704</v>
      </c>
      <c r="I13" s="396">
        <f>I14+I30</f>
        <v>1517156.2028999995</v>
      </c>
      <c r="J13" s="412">
        <f t="shared" ref="J13:J20" si="0">SUM(I13/H13*100)</f>
        <v>99.570271056583138</v>
      </c>
    </row>
    <row r="14" spans="1:11" s="41" customFormat="1" ht="15" customHeight="1">
      <c r="A14" s="504" t="s">
        <v>25</v>
      </c>
      <c r="B14" s="505"/>
      <c r="C14" s="505"/>
      <c r="D14" s="505"/>
      <c r="E14" s="505"/>
      <c r="F14" s="506"/>
      <c r="G14" s="416" t="s">
        <v>49</v>
      </c>
      <c r="H14" s="396">
        <f>H15+H18+H20+H29</f>
        <v>1458481</v>
      </c>
      <c r="I14" s="396">
        <f>I15+I18+I20+I29</f>
        <v>1454592.7613799996</v>
      </c>
      <c r="J14" s="412">
        <f t="shared" si="0"/>
        <v>99.733404917856276</v>
      </c>
    </row>
    <row r="15" spans="1:11" s="41" customFormat="1" ht="15" customHeight="1">
      <c r="A15" s="504" t="s">
        <v>26</v>
      </c>
      <c r="B15" s="505"/>
      <c r="C15" s="505"/>
      <c r="D15" s="505"/>
      <c r="E15" s="505"/>
      <c r="F15" s="506"/>
      <c r="G15" s="417" t="s">
        <v>50</v>
      </c>
      <c r="H15" s="397">
        <f>SUM(H16:H17)</f>
        <v>185204</v>
      </c>
      <c r="I15" s="397">
        <f>SUM(I16:I17)</f>
        <v>182630.61321000001</v>
      </c>
      <c r="J15" s="412">
        <f t="shared" si="0"/>
        <v>98.610512305349786</v>
      </c>
    </row>
    <row r="16" spans="1:11" ht="15" customHeight="1">
      <c r="A16" s="500" t="s">
        <v>18</v>
      </c>
      <c r="B16" s="501"/>
      <c r="C16" s="501"/>
      <c r="D16" s="501"/>
      <c r="E16" s="501"/>
      <c r="F16" s="502"/>
      <c r="G16" s="418" t="s">
        <v>51</v>
      </c>
      <c r="H16" s="406">
        <v>63774</v>
      </c>
      <c r="I16" s="406">
        <v>64719.773590000004</v>
      </c>
      <c r="J16" s="413">
        <f t="shared" si="0"/>
        <v>101.48300810675197</v>
      </c>
    </row>
    <row r="17" spans="1:14" ht="15" customHeight="1">
      <c r="A17" s="500" t="s">
        <v>19</v>
      </c>
      <c r="B17" s="501"/>
      <c r="C17" s="501"/>
      <c r="D17" s="501"/>
      <c r="E17" s="501"/>
      <c r="F17" s="502"/>
      <c r="G17" s="418" t="s">
        <v>52</v>
      </c>
      <c r="H17" s="406">
        <v>121430</v>
      </c>
      <c r="I17" s="406">
        <v>117910.83962</v>
      </c>
      <c r="J17" s="413">
        <f t="shared" si="0"/>
        <v>97.101902017623317</v>
      </c>
    </row>
    <row r="18" spans="1:14" ht="15" customHeight="1">
      <c r="A18" s="504" t="s">
        <v>40</v>
      </c>
      <c r="B18" s="505"/>
      <c r="C18" s="505"/>
      <c r="D18" s="505"/>
      <c r="E18" s="505"/>
      <c r="F18" s="506"/>
      <c r="G18" s="420" t="s">
        <v>53</v>
      </c>
      <c r="H18" s="397">
        <f>+H19</f>
        <v>0</v>
      </c>
      <c r="I18" s="397">
        <f>I19</f>
        <v>260.50229999999999</v>
      </c>
      <c r="J18" s="412"/>
    </row>
    <row r="19" spans="1:14" ht="15" customHeight="1">
      <c r="A19" s="500" t="s">
        <v>41</v>
      </c>
      <c r="B19" s="501"/>
      <c r="C19" s="501"/>
      <c r="D19" s="501"/>
      <c r="E19" s="501"/>
      <c r="F19" s="502"/>
      <c r="G19" s="420" t="s">
        <v>54</v>
      </c>
      <c r="H19" s="406">
        <v>0</v>
      </c>
      <c r="I19" s="406">
        <v>260.50229999999999</v>
      </c>
      <c r="J19" s="413"/>
    </row>
    <row r="20" spans="1:14" s="41" customFormat="1" ht="15" customHeight="1">
      <c r="A20" s="504" t="s">
        <v>27</v>
      </c>
      <c r="B20" s="505"/>
      <c r="C20" s="505"/>
      <c r="D20" s="505"/>
      <c r="E20" s="505"/>
      <c r="F20" s="506"/>
      <c r="G20" s="418" t="s">
        <v>55</v>
      </c>
      <c r="H20" s="397">
        <f>SUM(H21:H28)</f>
        <v>1249977</v>
      </c>
      <c r="I20" s="397">
        <f>SUM(I21:I28)</f>
        <v>1246182.1232499997</v>
      </c>
      <c r="J20" s="412">
        <f t="shared" si="0"/>
        <v>99.69640427383861</v>
      </c>
    </row>
    <row r="21" spans="1:14" ht="15" customHeight="1">
      <c r="A21" s="500" t="s">
        <v>12</v>
      </c>
      <c r="B21" s="501"/>
      <c r="C21" s="501"/>
      <c r="D21" s="501"/>
      <c r="E21" s="501"/>
      <c r="F21" s="502"/>
      <c r="G21" s="418" t="s">
        <v>56</v>
      </c>
      <c r="H21" s="406">
        <v>909850</v>
      </c>
      <c r="I21" s="406">
        <v>898350.62211999996</v>
      </c>
      <c r="J21" s="413">
        <f t="shared" ref="J21:J39" si="1">SUM(I21/H21*100)</f>
        <v>98.736123769852171</v>
      </c>
    </row>
    <row r="22" spans="1:14" ht="15" customHeight="1">
      <c r="A22" s="531" t="s">
        <v>46</v>
      </c>
      <c r="B22" s="532"/>
      <c r="C22" s="532"/>
      <c r="D22" s="532"/>
      <c r="E22" s="532"/>
      <c r="F22" s="533"/>
      <c r="G22" s="418" t="s">
        <v>57</v>
      </c>
      <c r="H22" s="406">
        <v>6574</v>
      </c>
      <c r="I22" s="406">
        <v>6870.1026300000003</v>
      </c>
      <c r="J22" s="413">
        <f t="shared" si="1"/>
        <v>104.50414709461515</v>
      </c>
    </row>
    <row r="23" spans="1:14" ht="15" customHeight="1">
      <c r="A23" s="500" t="s">
        <v>13</v>
      </c>
      <c r="B23" s="501"/>
      <c r="C23" s="501"/>
      <c r="D23" s="501"/>
      <c r="E23" s="501"/>
      <c r="F23" s="502"/>
      <c r="G23" s="418" t="s">
        <v>58</v>
      </c>
      <c r="H23" s="406">
        <v>319566</v>
      </c>
      <c r="I23" s="406">
        <v>319135.4976</v>
      </c>
      <c r="J23" s="413">
        <f t="shared" si="1"/>
        <v>99.865285293178871</v>
      </c>
    </row>
    <row r="24" spans="1:14" ht="15" customHeight="1">
      <c r="A24" s="519" t="s">
        <v>2</v>
      </c>
      <c r="B24" s="520"/>
      <c r="C24" s="520"/>
      <c r="D24" s="520"/>
      <c r="E24" s="520"/>
      <c r="F24" s="521"/>
      <c r="G24" s="418" t="s">
        <v>59</v>
      </c>
      <c r="H24" s="406"/>
      <c r="I24" s="406">
        <v>71.963270000000009</v>
      </c>
      <c r="J24" s="413"/>
    </row>
    <row r="25" spans="1:14" ht="15" customHeight="1">
      <c r="A25" s="500" t="s">
        <v>20</v>
      </c>
      <c r="B25" s="501"/>
      <c r="C25" s="501"/>
      <c r="D25" s="501"/>
      <c r="E25" s="501"/>
      <c r="F25" s="502"/>
      <c r="G25" s="418" t="s">
        <v>60</v>
      </c>
      <c r="H25" s="406">
        <v>4400</v>
      </c>
      <c r="I25" s="406">
        <v>4495.85509</v>
      </c>
      <c r="J25" s="413">
        <f t="shared" si="1"/>
        <v>102.17852477272726</v>
      </c>
    </row>
    <row r="26" spans="1:14" ht="15" customHeight="1">
      <c r="A26" s="500" t="s">
        <v>21</v>
      </c>
      <c r="B26" s="501"/>
      <c r="C26" s="501"/>
      <c r="D26" s="501"/>
      <c r="E26" s="501"/>
      <c r="F26" s="502"/>
      <c r="G26" s="418" t="s">
        <v>61</v>
      </c>
      <c r="H26" s="406">
        <v>3415</v>
      </c>
      <c r="I26" s="406">
        <v>4640.1925099999999</v>
      </c>
      <c r="J26" s="413">
        <f t="shared" si="1"/>
        <v>135.87679385065886</v>
      </c>
    </row>
    <row r="27" spans="1:14" ht="15" customHeight="1">
      <c r="A27" s="500" t="s">
        <v>3</v>
      </c>
      <c r="B27" s="501"/>
      <c r="C27" s="501"/>
      <c r="D27" s="501"/>
      <c r="E27" s="501"/>
      <c r="F27" s="502"/>
      <c r="G27" s="418" t="s">
        <v>62</v>
      </c>
      <c r="H27" s="406">
        <v>6172</v>
      </c>
      <c r="I27" s="406">
        <v>12617.890029999999</v>
      </c>
      <c r="J27" s="413">
        <f t="shared" si="1"/>
        <v>204.43762200259235</v>
      </c>
    </row>
    <row r="28" spans="1:14" ht="15" hidden="1" customHeight="1">
      <c r="A28" s="537" t="s">
        <v>8</v>
      </c>
      <c r="B28" s="538"/>
      <c r="C28" s="538"/>
      <c r="D28" s="538"/>
      <c r="E28" s="538"/>
      <c r="F28" s="539"/>
      <c r="G28" s="424" t="s">
        <v>63</v>
      </c>
      <c r="H28" s="406"/>
      <c r="I28" s="406"/>
      <c r="J28" s="413" t="e">
        <f t="shared" si="1"/>
        <v>#DIV/0!</v>
      </c>
    </row>
    <row r="29" spans="1:14" ht="15" customHeight="1">
      <c r="A29" s="504" t="s">
        <v>14</v>
      </c>
      <c r="B29" s="505"/>
      <c r="C29" s="505"/>
      <c r="D29" s="505"/>
      <c r="E29" s="505"/>
      <c r="F29" s="506"/>
      <c r="G29" s="418" t="s">
        <v>64</v>
      </c>
      <c r="H29" s="407">
        <v>23300</v>
      </c>
      <c r="I29" s="407">
        <v>25519.52262</v>
      </c>
      <c r="J29" s="412">
        <f t="shared" si="1"/>
        <v>109.52584815450643</v>
      </c>
    </row>
    <row r="30" spans="1:14" s="41" customFormat="1" ht="15" customHeight="1">
      <c r="A30" s="504" t="s">
        <v>28</v>
      </c>
      <c r="B30" s="505"/>
      <c r="C30" s="505"/>
      <c r="D30" s="505"/>
      <c r="E30" s="505"/>
      <c r="F30" s="506"/>
      <c r="G30" s="418" t="s">
        <v>65</v>
      </c>
      <c r="H30" s="397">
        <f>H31+H39+H46+H47</f>
        <v>65223</v>
      </c>
      <c r="I30" s="397">
        <f>I31+I39+I46+I47</f>
        <v>62563.441519999986</v>
      </c>
      <c r="J30" s="412">
        <f t="shared" si="1"/>
        <v>95.922361007619998</v>
      </c>
      <c r="K30" s="287"/>
    </row>
    <row r="31" spans="1:14" s="41" customFormat="1" ht="15" customHeight="1">
      <c r="A31" s="504" t="s">
        <v>29</v>
      </c>
      <c r="B31" s="505"/>
      <c r="C31" s="505"/>
      <c r="D31" s="505"/>
      <c r="E31" s="505"/>
      <c r="F31" s="506"/>
      <c r="G31" s="418" t="s">
        <v>66</v>
      </c>
      <c r="H31" s="397">
        <f>SUM(H32:H38)</f>
        <v>6512</v>
      </c>
      <c r="I31" s="397">
        <f>SUM(I32:I38)</f>
        <v>9787.6306000000004</v>
      </c>
      <c r="J31" s="412">
        <f t="shared" si="1"/>
        <v>150.3014527027027</v>
      </c>
    </row>
    <row r="32" spans="1:14" ht="15" customHeight="1">
      <c r="A32" s="522" t="s">
        <v>37</v>
      </c>
      <c r="B32" s="523"/>
      <c r="C32" s="523"/>
      <c r="D32" s="523"/>
      <c r="E32" s="523"/>
      <c r="F32" s="524"/>
      <c r="G32" s="421" t="s">
        <v>67</v>
      </c>
      <c r="H32" s="406">
        <v>2078</v>
      </c>
      <c r="I32" s="406">
        <v>4124.1673000000001</v>
      </c>
      <c r="J32" s="413">
        <f>SUM(I32/H32*100)</f>
        <v>198.46810875842155</v>
      </c>
      <c r="N32" s="404"/>
    </row>
    <row r="33" spans="1:14" ht="15" customHeight="1">
      <c r="A33" s="500" t="s">
        <v>38</v>
      </c>
      <c r="B33" s="501"/>
      <c r="C33" s="501"/>
      <c r="D33" s="501"/>
      <c r="E33" s="501"/>
      <c r="F33" s="502"/>
      <c r="G33" s="421" t="s">
        <v>68</v>
      </c>
      <c r="H33" s="406">
        <v>0</v>
      </c>
      <c r="I33" s="406">
        <v>225.10499999999999</v>
      </c>
      <c r="J33" s="413"/>
      <c r="N33" s="404"/>
    </row>
    <row r="34" spans="1:14" ht="15" customHeight="1">
      <c r="A34" s="500" t="s">
        <v>827</v>
      </c>
      <c r="B34" s="501"/>
      <c r="C34" s="501"/>
      <c r="D34" s="501"/>
      <c r="E34" s="501"/>
      <c r="F34" s="502"/>
      <c r="G34" s="418" t="s">
        <v>69</v>
      </c>
      <c r="H34" s="406">
        <v>0</v>
      </c>
      <c r="I34" s="406">
        <v>0</v>
      </c>
      <c r="J34" s="413">
        <v>0</v>
      </c>
      <c r="N34" s="404"/>
    </row>
    <row r="35" spans="1:14" ht="15" customHeight="1">
      <c r="A35" s="500" t="s">
        <v>817</v>
      </c>
      <c r="B35" s="501"/>
      <c r="C35" s="501"/>
      <c r="D35" s="501"/>
      <c r="E35" s="501"/>
      <c r="F35" s="502"/>
      <c r="G35" s="421" t="s">
        <v>70</v>
      </c>
      <c r="H35" s="406">
        <v>0</v>
      </c>
      <c r="I35" s="406">
        <v>0</v>
      </c>
      <c r="J35" s="413">
        <v>0</v>
      </c>
      <c r="N35" s="404"/>
    </row>
    <row r="36" spans="1:14" ht="15" customHeight="1">
      <c r="A36" s="500" t="s">
        <v>4</v>
      </c>
      <c r="B36" s="501"/>
      <c r="C36" s="501"/>
      <c r="D36" s="501"/>
      <c r="E36" s="501"/>
      <c r="F36" s="502"/>
      <c r="G36" s="418" t="s">
        <v>828</v>
      </c>
      <c r="H36" s="406">
        <v>3608</v>
      </c>
      <c r="I36" s="406">
        <v>4660.5</v>
      </c>
      <c r="J36" s="413">
        <f t="shared" ref="J36" si="2">SUM(I36/H36*100)</f>
        <v>129.17128603104214</v>
      </c>
      <c r="N36" s="404"/>
    </row>
    <row r="37" spans="1:14" ht="15" customHeight="1">
      <c r="A37" s="500" t="s">
        <v>42</v>
      </c>
      <c r="B37" s="501"/>
      <c r="C37" s="501"/>
      <c r="D37" s="501"/>
      <c r="E37" s="501"/>
      <c r="F37" s="502"/>
      <c r="G37" s="422" t="s">
        <v>829</v>
      </c>
      <c r="H37" s="406">
        <v>826</v>
      </c>
      <c r="I37" s="406">
        <v>777.8583000000001</v>
      </c>
      <c r="J37" s="413">
        <f t="shared" si="1"/>
        <v>94.171707021791789</v>
      </c>
      <c r="N37" s="404"/>
    </row>
    <row r="38" spans="1:14" ht="15" customHeight="1">
      <c r="A38" s="510" t="s">
        <v>5</v>
      </c>
      <c r="B38" s="511"/>
      <c r="C38" s="511"/>
      <c r="D38" s="511"/>
      <c r="E38" s="511"/>
      <c r="F38" s="512"/>
      <c r="G38" s="418" t="s">
        <v>830</v>
      </c>
      <c r="H38" s="408">
        <v>0</v>
      </c>
      <c r="I38" s="406">
        <v>0</v>
      </c>
      <c r="J38" s="413">
        <v>0</v>
      </c>
      <c r="N38" s="404"/>
    </row>
    <row r="39" spans="1:14" s="41" customFormat="1" ht="15" customHeight="1">
      <c r="A39" s="504" t="s">
        <v>0</v>
      </c>
      <c r="B39" s="505"/>
      <c r="C39" s="505"/>
      <c r="D39" s="505"/>
      <c r="E39" s="505"/>
      <c r="F39" s="506"/>
      <c r="G39" s="423" t="s">
        <v>831</v>
      </c>
      <c r="H39" s="397">
        <f>SUM(H40:H45)</f>
        <v>45715</v>
      </c>
      <c r="I39" s="397">
        <f>SUM(I40:I45)</f>
        <v>48857.386399999988</v>
      </c>
      <c r="J39" s="412">
        <f t="shared" si="1"/>
        <v>106.873862845893</v>
      </c>
      <c r="N39" s="405"/>
    </row>
    <row r="40" spans="1:14" ht="15" customHeight="1">
      <c r="A40" s="500" t="s">
        <v>835</v>
      </c>
      <c r="B40" s="501"/>
      <c r="C40" s="501"/>
      <c r="D40" s="501"/>
      <c r="E40" s="501"/>
      <c r="F40" s="502"/>
      <c r="G40" s="423" t="s">
        <v>75</v>
      </c>
      <c r="H40" s="406">
        <v>1061</v>
      </c>
      <c r="I40" s="406">
        <v>1587.20012</v>
      </c>
      <c r="J40" s="413">
        <f>SUM(I40/H40*100)</f>
        <v>149.59473327049952</v>
      </c>
    </row>
    <row r="41" spans="1:14" ht="15" customHeight="1">
      <c r="A41" s="500" t="s">
        <v>15</v>
      </c>
      <c r="B41" s="501"/>
      <c r="C41" s="501"/>
      <c r="D41" s="501"/>
      <c r="E41" s="501"/>
      <c r="F41" s="502"/>
      <c r="G41" s="418" t="s">
        <v>76</v>
      </c>
      <c r="H41" s="406">
        <v>3944</v>
      </c>
      <c r="I41" s="406">
        <v>3672.2345499999997</v>
      </c>
      <c r="J41" s="413">
        <f>SUM(I41/H41*100)</f>
        <v>93.109395283975644</v>
      </c>
    </row>
    <row r="42" spans="1:14" ht="15" customHeight="1">
      <c r="A42" s="500" t="s">
        <v>825</v>
      </c>
      <c r="B42" s="501"/>
      <c r="C42" s="501"/>
      <c r="D42" s="501"/>
      <c r="E42" s="501"/>
      <c r="F42" s="502"/>
      <c r="G42" s="418" t="s">
        <v>832</v>
      </c>
      <c r="H42" s="406">
        <v>21059</v>
      </c>
      <c r="I42" s="406">
        <v>22336.140239999997</v>
      </c>
      <c r="J42" s="413">
        <f t="shared" ref="J42:J45" si="3">SUM(I42/H42*100)</f>
        <v>106.06458160406476</v>
      </c>
    </row>
    <row r="43" spans="1:14" ht="15" customHeight="1">
      <c r="A43" s="500" t="s">
        <v>24</v>
      </c>
      <c r="B43" s="501"/>
      <c r="C43" s="501"/>
      <c r="D43" s="501"/>
      <c r="E43" s="501"/>
      <c r="F43" s="502"/>
      <c r="G43" s="418" t="s">
        <v>833</v>
      </c>
      <c r="H43" s="406">
        <v>2173</v>
      </c>
      <c r="I43" s="406">
        <v>2445.7505899999996</v>
      </c>
      <c r="J43" s="413">
        <f t="shared" si="3"/>
        <v>112.55179889553611</v>
      </c>
    </row>
    <row r="44" spans="1:14" ht="15" customHeight="1">
      <c r="A44" s="519" t="s">
        <v>826</v>
      </c>
      <c r="B44" s="520"/>
      <c r="C44" s="520"/>
      <c r="D44" s="520"/>
      <c r="E44" s="520"/>
      <c r="F44" s="521"/>
      <c r="G44" s="422" t="s">
        <v>78</v>
      </c>
      <c r="H44" s="406">
        <v>8172</v>
      </c>
      <c r="I44" s="406">
        <v>8542.6208699999988</v>
      </c>
      <c r="J44" s="413">
        <f t="shared" si="3"/>
        <v>104.53525293685755</v>
      </c>
    </row>
    <row r="45" spans="1:14" ht="15" customHeight="1">
      <c r="A45" s="500" t="s">
        <v>22</v>
      </c>
      <c r="B45" s="501"/>
      <c r="C45" s="501"/>
      <c r="D45" s="501"/>
      <c r="E45" s="501"/>
      <c r="F45" s="502"/>
      <c r="G45" s="418" t="s">
        <v>79</v>
      </c>
      <c r="H45" s="406">
        <v>9306</v>
      </c>
      <c r="I45" s="406">
        <v>10273.44003</v>
      </c>
      <c r="J45" s="413">
        <f t="shared" si="3"/>
        <v>110.39587395228885</v>
      </c>
    </row>
    <row r="46" spans="1:14" s="41" customFormat="1" ht="15" customHeight="1">
      <c r="A46" s="504" t="s">
        <v>47</v>
      </c>
      <c r="B46" s="505"/>
      <c r="C46" s="505"/>
      <c r="D46" s="505"/>
      <c r="E46" s="505"/>
      <c r="F46" s="506"/>
      <c r="G46" s="418" t="s">
        <v>80</v>
      </c>
      <c r="H46" s="407">
        <v>10746</v>
      </c>
      <c r="I46" s="407">
        <v>10897.528869999998</v>
      </c>
      <c r="J46" s="412">
        <f>SUM(I46/H46*100)</f>
        <v>101.41009557044481</v>
      </c>
    </row>
    <row r="47" spans="1:14" s="41" customFormat="1" ht="15" customHeight="1">
      <c r="A47" s="504" t="s">
        <v>34</v>
      </c>
      <c r="B47" s="505"/>
      <c r="C47" s="505"/>
      <c r="D47" s="505"/>
      <c r="E47" s="505"/>
      <c r="F47" s="506"/>
      <c r="G47" s="425" t="s">
        <v>834</v>
      </c>
      <c r="H47" s="407">
        <v>2250</v>
      </c>
      <c r="I47" s="407">
        <v>-6979.1043500000005</v>
      </c>
      <c r="J47" s="412">
        <f>SUM(I47/H47*100)</f>
        <v>-310.18241555555556</v>
      </c>
    </row>
    <row r="48" spans="1:14" s="41" customFormat="1" ht="45" customHeight="1">
      <c r="A48" s="516" t="s">
        <v>836</v>
      </c>
      <c r="B48" s="517"/>
      <c r="C48" s="517"/>
      <c r="D48" s="517"/>
      <c r="E48" s="517"/>
      <c r="F48" s="518"/>
      <c r="G48" s="418" t="s">
        <v>82</v>
      </c>
      <c r="H48" s="397">
        <f>H49+H52</f>
        <v>22360</v>
      </c>
      <c r="I48" s="397">
        <f>I49+I52</f>
        <v>27657.70435</v>
      </c>
      <c r="J48" s="414">
        <f t="shared" ref="J48:J49" si="4">SUM(I48/H48*100)</f>
        <v>123.69277437388193</v>
      </c>
      <c r="K48" s="287"/>
    </row>
    <row r="49" spans="1:14" s="41" customFormat="1" ht="15.75" customHeight="1">
      <c r="A49" s="516" t="s">
        <v>92</v>
      </c>
      <c r="B49" s="517"/>
      <c r="C49" s="517"/>
      <c r="D49" s="517"/>
      <c r="E49" s="517"/>
      <c r="F49" s="518"/>
      <c r="G49" s="426" t="s">
        <v>83</v>
      </c>
      <c r="H49" s="397">
        <f>SUM(H50:H51)</f>
        <v>20241</v>
      </c>
      <c r="I49" s="397">
        <f>SUM(I50:I51)</f>
        <v>27396.129779999999</v>
      </c>
      <c r="J49" s="414">
        <f t="shared" si="4"/>
        <v>135.3496851934193</v>
      </c>
    </row>
    <row r="50" spans="1:14" s="42" customFormat="1" ht="15" customHeight="1">
      <c r="A50" s="519" t="s">
        <v>837</v>
      </c>
      <c r="B50" s="520"/>
      <c r="C50" s="520"/>
      <c r="D50" s="520"/>
      <c r="E50" s="520"/>
      <c r="F50" s="521"/>
      <c r="G50" s="418" t="s">
        <v>84</v>
      </c>
      <c r="H50" s="406">
        <v>11218</v>
      </c>
      <c r="I50" s="406">
        <v>13807.32978</v>
      </c>
      <c r="J50" s="413">
        <f>SUM(I50/H50*100)</f>
        <v>123.08191995008022</v>
      </c>
    </row>
    <row r="51" spans="1:14" s="42" customFormat="1" ht="26.25" customHeight="1">
      <c r="A51" s="507" t="s">
        <v>7</v>
      </c>
      <c r="B51" s="508"/>
      <c r="C51" s="508"/>
      <c r="D51" s="508"/>
      <c r="E51" s="508"/>
      <c r="F51" s="509"/>
      <c r="G51" s="421" t="s">
        <v>85</v>
      </c>
      <c r="H51" s="406">
        <v>9023</v>
      </c>
      <c r="I51" s="406">
        <v>13588.8</v>
      </c>
      <c r="J51" s="413">
        <f>SUM(I51/H51*100)</f>
        <v>150.60179541172559</v>
      </c>
    </row>
    <row r="52" spans="1:14" s="43" customFormat="1" ht="27.75" customHeight="1">
      <c r="A52" s="516" t="s">
        <v>838</v>
      </c>
      <c r="B52" s="517"/>
      <c r="C52" s="517"/>
      <c r="D52" s="517"/>
      <c r="E52" s="517"/>
      <c r="F52" s="518"/>
      <c r="G52" s="418" t="s">
        <v>86</v>
      </c>
      <c r="H52" s="397">
        <f>SUM(H53:H54)</f>
        <v>2119</v>
      </c>
      <c r="I52" s="397">
        <f>SUM(I53:I54)</f>
        <v>261.57456999999999</v>
      </c>
      <c r="J52" s="412">
        <f>SUM(I52/H52*100)</f>
        <v>12.344245870693724</v>
      </c>
    </row>
    <row r="53" spans="1:14" s="43" customFormat="1" ht="15" hidden="1" customHeight="1">
      <c r="A53" s="540" t="s">
        <v>94</v>
      </c>
      <c r="B53" s="541"/>
      <c r="C53" s="541"/>
      <c r="D53" s="541"/>
      <c r="E53" s="541"/>
      <c r="F53" s="542"/>
      <c r="G53" s="423" t="s">
        <v>95</v>
      </c>
      <c r="H53" s="401"/>
      <c r="I53" s="419"/>
      <c r="J53" s="412"/>
    </row>
    <row r="54" spans="1:14" s="42" customFormat="1" ht="15" customHeight="1">
      <c r="A54" s="519" t="s">
        <v>32</v>
      </c>
      <c r="B54" s="520"/>
      <c r="C54" s="520"/>
      <c r="D54" s="520"/>
      <c r="E54" s="520"/>
      <c r="F54" s="521"/>
      <c r="G54" s="423" t="s">
        <v>96</v>
      </c>
      <c r="H54" s="406">
        <v>2119</v>
      </c>
      <c r="I54" s="406">
        <v>261.57456999999999</v>
      </c>
      <c r="J54" s="412">
        <f t="shared" ref="J54" si="5">SUM(I54/H54*100)</f>
        <v>12.344245870693724</v>
      </c>
    </row>
    <row r="55" spans="1:14" s="41" customFormat="1" ht="15" customHeight="1">
      <c r="A55" s="504" t="s">
        <v>11</v>
      </c>
      <c r="B55" s="505"/>
      <c r="C55" s="505"/>
      <c r="D55" s="505"/>
      <c r="E55" s="505"/>
      <c r="F55" s="506"/>
      <c r="G55" s="410"/>
      <c r="H55" s="396">
        <f>H48+H13</f>
        <v>1546064</v>
      </c>
      <c r="I55" s="396">
        <f>I48+I13</f>
        <v>1544813.9072499995</v>
      </c>
      <c r="J55" s="412">
        <f t="shared" ref="J55" si="6">SUM(I55/H55*100)</f>
        <v>99.919143531574335</v>
      </c>
      <c r="L55" s="287"/>
    </row>
    <row r="56" spans="1:14" s="41" customFormat="1" ht="15" customHeight="1">
      <c r="A56" s="510" t="s">
        <v>839</v>
      </c>
      <c r="B56" s="511"/>
      <c r="C56" s="511"/>
      <c r="D56" s="511"/>
      <c r="E56" s="511"/>
      <c r="F56" s="512"/>
      <c r="G56" s="411"/>
      <c r="H56" s="409">
        <v>715857</v>
      </c>
      <c r="I56" s="409">
        <v>568161.27945999999</v>
      </c>
      <c r="J56" s="413">
        <f>SUM(I56/H56*100)</f>
        <v>79.367985430050965</v>
      </c>
      <c r="N56" s="287"/>
    </row>
    <row r="57" spans="1:14" s="41" customFormat="1" ht="15" customHeight="1">
      <c r="A57" s="504" t="s">
        <v>33</v>
      </c>
      <c r="B57" s="505"/>
      <c r="C57" s="505"/>
      <c r="D57" s="505"/>
      <c r="E57" s="505"/>
      <c r="F57" s="506"/>
      <c r="G57" s="410"/>
      <c r="H57" s="396">
        <f>H55+H56</f>
        <v>2261921</v>
      </c>
      <c r="I57" s="396">
        <f>I55+I56</f>
        <v>2112975.1867099996</v>
      </c>
      <c r="J57" s="412">
        <f>SUM(I57/H57*100)</f>
        <v>93.415074474749531</v>
      </c>
    </row>
    <row r="58" spans="1:14" s="41" customFormat="1" ht="13.8">
      <c r="A58" s="44"/>
      <c r="B58" s="45"/>
      <c r="C58" s="45"/>
      <c r="D58" s="45"/>
      <c r="E58" s="45"/>
      <c r="F58" s="45"/>
      <c r="G58" s="46"/>
      <c r="H58" s="47"/>
    </row>
    <row r="59" spans="1:14" s="41" customFormat="1">
      <c r="H59" s="47"/>
    </row>
    <row r="60" spans="1:14" ht="15.6">
      <c r="A60" s="7" t="s">
        <v>820</v>
      </c>
      <c r="B60" s="2"/>
      <c r="C60" s="2"/>
      <c r="D60" s="2"/>
      <c r="E60" s="2"/>
      <c r="F60" s="2"/>
      <c r="G60" s="65"/>
      <c r="H60" s="47"/>
      <c r="I60" s="534" t="s">
        <v>821</v>
      </c>
      <c r="J60" s="534"/>
    </row>
    <row r="61" spans="1:14" ht="15.6">
      <c r="A61" s="52"/>
      <c r="B61" s="2"/>
      <c r="C61" s="2"/>
      <c r="D61" s="2"/>
      <c r="E61" s="2"/>
      <c r="F61" s="2"/>
      <c r="G61" s="386" t="s">
        <v>35</v>
      </c>
      <c r="H61" s="47"/>
      <c r="I61" s="525"/>
      <c r="J61" s="525"/>
    </row>
    <row r="62" spans="1:14" ht="15.6">
      <c r="A62" s="7"/>
      <c r="B62" s="2"/>
      <c r="C62" s="2"/>
      <c r="D62" s="2"/>
      <c r="E62" s="2"/>
      <c r="F62" s="2"/>
      <c r="G62" s="386"/>
      <c r="H62" s="47"/>
      <c r="I62" s="386"/>
      <c r="J62" s="386"/>
    </row>
    <row r="63" spans="1:14" ht="15.6">
      <c r="A63" s="7" t="s">
        <v>17</v>
      </c>
      <c r="B63" s="2"/>
      <c r="C63" s="2"/>
      <c r="D63" s="2"/>
      <c r="E63" s="2"/>
      <c r="F63" s="2"/>
      <c r="G63" s="65"/>
      <c r="H63" s="47"/>
      <c r="I63" s="534" t="s">
        <v>89</v>
      </c>
      <c r="J63" s="534"/>
    </row>
    <row r="64" spans="1:14">
      <c r="A64" s="1"/>
      <c r="B64" s="2"/>
      <c r="C64" s="2"/>
      <c r="D64" s="2"/>
      <c r="E64" s="2"/>
      <c r="F64" s="2"/>
      <c r="G64" s="386" t="s">
        <v>35</v>
      </c>
      <c r="H64" s="47"/>
      <c r="I64" s="525"/>
      <c r="J64" s="525"/>
    </row>
    <row r="65" spans="1:11">
      <c r="A65" s="1"/>
      <c r="B65" s="2"/>
      <c r="C65" s="2"/>
      <c r="D65" s="2"/>
      <c r="E65" s="2"/>
      <c r="F65" s="2"/>
      <c r="G65" s="2"/>
      <c r="H65" s="47"/>
      <c r="I65" s="2"/>
      <c r="J65" s="2"/>
      <c r="K65" s="2"/>
    </row>
    <row r="66" spans="1:11">
      <c r="G66" s="26"/>
      <c r="H66" s="49"/>
    </row>
    <row r="67" spans="1:11">
      <c r="G67" s="26"/>
      <c r="H67" s="47"/>
    </row>
    <row r="68" spans="1:11">
      <c r="G68" s="26"/>
      <c r="H68" s="47"/>
    </row>
    <row r="69" spans="1:11">
      <c r="G69" s="26"/>
      <c r="H69" s="47"/>
    </row>
    <row r="70" spans="1:11">
      <c r="G70" s="26"/>
      <c r="H70" s="47"/>
    </row>
    <row r="71" spans="1:11">
      <c r="G71" s="26"/>
      <c r="H71" s="47"/>
    </row>
    <row r="72" spans="1:11">
      <c r="G72" s="26"/>
      <c r="H72" s="47"/>
    </row>
    <row r="73" spans="1:11">
      <c r="G73" s="26"/>
      <c r="H73" s="47"/>
    </row>
    <row r="74" spans="1:11">
      <c r="G74" s="26"/>
      <c r="H74" s="47"/>
    </row>
    <row r="75" spans="1:11">
      <c r="G75" s="26"/>
      <c r="H75" s="47"/>
    </row>
    <row r="76" spans="1:11">
      <c r="G76" s="26"/>
      <c r="H76" s="47"/>
    </row>
    <row r="77" spans="1:11">
      <c r="G77" s="26"/>
      <c r="H77" s="47"/>
    </row>
    <row r="78" spans="1:11">
      <c r="G78" s="26"/>
      <c r="H78" s="47"/>
    </row>
    <row r="79" spans="1:11">
      <c r="G79" s="26"/>
      <c r="H79" s="47"/>
    </row>
    <row r="80" spans="1:11">
      <c r="G80" s="26"/>
      <c r="H80" s="47"/>
    </row>
    <row r="81" spans="7:8">
      <c r="G81" s="26"/>
      <c r="H81" s="49"/>
    </row>
    <row r="82" spans="7:8">
      <c r="G82" s="26"/>
      <c r="H82" s="47"/>
    </row>
    <row r="83" spans="7:8">
      <c r="G83" s="26"/>
      <c r="H83" s="47"/>
    </row>
    <row r="84" spans="7:8">
      <c r="G84" s="26"/>
      <c r="H84" s="47"/>
    </row>
    <row r="85" spans="7:8">
      <c r="G85" s="26"/>
      <c r="H85" s="49"/>
    </row>
    <row r="86" spans="7:8">
      <c r="G86" s="26"/>
      <c r="H86" s="47"/>
    </row>
    <row r="87" spans="7:8">
      <c r="G87" s="26"/>
      <c r="H87" s="49"/>
    </row>
  </sheetData>
  <mergeCells count="56">
    <mergeCell ref="I64:J64"/>
    <mergeCell ref="A55:F55"/>
    <mergeCell ref="A56:F56"/>
    <mergeCell ref="A57:F57"/>
    <mergeCell ref="I60:J60"/>
    <mergeCell ref="I61:J61"/>
    <mergeCell ref="I63:J63"/>
    <mergeCell ref="A54:F54"/>
    <mergeCell ref="A42:F42"/>
    <mergeCell ref="A43:F43"/>
    <mergeCell ref="A45:F45"/>
    <mergeCell ref="A46:F46"/>
    <mergeCell ref="A47:F47"/>
    <mergeCell ref="A48:F48"/>
    <mergeCell ref="A49:F49"/>
    <mergeCell ref="A50:F50"/>
    <mergeCell ref="A51:F51"/>
    <mergeCell ref="A52:F52"/>
    <mergeCell ref="A53:F53"/>
    <mergeCell ref="A44:F44"/>
    <mergeCell ref="A41:F41"/>
    <mergeCell ref="A30:F30"/>
    <mergeCell ref="A31:F31"/>
    <mergeCell ref="A32:F32"/>
    <mergeCell ref="A33:F33"/>
    <mergeCell ref="A34:F34"/>
    <mergeCell ref="A35:F35"/>
    <mergeCell ref="A36:F36"/>
    <mergeCell ref="A37:F37"/>
    <mergeCell ref="A38:F38"/>
    <mergeCell ref="A39:F39"/>
    <mergeCell ref="A40:F40"/>
    <mergeCell ref="A29:F29"/>
    <mergeCell ref="A18:F18"/>
    <mergeCell ref="A19:F19"/>
    <mergeCell ref="A20:F20"/>
    <mergeCell ref="A21:F21"/>
    <mergeCell ref="A22:F22"/>
    <mergeCell ref="A23:F23"/>
    <mergeCell ref="A24:F24"/>
    <mergeCell ref="A25:F25"/>
    <mergeCell ref="A26:F26"/>
    <mergeCell ref="A27:F27"/>
    <mergeCell ref="A28:F28"/>
    <mergeCell ref="A17:F17"/>
    <mergeCell ref="H1:J1"/>
    <mergeCell ref="H2:J2"/>
    <mergeCell ref="A4:J4"/>
    <mergeCell ref="F6:G6"/>
    <mergeCell ref="A7:J7"/>
    <mergeCell ref="A11:F11"/>
    <mergeCell ref="A12:F12"/>
    <mergeCell ref="A13:F13"/>
    <mergeCell ref="A14:F14"/>
    <mergeCell ref="A15:F15"/>
    <mergeCell ref="A16:F16"/>
  </mergeCells>
  <printOptions horizontalCentered="1"/>
  <pageMargins left="0.59055118110236227" right="0.39370078740157483" top="0.47244094488188981" bottom="0.39370078740157483" header="0.31496062992125984" footer="0.31496062992125984"/>
  <pageSetup paperSize="9" scale="73" firstPageNumber="0" fitToWidth="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6"/>
  <sheetViews>
    <sheetView topLeftCell="A37" zoomScaleNormal="100" workbookViewId="0">
      <selection activeCell="H56" sqref="H56"/>
    </sheetView>
  </sheetViews>
  <sheetFormatPr defaultColWidth="9.33203125" defaultRowHeight="13.2"/>
  <cols>
    <col min="1" max="1" width="10" style="26" customWidth="1"/>
    <col min="2" max="2" width="11.33203125" style="26" customWidth="1"/>
    <col min="3" max="3" width="8" style="26" customWidth="1"/>
    <col min="4" max="4" width="11.44140625" style="26" customWidth="1"/>
    <col min="5" max="5" width="15.33203125" style="26" customWidth="1"/>
    <col min="6" max="6" width="13" style="26" customWidth="1"/>
    <col min="7" max="7" width="19" style="27" customWidth="1"/>
    <col min="8" max="8" width="16.77734375" style="26" customWidth="1"/>
    <col min="9" max="9" width="18.109375" style="26" customWidth="1"/>
    <col min="10" max="10" width="16.109375" style="26" customWidth="1"/>
    <col min="11" max="11" width="20.33203125" style="26" customWidth="1"/>
    <col min="12" max="12" width="10.33203125" style="26" bestFit="1" customWidth="1"/>
    <col min="13" max="13" width="9.33203125" style="26"/>
    <col min="14" max="14" width="16.44140625" style="26" customWidth="1"/>
    <col min="15" max="16384" width="9.33203125" style="26"/>
  </cols>
  <sheetData>
    <row r="1" spans="1:11" ht="24.75" customHeight="1">
      <c r="H1" s="526" t="s">
        <v>219</v>
      </c>
      <c r="I1" s="526"/>
      <c r="J1" s="526"/>
    </row>
    <row r="2" spans="1:11" s="29" customFormat="1" ht="24.75" customHeight="1">
      <c r="A2" s="28"/>
      <c r="H2" s="535" t="s">
        <v>48</v>
      </c>
      <c r="I2" s="535"/>
      <c r="J2" s="535"/>
      <c r="K2" s="3"/>
    </row>
    <row r="3" spans="1:11" s="29" customFormat="1" ht="14.25" customHeight="1">
      <c r="H3" s="30"/>
      <c r="J3" s="3"/>
    </row>
    <row r="4" spans="1:11" s="31" customFormat="1" ht="31.5" customHeight="1">
      <c r="A4" s="528" t="s">
        <v>843</v>
      </c>
      <c r="B4" s="528"/>
      <c r="C4" s="528"/>
      <c r="D4" s="528"/>
      <c r="E4" s="528"/>
      <c r="F4" s="528"/>
      <c r="G4" s="528"/>
      <c r="H4" s="528"/>
      <c r="I4" s="528"/>
      <c r="J4" s="528"/>
    </row>
    <row r="5" spans="1:11" s="31" customFormat="1" ht="12.75" customHeight="1">
      <c r="A5" s="429"/>
      <c r="B5" s="429"/>
      <c r="C5" s="429"/>
      <c r="D5" s="429"/>
      <c r="E5" s="429"/>
      <c r="F5" s="429"/>
      <c r="G5" s="429"/>
      <c r="H5" s="429"/>
      <c r="I5" s="429"/>
      <c r="J5" s="429"/>
    </row>
    <row r="6" spans="1:11" s="31" customFormat="1" ht="12.75" customHeight="1">
      <c r="A6" s="33"/>
      <c r="B6" s="33"/>
      <c r="C6" s="33"/>
      <c r="D6" s="33"/>
      <c r="E6" s="33"/>
      <c r="F6" s="536" t="s">
        <v>91</v>
      </c>
      <c r="G6" s="536"/>
      <c r="H6" s="33"/>
      <c r="I6" s="33"/>
      <c r="J6" s="33"/>
    </row>
    <row r="7" spans="1:11" s="31" customFormat="1" ht="12" customHeight="1">
      <c r="A7" s="527"/>
      <c r="B7" s="527"/>
      <c r="C7" s="527"/>
      <c r="D7" s="527"/>
      <c r="E7" s="527"/>
      <c r="F7" s="527"/>
      <c r="G7" s="527"/>
      <c r="H7" s="527"/>
      <c r="I7" s="527"/>
      <c r="J7" s="527"/>
    </row>
    <row r="8" spans="1:11" ht="14.25" customHeight="1">
      <c r="A8" s="34"/>
      <c r="B8" s="34"/>
      <c r="C8" s="34"/>
      <c r="D8" s="34"/>
      <c r="E8" s="35" t="s">
        <v>844</v>
      </c>
      <c r="F8" s="36" t="s">
        <v>90</v>
      </c>
      <c r="G8" s="35" t="s">
        <v>842</v>
      </c>
      <c r="H8" s="34"/>
      <c r="J8" s="34"/>
    </row>
    <row r="9" spans="1:11" ht="15.6">
      <c r="A9" s="37"/>
      <c r="B9" s="37"/>
      <c r="C9" s="37"/>
      <c r="D9" s="37"/>
      <c r="E9" s="37"/>
      <c r="F9" s="428"/>
      <c r="G9" s="431" t="s">
        <v>218</v>
      </c>
      <c r="H9" s="37"/>
      <c r="I9" s="37"/>
      <c r="J9" s="39"/>
    </row>
    <row r="10" spans="1:11" ht="12" customHeight="1">
      <c r="G10" s="26"/>
      <c r="J10" s="40" t="s">
        <v>43</v>
      </c>
    </row>
    <row r="11" spans="1:11" ht="43.5" customHeight="1">
      <c r="A11" s="530" t="s">
        <v>45</v>
      </c>
      <c r="B11" s="530"/>
      <c r="C11" s="530"/>
      <c r="D11" s="530"/>
      <c r="E11" s="530"/>
      <c r="F11" s="530"/>
      <c r="G11" s="50" t="s">
        <v>1</v>
      </c>
      <c r="H11" s="51" t="s">
        <v>9</v>
      </c>
      <c r="I11" s="50" t="s">
        <v>39</v>
      </c>
      <c r="J11" s="51" t="s">
        <v>44</v>
      </c>
    </row>
    <row r="12" spans="1:11" ht="12.75" customHeight="1">
      <c r="A12" s="529">
        <v>1</v>
      </c>
      <c r="B12" s="529"/>
      <c r="C12" s="529"/>
      <c r="D12" s="529"/>
      <c r="E12" s="529"/>
      <c r="F12" s="529"/>
      <c r="G12" s="53">
        <v>2</v>
      </c>
      <c r="H12" s="430">
        <v>3</v>
      </c>
      <c r="I12" s="430">
        <v>4</v>
      </c>
      <c r="J12" s="430">
        <v>5</v>
      </c>
    </row>
    <row r="13" spans="1:11" ht="15" customHeight="1">
      <c r="A13" s="504" t="s">
        <v>16</v>
      </c>
      <c r="B13" s="505"/>
      <c r="C13" s="505"/>
      <c r="D13" s="505"/>
      <c r="E13" s="505"/>
      <c r="F13" s="506"/>
      <c r="G13" s="415">
        <v>1</v>
      </c>
      <c r="H13" s="396">
        <f>H14+H29</f>
        <v>6697409</v>
      </c>
      <c r="I13" s="396">
        <f>I14+I29</f>
        <v>6684953.8750000009</v>
      </c>
      <c r="J13" s="412">
        <f t="shared" ref="J13:J20" si="0">SUM(I13/H13*100)</f>
        <v>99.814030694556664</v>
      </c>
    </row>
    <row r="14" spans="1:11" s="41" customFormat="1" ht="15" customHeight="1">
      <c r="A14" s="504" t="s">
        <v>25</v>
      </c>
      <c r="B14" s="505"/>
      <c r="C14" s="505"/>
      <c r="D14" s="505"/>
      <c r="E14" s="505"/>
      <c r="F14" s="506"/>
      <c r="G14" s="416" t="s">
        <v>49</v>
      </c>
      <c r="H14" s="396">
        <f>H15+H18+H20+H28</f>
        <v>6165270</v>
      </c>
      <c r="I14" s="396">
        <f>I15+I18+I20+I28</f>
        <v>6183388.6840000013</v>
      </c>
      <c r="J14" s="412">
        <f t="shared" si="0"/>
        <v>100.29388305783853</v>
      </c>
    </row>
    <row r="15" spans="1:11" s="41" customFormat="1" ht="15" customHeight="1">
      <c r="A15" s="504" t="s">
        <v>26</v>
      </c>
      <c r="B15" s="505"/>
      <c r="C15" s="505"/>
      <c r="D15" s="505"/>
      <c r="E15" s="505"/>
      <c r="F15" s="506"/>
      <c r="G15" s="417" t="s">
        <v>50</v>
      </c>
      <c r="H15" s="397">
        <f>SUM(H16:H17)</f>
        <v>1010519</v>
      </c>
      <c r="I15" s="397">
        <f>SUM(I16:I17)</f>
        <v>1005948.322</v>
      </c>
      <c r="J15" s="412">
        <f t="shared" si="0"/>
        <v>99.547690048381085</v>
      </c>
    </row>
    <row r="16" spans="1:11" ht="15" customHeight="1">
      <c r="A16" s="500" t="s">
        <v>18</v>
      </c>
      <c r="B16" s="501"/>
      <c r="C16" s="501"/>
      <c r="D16" s="501"/>
      <c r="E16" s="501"/>
      <c r="F16" s="502"/>
      <c r="G16" s="418" t="s">
        <v>51</v>
      </c>
      <c r="H16" s="406">
        <v>312103</v>
      </c>
      <c r="I16" s="406">
        <v>314699.62800000003</v>
      </c>
      <c r="J16" s="413">
        <f t="shared" si="0"/>
        <v>100.83197790473018</v>
      </c>
    </row>
    <row r="17" spans="1:14" ht="15" customHeight="1">
      <c r="A17" s="500" t="s">
        <v>19</v>
      </c>
      <c r="B17" s="501"/>
      <c r="C17" s="501"/>
      <c r="D17" s="501"/>
      <c r="E17" s="501"/>
      <c r="F17" s="502"/>
      <c r="G17" s="418" t="s">
        <v>52</v>
      </c>
      <c r="H17" s="406">
        <v>698416</v>
      </c>
      <c r="I17" s="406">
        <v>691248.69400000002</v>
      </c>
      <c r="J17" s="413">
        <f t="shared" si="0"/>
        <v>98.973776946690791</v>
      </c>
    </row>
    <row r="18" spans="1:14" ht="15" customHeight="1">
      <c r="A18" s="504" t="s">
        <v>40</v>
      </c>
      <c r="B18" s="505"/>
      <c r="C18" s="505"/>
      <c r="D18" s="505"/>
      <c r="E18" s="505"/>
      <c r="F18" s="506"/>
      <c r="G18" s="420" t="s">
        <v>53</v>
      </c>
      <c r="H18" s="397">
        <f>+H19</f>
        <v>2600</v>
      </c>
      <c r="I18" s="397">
        <f>I19</f>
        <v>1714.673</v>
      </c>
      <c r="J18" s="413">
        <f t="shared" si="0"/>
        <v>65.948961538461532</v>
      </c>
    </row>
    <row r="19" spans="1:14" ht="15" customHeight="1">
      <c r="A19" s="500" t="s">
        <v>41</v>
      </c>
      <c r="B19" s="501"/>
      <c r="C19" s="501"/>
      <c r="D19" s="501"/>
      <c r="E19" s="501"/>
      <c r="F19" s="502"/>
      <c r="G19" s="420" t="s">
        <v>54</v>
      </c>
      <c r="H19" s="406">
        <v>2600</v>
      </c>
      <c r="I19" s="406">
        <v>1714.673</v>
      </c>
      <c r="J19" s="413">
        <f t="shared" si="0"/>
        <v>65.948961538461532</v>
      </c>
    </row>
    <row r="20" spans="1:14" s="41" customFormat="1" ht="15" customHeight="1">
      <c r="A20" s="504" t="s">
        <v>27</v>
      </c>
      <c r="B20" s="505"/>
      <c r="C20" s="505"/>
      <c r="D20" s="505"/>
      <c r="E20" s="505"/>
      <c r="F20" s="506"/>
      <c r="G20" s="418" t="s">
        <v>55</v>
      </c>
      <c r="H20" s="397">
        <f>SUM(H21:H27)</f>
        <v>5055151</v>
      </c>
      <c r="I20" s="397">
        <f>SUM(I21:I27)</f>
        <v>5059454.1160000013</v>
      </c>
      <c r="J20" s="412">
        <f t="shared" si="0"/>
        <v>100.085123391962</v>
      </c>
    </row>
    <row r="21" spans="1:14" ht="15" customHeight="1">
      <c r="A21" s="500" t="s">
        <v>12</v>
      </c>
      <c r="B21" s="501"/>
      <c r="C21" s="501"/>
      <c r="D21" s="501"/>
      <c r="E21" s="501"/>
      <c r="F21" s="502"/>
      <c r="G21" s="418" t="s">
        <v>56</v>
      </c>
      <c r="H21" s="406">
        <v>3539791</v>
      </c>
      <c r="I21" s="406">
        <v>3540086.7420000001</v>
      </c>
      <c r="J21" s="413">
        <f t="shared" ref="J21:J38" si="1">SUM(I21/H21*100)</f>
        <v>100.00835478704818</v>
      </c>
    </row>
    <row r="22" spans="1:14" ht="15" customHeight="1">
      <c r="A22" s="531" t="s">
        <v>46</v>
      </c>
      <c r="B22" s="532"/>
      <c r="C22" s="532"/>
      <c r="D22" s="532"/>
      <c r="E22" s="532"/>
      <c r="F22" s="533"/>
      <c r="G22" s="418" t="s">
        <v>57</v>
      </c>
      <c r="H22" s="406">
        <v>26400</v>
      </c>
      <c r="I22" s="406">
        <v>29722.109</v>
      </c>
      <c r="J22" s="413">
        <f t="shared" si="1"/>
        <v>112.58374621212121</v>
      </c>
    </row>
    <row r="23" spans="1:14" ht="15" customHeight="1">
      <c r="A23" s="500" t="s">
        <v>13</v>
      </c>
      <c r="B23" s="501"/>
      <c r="C23" s="501"/>
      <c r="D23" s="501"/>
      <c r="E23" s="501"/>
      <c r="F23" s="502"/>
      <c r="G23" s="418" t="s">
        <v>58</v>
      </c>
      <c r="H23" s="406">
        <v>1452185</v>
      </c>
      <c r="I23" s="406">
        <v>1438519.6850000001</v>
      </c>
      <c r="J23" s="413">
        <f t="shared" si="1"/>
        <v>99.058982498786321</v>
      </c>
    </row>
    <row r="24" spans="1:14" ht="15" customHeight="1">
      <c r="A24" s="500" t="s">
        <v>20</v>
      </c>
      <c r="B24" s="501"/>
      <c r="C24" s="501"/>
      <c r="D24" s="501"/>
      <c r="E24" s="501"/>
      <c r="F24" s="502"/>
      <c r="G24" s="418" t="s">
        <v>60</v>
      </c>
      <c r="H24" s="406">
        <v>16100</v>
      </c>
      <c r="I24" s="406">
        <v>17207.030999999999</v>
      </c>
      <c r="J24" s="413">
        <f t="shared" si="1"/>
        <v>106.87596894409937</v>
      </c>
    </row>
    <row r="25" spans="1:14" ht="15" customHeight="1">
      <c r="A25" s="500" t="s">
        <v>21</v>
      </c>
      <c r="B25" s="501"/>
      <c r="C25" s="501"/>
      <c r="D25" s="501"/>
      <c r="E25" s="501"/>
      <c r="F25" s="502"/>
      <c r="G25" s="418" t="s">
        <v>61</v>
      </c>
      <c r="H25" s="406">
        <v>14503</v>
      </c>
      <c r="I25" s="406">
        <v>18581.751</v>
      </c>
      <c r="J25" s="413">
        <f t="shared" si="1"/>
        <v>128.12349858649935</v>
      </c>
    </row>
    <row r="26" spans="1:14" ht="15" customHeight="1">
      <c r="A26" s="500" t="s">
        <v>3</v>
      </c>
      <c r="B26" s="501"/>
      <c r="C26" s="501"/>
      <c r="D26" s="501"/>
      <c r="E26" s="501"/>
      <c r="F26" s="502"/>
      <c r="G26" s="418" t="s">
        <v>62</v>
      </c>
      <c r="H26" s="406">
        <v>6172</v>
      </c>
      <c r="I26" s="406">
        <v>15336.798000000001</v>
      </c>
      <c r="J26" s="413">
        <f t="shared" si="1"/>
        <v>248.48992222942323</v>
      </c>
    </row>
    <row r="27" spans="1:14" ht="15" hidden="1" customHeight="1">
      <c r="A27" s="537" t="s">
        <v>8</v>
      </c>
      <c r="B27" s="538"/>
      <c r="C27" s="538"/>
      <c r="D27" s="538"/>
      <c r="E27" s="538"/>
      <c r="F27" s="539"/>
      <c r="G27" s="424" t="s">
        <v>63</v>
      </c>
      <c r="H27" s="406"/>
      <c r="I27" s="406"/>
      <c r="J27" s="413" t="e">
        <f t="shared" si="1"/>
        <v>#DIV/0!</v>
      </c>
    </row>
    <row r="28" spans="1:14" ht="15" customHeight="1">
      <c r="A28" s="504" t="s">
        <v>14</v>
      </c>
      <c r="B28" s="505"/>
      <c r="C28" s="505"/>
      <c r="D28" s="505"/>
      <c r="E28" s="505"/>
      <c r="F28" s="506"/>
      <c r="G28" s="418" t="s">
        <v>64</v>
      </c>
      <c r="H28" s="407">
        <v>97000</v>
      </c>
      <c r="I28" s="407">
        <v>116271.573</v>
      </c>
      <c r="J28" s="412">
        <f t="shared" si="1"/>
        <v>119.86760103092784</v>
      </c>
    </row>
    <row r="29" spans="1:14" s="41" customFormat="1" ht="15" customHeight="1">
      <c r="A29" s="504" t="s">
        <v>28</v>
      </c>
      <c r="B29" s="505"/>
      <c r="C29" s="505"/>
      <c r="D29" s="505"/>
      <c r="E29" s="505"/>
      <c r="F29" s="506"/>
      <c r="G29" s="418" t="s">
        <v>65</v>
      </c>
      <c r="H29" s="397">
        <f>H30+H38+H45+H46</f>
        <v>532139</v>
      </c>
      <c r="I29" s="397">
        <f>I30+I38+I45+I46</f>
        <v>501565.19099999999</v>
      </c>
      <c r="J29" s="412">
        <f t="shared" si="1"/>
        <v>94.254544583276171</v>
      </c>
      <c r="K29" s="287"/>
    </row>
    <row r="30" spans="1:14" s="41" customFormat="1" ht="15" customHeight="1">
      <c r="A30" s="504" t="s">
        <v>29</v>
      </c>
      <c r="B30" s="505"/>
      <c r="C30" s="505"/>
      <c r="D30" s="505"/>
      <c r="E30" s="505"/>
      <c r="F30" s="506"/>
      <c r="G30" s="418" t="s">
        <v>66</v>
      </c>
      <c r="H30" s="397">
        <f>SUM(H31:H37)</f>
        <v>264231</v>
      </c>
      <c r="I30" s="397">
        <f>SUM(I31:I37)</f>
        <v>223774.58099999998</v>
      </c>
      <c r="J30" s="412">
        <f t="shared" si="1"/>
        <v>84.688995992143234</v>
      </c>
    </row>
    <row r="31" spans="1:14" ht="15" customHeight="1">
      <c r="A31" s="522" t="s">
        <v>37</v>
      </c>
      <c r="B31" s="523"/>
      <c r="C31" s="523"/>
      <c r="D31" s="523"/>
      <c r="E31" s="523"/>
      <c r="F31" s="524"/>
      <c r="G31" s="421" t="s">
        <v>67</v>
      </c>
      <c r="H31" s="406">
        <v>6217</v>
      </c>
      <c r="I31" s="406">
        <v>6527.9930000000004</v>
      </c>
      <c r="J31" s="413">
        <f>SUM(I31/H31*100)</f>
        <v>105.00230014476438</v>
      </c>
      <c r="N31" s="404"/>
    </row>
    <row r="32" spans="1:14" ht="15" customHeight="1">
      <c r="A32" s="500" t="s">
        <v>840</v>
      </c>
      <c r="B32" s="501"/>
      <c r="C32" s="501"/>
      <c r="D32" s="501"/>
      <c r="E32" s="501"/>
      <c r="F32" s="502"/>
      <c r="G32" s="421" t="s">
        <v>68</v>
      </c>
      <c r="H32" s="406">
        <v>217</v>
      </c>
      <c r="I32" s="406">
        <v>760.71900000000005</v>
      </c>
      <c r="J32" s="413">
        <f>SUM(I32/H32*100)</f>
        <v>350.56175115207378</v>
      </c>
      <c r="N32" s="404"/>
    </row>
    <row r="33" spans="1:14" ht="15" customHeight="1">
      <c r="A33" s="500" t="s">
        <v>827</v>
      </c>
      <c r="B33" s="501"/>
      <c r="C33" s="501"/>
      <c r="D33" s="501"/>
      <c r="E33" s="501"/>
      <c r="F33" s="502"/>
      <c r="G33" s="418" t="s">
        <v>69</v>
      </c>
      <c r="H33" s="406">
        <v>11500</v>
      </c>
      <c r="I33" s="406">
        <v>11169.058000000001</v>
      </c>
      <c r="J33" s="413">
        <f>SUM(I33/H33*100)</f>
        <v>97.12224347826087</v>
      </c>
      <c r="N33" s="404"/>
    </row>
    <row r="34" spans="1:14" ht="15" customHeight="1">
      <c r="A34" s="500" t="s">
        <v>817</v>
      </c>
      <c r="B34" s="501"/>
      <c r="C34" s="501"/>
      <c r="D34" s="501"/>
      <c r="E34" s="501"/>
      <c r="F34" s="502"/>
      <c r="G34" s="421" t="s">
        <v>70</v>
      </c>
      <c r="H34" s="406">
        <v>222111</v>
      </c>
      <c r="I34" s="406">
        <v>175372.59899999999</v>
      </c>
      <c r="J34" s="413">
        <f>SUM(I34/H34*100)</f>
        <v>78.957187622405016</v>
      </c>
      <c r="N34" s="404"/>
    </row>
    <row r="35" spans="1:14" ht="15" customHeight="1">
      <c r="A35" s="500" t="s">
        <v>4</v>
      </c>
      <c r="B35" s="501"/>
      <c r="C35" s="501"/>
      <c r="D35" s="501"/>
      <c r="E35" s="501"/>
      <c r="F35" s="502"/>
      <c r="G35" s="418" t="s">
        <v>828</v>
      </c>
      <c r="H35" s="406">
        <v>13750</v>
      </c>
      <c r="I35" s="406">
        <v>19230.931</v>
      </c>
      <c r="J35" s="413">
        <f t="shared" ref="J35" si="2">SUM(I35/H35*100)</f>
        <v>139.86131636363638</v>
      </c>
      <c r="N35" s="404"/>
    </row>
    <row r="36" spans="1:14" ht="15" customHeight="1">
      <c r="A36" s="500" t="s">
        <v>42</v>
      </c>
      <c r="B36" s="501"/>
      <c r="C36" s="501"/>
      <c r="D36" s="501"/>
      <c r="E36" s="501"/>
      <c r="F36" s="502"/>
      <c r="G36" s="422" t="s">
        <v>829</v>
      </c>
      <c r="H36" s="406">
        <v>2989</v>
      </c>
      <c r="I36" s="406">
        <v>3141.125</v>
      </c>
      <c r="J36" s="413">
        <f t="shared" si="1"/>
        <v>105.08949481431917</v>
      </c>
      <c r="N36" s="404"/>
    </row>
    <row r="37" spans="1:14" ht="15" customHeight="1">
      <c r="A37" s="510" t="s">
        <v>5</v>
      </c>
      <c r="B37" s="511"/>
      <c r="C37" s="511"/>
      <c r="D37" s="511"/>
      <c r="E37" s="511"/>
      <c r="F37" s="512"/>
      <c r="G37" s="418" t="s">
        <v>830</v>
      </c>
      <c r="H37" s="408">
        <v>7447</v>
      </c>
      <c r="I37" s="406">
        <v>7572.1559999999999</v>
      </c>
      <c r="J37" s="413">
        <f t="shared" si="1"/>
        <v>101.6806230696925</v>
      </c>
      <c r="N37" s="404"/>
    </row>
    <row r="38" spans="1:14" s="41" customFormat="1" ht="15" customHeight="1">
      <c r="A38" s="504" t="s">
        <v>0</v>
      </c>
      <c r="B38" s="505"/>
      <c r="C38" s="505"/>
      <c r="D38" s="505"/>
      <c r="E38" s="505"/>
      <c r="F38" s="506"/>
      <c r="G38" s="423" t="s">
        <v>831</v>
      </c>
      <c r="H38" s="397">
        <f>SUM(H39:H44)</f>
        <v>211968</v>
      </c>
      <c r="I38" s="397">
        <f>SUM(I39:I44)</f>
        <v>222030.97100000002</v>
      </c>
      <c r="J38" s="412">
        <f t="shared" si="1"/>
        <v>104.7474010227959</v>
      </c>
      <c r="N38" s="405"/>
    </row>
    <row r="39" spans="1:14" ht="15" customHeight="1">
      <c r="A39" s="500" t="s">
        <v>835</v>
      </c>
      <c r="B39" s="501"/>
      <c r="C39" s="501"/>
      <c r="D39" s="501"/>
      <c r="E39" s="501"/>
      <c r="F39" s="502"/>
      <c r="G39" s="423" t="s">
        <v>75</v>
      </c>
      <c r="H39" s="406">
        <v>4098</v>
      </c>
      <c r="I39" s="406">
        <v>6567.558</v>
      </c>
      <c r="J39" s="413">
        <f>SUM(I39/H39*100)</f>
        <v>160.26251830161053</v>
      </c>
    </row>
    <row r="40" spans="1:14" ht="15" customHeight="1">
      <c r="A40" s="500" t="s">
        <v>15</v>
      </c>
      <c r="B40" s="501"/>
      <c r="C40" s="501"/>
      <c r="D40" s="501"/>
      <c r="E40" s="501"/>
      <c r="F40" s="502"/>
      <c r="G40" s="418" t="s">
        <v>76</v>
      </c>
      <c r="H40" s="406">
        <v>25352</v>
      </c>
      <c r="I40" s="406">
        <v>25703.614000000001</v>
      </c>
      <c r="J40" s="413">
        <f>SUM(I40/H40*100)</f>
        <v>101.38692805301358</v>
      </c>
    </row>
    <row r="41" spans="1:14" ht="15" customHeight="1">
      <c r="A41" s="500" t="s">
        <v>825</v>
      </c>
      <c r="B41" s="501"/>
      <c r="C41" s="501"/>
      <c r="D41" s="501"/>
      <c r="E41" s="501"/>
      <c r="F41" s="502"/>
      <c r="G41" s="418" t="s">
        <v>832</v>
      </c>
      <c r="H41" s="406">
        <v>91208</v>
      </c>
      <c r="I41" s="406">
        <v>97904.642000000007</v>
      </c>
      <c r="J41" s="413">
        <f t="shared" ref="J41:J44" si="3">SUM(I41/H41*100)</f>
        <v>107.34216516095081</v>
      </c>
    </row>
    <row r="42" spans="1:14" ht="15" customHeight="1">
      <c r="A42" s="500" t="s">
        <v>24</v>
      </c>
      <c r="B42" s="501"/>
      <c r="C42" s="501"/>
      <c r="D42" s="501"/>
      <c r="E42" s="501"/>
      <c r="F42" s="502"/>
      <c r="G42" s="418" t="s">
        <v>833</v>
      </c>
      <c r="H42" s="406">
        <v>8507</v>
      </c>
      <c r="I42" s="406">
        <v>9763.6129999999994</v>
      </c>
      <c r="J42" s="413">
        <f t="shared" si="3"/>
        <v>114.77151757376278</v>
      </c>
    </row>
    <row r="43" spans="1:14" ht="15" customHeight="1">
      <c r="A43" s="519" t="s">
        <v>826</v>
      </c>
      <c r="B43" s="520"/>
      <c r="C43" s="520"/>
      <c r="D43" s="520"/>
      <c r="E43" s="520"/>
      <c r="F43" s="521"/>
      <c r="G43" s="422" t="s">
        <v>78</v>
      </c>
      <c r="H43" s="406">
        <v>35226</v>
      </c>
      <c r="I43" s="406">
        <v>36452.936000000002</v>
      </c>
      <c r="J43" s="413">
        <f t="shared" si="3"/>
        <v>103.48304093567251</v>
      </c>
    </row>
    <row r="44" spans="1:14" ht="15" customHeight="1">
      <c r="A44" s="500" t="s">
        <v>22</v>
      </c>
      <c r="B44" s="501"/>
      <c r="C44" s="501"/>
      <c r="D44" s="501"/>
      <c r="E44" s="501"/>
      <c r="F44" s="502"/>
      <c r="G44" s="418" t="s">
        <v>79</v>
      </c>
      <c r="H44" s="406">
        <v>47577</v>
      </c>
      <c r="I44" s="406">
        <v>45638.608</v>
      </c>
      <c r="J44" s="413">
        <f t="shared" si="3"/>
        <v>95.925779263089311</v>
      </c>
    </row>
    <row r="45" spans="1:14" s="41" customFormat="1" ht="15" customHeight="1">
      <c r="A45" s="504" t="s">
        <v>47</v>
      </c>
      <c r="B45" s="505"/>
      <c r="C45" s="505"/>
      <c r="D45" s="505"/>
      <c r="E45" s="505"/>
      <c r="F45" s="506"/>
      <c r="G45" s="418" t="s">
        <v>80</v>
      </c>
      <c r="H45" s="407">
        <v>45320</v>
      </c>
      <c r="I45" s="407">
        <v>48212.919000000002</v>
      </c>
      <c r="J45" s="412">
        <f>SUM(I45/H45*100)</f>
        <v>106.3833164165931</v>
      </c>
    </row>
    <row r="46" spans="1:14" s="41" customFormat="1" ht="15" customHeight="1">
      <c r="A46" s="504" t="s">
        <v>34</v>
      </c>
      <c r="B46" s="505"/>
      <c r="C46" s="505"/>
      <c r="D46" s="505"/>
      <c r="E46" s="505"/>
      <c r="F46" s="506"/>
      <c r="G46" s="425" t="s">
        <v>834</v>
      </c>
      <c r="H46" s="407">
        <v>10620</v>
      </c>
      <c r="I46" s="407">
        <f>7474.82+71.9</f>
        <v>7546.7199999999993</v>
      </c>
      <c r="J46" s="412">
        <f>SUM(I46/H46*100)</f>
        <v>71.061393596986804</v>
      </c>
    </row>
    <row r="47" spans="1:14" s="41" customFormat="1" ht="45" customHeight="1">
      <c r="A47" s="516" t="s">
        <v>836</v>
      </c>
      <c r="B47" s="517"/>
      <c r="C47" s="517"/>
      <c r="D47" s="517"/>
      <c r="E47" s="517"/>
      <c r="F47" s="518"/>
      <c r="G47" s="418" t="s">
        <v>82</v>
      </c>
      <c r="H47" s="397">
        <f>H48+H51</f>
        <v>69853</v>
      </c>
      <c r="I47" s="397">
        <f>I48+I51</f>
        <v>121137.033</v>
      </c>
      <c r="J47" s="414">
        <f t="shared" ref="J47:J48" si="4">SUM(I47/H47*100)</f>
        <v>173.41708015403776</v>
      </c>
      <c r="K47" s="287"/>
    </row>
    <row r="48" spans="1:14" s="41" customFormat="1" ht="15.75" customHeight="1">
      <c r="A48" s="516" t="s">
        <v>92</v>
      </c>
      <c r="B48" s="517"/>
      <c r="C48" s="517"/>
      <c r="D48" s="517"/>
      <c r="E48" s="517"/>
      <c r="F48" s="518"/>
      <c r="G48" s="426" t="s">
        <v>83</v>
      </c>
      <c r="H48" s="397">
        <f>SUM(H49:H50)</f>
        <v>65018</v>
      </c>
      <c r="I48" s="397">
        <f>SUM(I49:I50)</f>
        <v>119521.34299999999</v>
      </c>
      <c r="J48" s="414">
        <f t="shared" si="4"/>
        <v>183.8280829924021</v>
      </c>
    </row>
    <row r="49" spans="1:14" s="42" customFormat="1" ht="15" customHeight="1">
      <c r="A49" s="519" t="s">
        <v>837</v>
      </c>
      <c r="B49" s="520"/>
      <c r="C49" s="520"/>
      <c r="D49" s="520"/>
      <c r="E49" s="520"/>
      <c r="F49" s="521"/>
      <c r="G49" s="418" t="s">
        <v>84</v>
      </c>
      <c r="H49" s="406">
        <v>23011</v>
      </c>
      <c r="I49" s="406">
        <v>30592.815999999999</v>
      </c>
      <c r="J49" s="413">
        <f>SUM(I49/H49*100)</f>
        <v>132.94865933683892</v>
      </c>
    </row>
    <row r="50" spans="1:14" s="42" customFormat="1" ht="26.25" customHeight="1">
      <c r="A50" s="507" t="s">
        <v>7</v>
      </c>
      <c r="B50" s="508"/>
      <c r="C50" s="508"/>
      <c r="D50" s="508"/>
      <c r="E50" s="508"/>
      <c r="F50" s="509"/>
      <c r="G50" s="421" t="s">
        <v>85</v>
      </c>
      <c r="H50" s="406">
        <v>42007</v>
      </c>
      <c r="I50" s="406">
        <v>88928.527000000002</v>
      </c>
      <c r="J50" s="413">
        <f>SUM(I50/H50*100)</f>
        <v>211.69930487775846</v>
      </c>
    </row>
    <row r="51" spans="1:14" s="43" customFormat="1" ht="27.75" customHeight="1">
      <c r="A51" s="516" t="s">
        <v>838</v>
      </c>
      <c r="B51" s="517"/>
      <c r="C51" s="517"/>
      <c r="D51" s="517"/>
      <c r="E51" s="517"/>
      <c r="F51" s="518"/>
      <c r="G51" s="418" t="s">
        <v>86</v>
      </c>
      <c r="H51" s="397">
        <f>H53</f>
        <v>4835</v>
      </c>
      <c r="I51" s="397">
        <f>I53</f>
        <v>1615.69</v>
      </c>
      <c r="J51" s="412">
        <f>SUM(I51/H51*100)</f>
        <v>33.416546018614277</v>
      </c>
    </row>
    <row r="52" spans="1:14" s="43" customFormat="1" ht="15" hidden="1" customHeight="1">
      <c r="A52" s="540" t="s">
        <v>94</v>
      </c>
      <c r="B52" s="541"/>
      <c r="C52" s="541"/>
      <c r="D52" s="541"/>
      <c r="E52" s="541"/>
      <c r="F52" s="542"/>
      <c r="G52" s="423" t="s">
        <v>95</v>
      </c>
      <c r="H52" s="401"/>
      <c r="I52" s="419"/>
      <c r="J52" s="412"/>
    </row>
    <row r="53" spans="1:14" s="42" customFormat="1" ht="15" customHeight="1">
      <c r="A53" s="519" t="s">
        <v>32</v>
      </c>
      <c r="B53" s="520"/>
      <c r="C53" s="520"/>
      <c r="D53" s="520"/>
      <c r="E53" s="520"/>
      <c r="F53" s="521"/>
      <c r="G53" s="423" t="s">
        <v>96</v>
      </c>
      <c r="H53" s="406">
        <v>4835</v>
      </c>
      <c r="I53" s="406">
        <v>1615.69</v>
      </c>
      <c r="J53" s="412">
        <f t="shared" ref="J53:J54" si="5">SUM(I53/H53*100)</f>
        <v>33.416546018614277</v>
      </c>
    </row>
    <row r="54" spans="1:14" s="41" customFormat="1" ht="15" customHeight="1">
      <c r="A54" s="504" t="s">
        <v>11</v>
      </c>
      <c r="B54" s="505"/>
      <c r="C54" s="505"/>
      <c r="D54" s="505"/>
      <c r="E54" s="505"/>
      <c r="F54" s="506"/>
      <c r="G54" s="410"/>
      <c r="H54" s="396">
        <f>H47+H13</f>
        <v>6767262</v>
      </c>
      <c r="I54" s="396">
        <f>I47+I13</f>
        <v>6806090.9080000008</v>
      </c>
      <c r="J54" s="412">
        <f t="shared" si="5"/>
        <v>100.5737757456413</v>
      </c>
      <c r="L54" s="287"/>
    </row>
    <row r="55" spans="1:14" s="41" customFormat="1" ht="15" customHeight="1">
      <c r="A55" s="510" t="s">
        <v>839</v>
      </c>
      <c r="B55" s="511"/>
      <c r="C55" s="511"/>
      <c r="D55" s="511"/>
      <c r="E55" s="511"/>
      <c r="F55" s="512"/>
      <c r="G55" s="411"/>
      <c r="H55" s="409">
        <v>2303876</v>
      </c>
      <c r="I55" s="409">
        <v>1962589.7620000001</v>
      </c>
      <c r="J55" s="413">
        <f>SUM(I55/H55*100)</f>
        <v>85.186431995471978</v>
      </c>
      <c r="N55" s="287"/>
    </row>
    <row r="56" spans="1:14" s="41" customFormat="1" ht="15" customHeight="1">
      <c r="A56" s="504" t="s">
        <v>33</v>
      </c>
      <c r="B56" s="505"/>
      <c r="C56" s="505"/>
      <c r="D56" s="505"/>
      <c r="E56" s="505"/>
      <c r="F56" s="506"/>
      <c r="G56" s="410"/>
      <c r="H56" s="396">
        <f>H54+H55</f>
        <v>9071138</v>
      </c>
      <c r="I56" s="396">
        <f>I54+I55</f>
        <v>8768680.6700000018</v>
      </c>
      <c r="J56" s="412">
        <f>SUM(I56/H56*100)</f>
        <v>96.665717906617687</v>
      </c>
    </row>
    <row r="57" spans="1:14" s="41" customFormat="1" ht="13.8">
      <c r="A57" s="44"/>
      <c r="B57" s="45"/>
      <c r="C57" s="45"/>
      <c r="D57" s="45"/>
      <c r="E57" s="45"/>
      <c r="F57" s="45"/>
      <c r="G57" s="46"/>
      <c r="H57" s="47"/>
    </row>
    <row r="58" spans="1:14" s="41" customFormat="1">
      <c r="H58" s="47"/>
    </row>
    <row r="59" spans="1:14" ht="15.6">
      <c r="A59" s="7" t="s">
        <v>820</v>
      </c>
      <c r="B59" s="2"/>
      <c r="C59" s="2"/>
      <c r="D59" s="2"/>
      <c r="E59" s="2"/>
      <c r="F59" s="2"/>
      <c r="G59" s="65"/>
      <c r="H59" s="47"/>
      <c r="I59" s="534" t="s">
        <v>821</v>
      </c>
      <c r="J59" s="534"/>
    </row>
    <row r="60" spans="1:14" ht="15.6">
      <c r="A60" s="52"/>
      <c r="B60" s="2"/>
      <c r="C60" s="2"/>
      <c r="D60" s="2"/>
      <c r="E60" s="2"/>
      <c r="F60" s="2"/>
      <c r="G60" s="427" t="s">
        <v>35</v>
      </c>
      <c r="H60" s="47"/>
      <c r="I60" s="525"/>
      <c r="J60" s="525"/>
    </row>
    <row r="61" spans="1:14" ht="15.6">
      <c r="A61" s="7"/>
      <c r="B61" s="2"/>
      <c r="C61" s="2"/>
      <c r="D61" s="2"/>
      <c r="E61" s="2"/>
      <c r="F61" s="2"/>
      <c r="G61" s="427"/>
      <c r="H61" s="47"/>
      <c r="I61" s="427"/>
      <c r="J61" s="427"/>
    </row>
    <row r="62" spans="1:14" ht="15.6">
      <c r="A62" s="7" t="s">
        <v>841</v>
      </c>
      <c r="B62" s="2"/>
      <c r="C62" s="2"/>
      <c r="D62" s="2"/>
      <c r="E62" s="2"/>
      <c r="F62" s="2"/>
      <c r="G62" s="65"/>
      <c r="H62" s="47"/>
      <c r="I62" s="534" t="s">
        <v>89</v>
      </c>
      <c r="J62" s="534"/>
    </row>
    <row r="63" spans="1:14">
      <c r="A63" s="1"/>
      <c r="B63" s="2"/>
      <c r="C63" s="2"/>
      <c r="D63" s="2"/>
      <c r="E63" s="2"/>
      <c r="F63" s="2"/>
      <c r="G63" s="427" t="s">
        <v>35</v>
      </c>
      <c r="H63" s="47"/>
      <c r="I63" s="525"/>
      <c r="J63" s="525"/>
    </row>
    <row r="64" spans="1:14">
      <c r="A64" s="1"/>
      <c r="B64" s="2"/>
      <c r="C64" s="2"/>
      <c r="D64" s="2"/>
      <c r="E64" s="2"/>
      <c r="F64" s="2"/>
      <c r="G64" s="2"/>
      <c r="H64" s="47"/>
      <c r="I64" s="2"/>
      <c r="J64" s="2"/>
      <c r="K64" s="2"/>
    </row>
    <row r="65" spans="7:8">
      <c r="G65" s="26"/>
      <c r="H65" s="49"/>
    </row>
    <row r="66" spans="7:8">
      <c r="G66" s="26"/>
      <c r="H66" s="47"/>
    </row>
    <row r="67" spans="7:8">
      <c r="G67" s="26"/>
      <c r="H67" s="47"/>
    </row>
    <row r="68" spans="7:8">
      <c r="G68" s="26"/>
      <c r="H68" s="47"/>
    </row>
    <row r="69" spans="7:8">
      <c r="G69" s="26"/>
      <c r="H69" s="47"/>
    </row>
    <row r="70" spans="7:8">
      <c r="G70" s="26"/>
      <c r="H70" s="47"/>
    </row>
    <row r="71" spans="7:8">
      <c r="G71" s="26"/>
      <c r="H71" s="47"/>
    </row>
    <row r="72" spans="7:8">
      <c r="G72" s="26"/>
      <c r="H72" s="47"/>
    </row>
    <row r="73" spans="7:8">
      <c r="G73" s="26"/>
      <c r="H73" s="47"/>
    </row>
    <row r="74" spans="7:8">
      <c r="G74" s="26"/>
      <c r="H74" s="47"/>
    </row>
    <row r="75" spans="7:8">
      <c r="G75" s="26"/>
      <c r="H75" s="47"/>
    </row>
    <row r="76" spans="7:8">
      <c r="G76" s="26"/>
      <c r="H76" s="47"/>
    </row>
    <row r="77" spans="7:8">
      <c r="G77" s="26"/>
      <c r="H77" s="47"/>
    </row>
    <row r="78" spans="7:8">
      <c r="G78" s="26"/>
      <c r="H78" s="47"/>
    </row>
    <row r="79" spans="7:8">
      <c r="G79" s="26"/>
      <c r="H79" s="47"/>
    </row>
    <row r="80" spans="7:8">
      <c r="G80" s="26"/>
      <c r="H80" s="49"/>
    </row>
    <row r="81" spans="7:8">
      <c r="G81" s="26"/>
      <c r="H81" s="47"/>
    </row>
    <row r="82" spans="7:8">
      <c r="G82" s="26"/>
      <c r="H82" s="47"/>
    </row>
    <row r="83" spans="7:8">
      <c r="G83" s="26"/>
      <c r="H83" s="47"/>
    </row>
    <row r="84" spans="7:8">
      <c r="G84" s="26"/>
      <c r="H84" s="49"/>
    </row>
    <row r="85" spans="7:8">
      <c r="G85" s="26"/>
      <c r="H85" s="47"/>
    </row>
    <row r="86" spans="7:8">
      <c r="G86" s="26"/>
      <c r="H86" s="49"/>
    </row>
  </sheetData>
  <mergeCells count="55">
    <mergeCell ref="A17:F17"/>
    <mergeCell ref="H1:J1"/>
    <mergeCell ref="H2:J2"/>
    <mergeCell ref="A4:J4"/>
    <mergeCell ref="F6:G6"/>
    <mergeCell ref="A7:J7"/>
    <mergeCell ref="A11:F11"/>
    <mergeCell ref="A12:F12"/>
    <mergeCell ref="A13:F13"/>
    <mergeCell ref="A14:F14"/>
    <mergeCell ref="A15:F15"/>
    <mergeCell ref="A16:F16"/>
    <mergeCell ref="A28:F28"/>
    <mergeCell ref="A18:F18"/>
    <mergeCell ref="A19:F19"/>
    <mergeCell ref="A20:F20"/>
    <mergeCell ref="A21:F21"/>
    <mergeCell ref="A22:F22"/>
    <mergeCell ref="A23:F23"/>
    <mergeCell ref="A24:F24"/>
    <mergeCell ref="A25:F25"/>
    <mergeCell ref="A26:F26"/>
    <mergeCell ref="A27:F27"/>
    <mergeCell ref="A40:F40"/>
    <mergeCell ref="A29:F29"/>
    <mergeCell ref="A30:F30"/>
    <mergeCell ref="A31:F31"/>
    <mergeCell ref="A32:F32"/>
    <mergeCell ref="A33:F33"/>
    <mergeCell ref="A34:F34"/>
    <mergeCell ref="A35:F35"/>
    <mergeCell ref="A36:F36"/>
    <mergeCell ref="A37:F37"/>
    <mergeCell ref="A38:F38"/>
    <mergeCell ref="A39:F39"/>
    <mergeCell ref="A52:F52"/>
    <mergeCell ref="A41:F41"/>
    <mergeCell ref="A42:F42"/>
    <mergeCell ref="A43:F43"/>
    <mergeCell ref="A44:F44"/>
    <mergeCell ref="A45:F45"/>
    <mergeCell ref="A46:F46"/>
    <mergeCell ref="A47:F47"/>
    <mergeCell ref="A48:F48"/>
    <mergeCell ref="A49:F49"/>
    <mergeCell ref="A50:F50"/>
    <mergeCell ref="A51:F51"/>
    <mergeCell ref="I62:J62"/>
    <mergeCell ref="I63:J63"/>
    <mergeCell ref="A53:F53"/>
    <mergeCell ref="A54:F54"/>
    <mergeCell ref="A55:F55"/>
    <mergeCell ref="A56:F56"/>
    <mergeCell ref="I59:J59"/>
    <mergeCell ref="I60:J60"/>
  </mergeCells>
  <printOptions horizontalCentered="1"/>
  <pageMargins left="0.59055118110236227" right="0.39370078740157483" top="0.47244094488188981" bottom="0.39370078740157483" header="0.31496062992125984" footer="0.31496062992125984"/>
  <pageSetup paperSize="9" scale="73" firstPageNumber="0" fitToWidth="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s2"/>
  <dimension ref="A1:N136"/>
  <sheetViews>
    <sheetView topLeftCell="A16" workbookViewId="0">
      <selection activeCell="U36" sqref="U36"/>
    </sheetView>
  </sheetViews>
  <sheetFormatPr defaultColWidth="9.33203125" defaultRowHeight="13.2"/>
  <cols>
    <col min="1" max="1" width="48.77734375" style="137" customWidth="1"/>
    <col min="2" max="2" width="10.33203125" style="137" customWidth="1"/>
    <col min="3" max="3" width="10.6640625" style="137" customWidth="1"/>
    <col min="4" max="4" width="11" style="137" customWidth="1"/>
    <col min="5" max="5" width="9.77734375" style="137" customWidth="1"/>
    <col min="6" max="8" width="10.33203125" style="137" customWidth="1"/>
    <col min="9" max="9" width="10.44140625" style="137" customWidth="1"/>
    <col min="10" max="11" width="10.33203125" style="137" customWidth="1"/>
    <col min="12" max="12" width="8.77734375" style="137" customWidth="1"/>
    <col min="13" max="13" width="9.44140625" style="137" customWidth="1"/>
    <col min="14" max="14" width="9" style="137" customWidth="1"/>
    <col min="15" max="16384" width="9.33203125" style="137"/>
  </cols>
  <sheetData>
    <row r="1" spans="1:14" ht="14.25" customHeight="1">
      <c r="A1" s="159"/>
      <c r="B1" s="159"/>
      <c r="C1" s="159"/>
      <c r="D1" s="159"/>
      <c r="E1" s="159"/>
      <c r="F1" s="159"/>
      <c r="G1" s="159"/>
      <c r="H1" s="159"/>
      <c r="I1" s="160" t="s">
        <v>233</v>
      </c>
      <c r="K1" s="159"/>
      <c r="L1" s="159"/>
      <c r="M1" s="159"/>
      <c r="N1" s="159"/>
    </row>
    <row r="2" spans="1:14" ht="14.25" customHeight="1">
      <c r="A2" s="161"/>
      <c r="B2" s="161"/>
      <c r="C2" s="161"/>
      <c r="D2" s="161"/>
      <c r="E2" s="161"/>
      <c r="F2" s="161"/>
      <c r="G2" s="161"/>
      <c r="H2" s="161"/>
      <c r="I2" s="160" t="s">
        <v>234</v>
      </c>
      <c r="K2" s="161"/>
      <c r="L2" s="161"/>
      <c r="M2" s="161"/>
      <c r="N2" s="161"/>
    </row>
    <row r="3" spans="1:14" ht="14.25" customHeight="1">
      <c r="A3" s="159"/>
      <c r="B3" s="159"/>
      <c r="C3" s="159"/>
      <c r="D3" s="159"/>
      <c r="E3" s="159"/>
      <c r="F3" s="159"/>
      <c r="G3" s="159"/>
      <c r="H3" s="159"/>
      <c r="I3" s="160" t="s">
        <v>235</v>
      </c>
      <c r="K3" s="159"/>
      <c r="L3" s="159"/>
      <c r="M3" s="159"/>
      <c r="N3" s="159"/>
    </row>
    <row r="4" spans="1:14" ht="14.25" customHeight="1">
      <c r="A4" s="159"/>
      <c r="B4" s="159"/>
      <c r="C4" s="159"/>
      <c r="D4" s="159"/>
      <c r="E4" s="159"/>
      <c r="F4" s="159"/>
      <c r="G4" s="159"/>
      <c r="H4" s="159"/>
      <c r="I4" s="160" t="s">
        <v>236</v>
      </c>
      <c r="K4" s="159"/>
      <c r="L4" s="159"/>
      <c r="M4" s="159"/>
      <c r="N4" s="159"/>
    </row>
    <row r="5" spans="1:14">
      <c r="A5" s="159"/>
      <c r="B5" s="159"/>
      <c r="C5" s="159"/>
      <c r="D5" s="159"/>
      <c r="E5" s="159"/>
      <c r="F5" s="159"/>
      <c r="G5" s="159"/>
      <c r="H5" s="159"/>
      <c r="I5" s="159"/>
      <c r="J5" s="162"/>
      <c r="K5" s="159"/>
      <c r="L5" s="159"/>
      <c r="M5" s="159"/>
      <c r="N5" s="159"/>
    </row>
    <row r="6" spans="1:14" ht="15.6">
      <c r="A6" s="544" t="s">
        <v>237</v>
      </c>
      <c r="B6" s="544"/>
      <c r="C6" s="544"/>
      <c r="D6" s="544"/>
      <c r="E6" s="544"/>
      <c r="F6" s="544"/>
      <c r="G6" s="544"/>
      <c r="H6" s="544"/>
      <c r="I6" s="544"/>
      <c r="J6" s="544"/>
      <c r="K6" s="544"/>
      <c r="L6" s="544"/>
      <c r="M6" s="544"/>
      <c r="N6" s="544"/>
    </row>
    <row r="7" spans="1:14" ht="15" customHeight="1">
      <c r="A7" s="163"/>
      <c r="B7" s="163"/>
      <c r="C7" s="163"/>
      <c r="D7" s="163"/>
      <c r="E7" s="163"/>
      <c r="F7" s="163"/>
      <c r="G7" s="163"/>
      <c r="H7" s="163"/>
      <c r="I7" s="163"/>
      <c r="J7" s="163"/>
      <c r="K7" s="163"/>
      <c r="L7" s="163"/>
      <c r="M7" s="163"/>
      <c r="N7" s="163"/>
    </row>
    <row r="8" spans="1:14" ht="15" customHeight="1">
      <c r="A8" s="545" t="s">
        <v>238</v>
      </c>
      <c r="B8" s="545"/>
      <c r="C8" s="545"/>
      <c r="D8" s="545"/>
      <c r="E8" s="545"/>
      <c r="F8" s="545"/>
      <c r="G8" s="545"/>
      <c r="H8" s="545"/>
      <c r="I8" s="545"/>
      <c r="J8" s="545"/>
      <c r="K8" s="545"/>
      <c r="L8" s="545"/>
      <c r="M8" s="545"/>
      <c r="N8" s="545"/>
    </row>
    <row r="9" spans="1:14" ht="10.5" customHeight="1">
      <c r="A9" s="162"/>
      <c r="B9" s="162"/>
      <c r="C9" s="162"/>
      <c r="D9" s="162"/>
      <c r="E9" s="546" t="s">
        <v>239</v>
      </c>
      <c r="F9" s="546"/>
      <c r="G9" s="162"/>
      <c r="H9" s="162"/>
      <c r="I9" s="162"/>
      <c r="J9" s="162"/>
      <c r="K9" s="162"/>
      <c r="L9" s="162"/>
      <c r="M9" s="162"/>
      <c r="N9" s="162"/>
    </row>
    <row r="10" spans="1:14" ht="12" customHeight="1">
      <c r="A10" s="159"/>
      <c r="B10" s="159"/>
      <c r="C10" s="159"/>
      <c r="D10" s="159"/>
      <c r="E10" s="159"/>
      <c r="F10" s="159"/>
      <c r="G10" s="159"/>
      <c r="H10" s="159"/>
      <c r="I10" s="159"/>
      <c r="J10" s="159"/>
      <c r="K10" s="159"/>
      <c r="L10" s="159"/>
      <c r="M10" s="162"/>
      <c r="N10" s="164" t="s">
        <v>43</v>
      </c>
    </row>
    <row r="11" spans="1:14" ht="13.5" customHeight="1">
      <c r="A11" s="547" t="s">
        <v>101</v>
      </c>
      <c r="B11" s="550" t="s">
        <v>11</v>
      </c>
      <c r="C11" s="551"/>
      <c r="D11" s="551"/>
      <c r="E11" s="552"/>
      <c r="F11" s="543" t="s">
        <v>240</v>
      </c>
      <c r="G11" s="543"/>
      <c r="H11" s="543"/>
      <c r="I11" s="543"/>
      <c r="J11" s="543"/>
      <c r="K11" s="543"/>
      <c r="L11" s="543"/>
      <c r="M11" s="543"/>
      <c r="N11" s="543"/>
    </row>
    <row r="12" spans="1:14" ht="13.5" customHeight="1">
      <c r="A12" s="548"/>
      <c r="B12" s="553"/>
      <c r="C12" s="554"/>
      <c r="D12" s="554"/>
      <c r="E12" s="555"/>
      <c r="F12" s="543" t="s">
        <v>241</v>
      </c>
      <c r="G12" s="543"/>
      <c r="H12" s="543"/>
      <c r="I12" s="543"/>
      <c r="J12" s="543"/>
      <c r="K12" s="543"/>
      <c r="L12" s="543" t="s">
        <v>242</v>
      </c>
      <c r="M12" s="543"/>
      <c r="N12" s="543"/>
    </row>
    <row r="13" spans="1:14" ht="13.5" customHeight="1">
      <c r="A13" s="548"/>
      <c r="B13" s="556"/>
      <c r="C13" s="557"/>
      <c r="D13" s="557"/>
      <c r="E13" s="558"/>
      <c r="F13" s="165" t="s">
        <v>243</v>
      </c>
      <c r="G13" s="165"/>
      <c r="H13" s="165"/>
      <c r="I13" s="543" t="s">
        <v>244</v>
      </c>
      <c r="J13" s="543"/>
      <c r="K13" s="543"/>
      <c r="L13" s="543" t="s">
        <v>9</v>
      </c>
      <c r="M13" s="543" t="s">
        <v>104</v>
      </c>
      <c r="N13" s="543" t="s">
        <v>39</v>
      </c>
    </row>
    <row r="14" spans="1:14" ht="40.5" customHeight="1">
      <c r="A14" s="549"/>
      <c r="B14" s="165" t="s">
        <v>9</v>
      </c>
      <c r="C14" s="165" t="s">
        <v>104</v>
      </c>
      <c r="D14" s="165" t="s">
        <v>39</v>
      </c>
      <c r="E14" s="166" t="s">
        <v>105</v>
      </c>
      <c r="F14" s="165" t="s">
        <v>9</v>
      </c>
      <c r="G14" s="165" t="s">
        <v>104</v>
      </c>
      <c r="H14" s="165" t="s">
        <v>39</v>
      </c>
      <c r="I14" s="166" t="s">
        <v>9</v>
      </c>
      <c r="J14" s="166" t="s">
        <v>104</v>
      </c>
      <c r="K14" s="166" t="s">
        <v>39</v>
      </c>
      <c r="L14" s="543"/>
      <c r="M14" s="543"/>
      <c r="N14" s="543"/>
    </row>
    <row r="15" spans="1:14" ht="11.25" customHeight="1">
      <c r="A15" s="167">
        <v>1</v>
      </c>
      <c r="B15" s="167">
        <v>2</v>
      </c>
      <c r="C15" s="167">
        <v>3</v>
      </c>
      <c r="D15" s="167">
        <v>4</v>
      </c>
      <c r="E15" s="167">
        <v>5</v>
      </c>
      <c r="F15" s="167">
        <v>6</v>
      </c>
      <c r="G15" s="167">
        <v>7</v>
      </c>
      <c r="H15" s="167">
        <v>8</v>
      </c>
      <c r="I15" s="167">
        <v>9</v>
      </c>
      <c r="J15" s="167">
        <v>10</v>
      </c>
      <c r="K15" s="167">
        <v>11</v>
      </c>
      <c r="L15" s="167">
        <v>12</v>
      </c>
      <c r="M15" s="167">
        <v>13</v>
      </c>
      <c r="N15" s="167">
        <v>14</v>
      </c>
    </row>
    <row r="16" spans="1:14" ht="24">
      <c r="A16" s="168" t="s">
        <v>245</v>
      </c>
      <c r="B16" s="169"/>
      <c r="C16" s="169"/>
      <c r="D16" s="169"/>
      <c r="E16" s="169"/>
      <c r="F16" s="169"/>
      <c r="G16" s="169"/>
      <c r="H16" s="169"/>
      <c r="I16" s="169"/>
      <c r="J16" s="169"/>
      <c r="K16" s="169"/>
      <c r="L16" s="169"/>
      <c r="M16" s="169"/>
      <c r="N16" s="170"/>
    </row>
    <row r="17" spans="1:14" ht="13.5" customHeight="1">
      <c r="A17" s="171" t="s">
        <v>246</v>
      </c>
      <c r="B17" s="172">
        <v>5244</v>
      </c>
      <c r="C17" s="172">
        <v>5244</v>
      </c>
      <c r="D17" s="172">
        <v>4925.5</v>
      </c>
      <c r="E17" s="172">
        <f>SUM(D17/C17*100)</f>
        <v>93.926392067124326</v>
      </c>
      <c r="F17" s="172">
        <v>4630</v>
      </c>
      <c r="G17" s="172">
        <v>4545</v>
      </c>
      <c r="H17" s="172">
        <v>4299.7</v>
      </c>
      <c r="I17" s="172">
        <v>2551</v>
      </c>
      <c r="J17" s="172">
        <v>2486</v>
      </c>
      <c r="K17" s="172">
        <v>2398.4</v>
      </c>
      <c r="L17" s="172">
        <v>614</v>
      </c>
      <c r="M17" s="172">
        <v>699</v>
      </c>
      <c r="N17" s="173">
        <v>625.79999999999995</v>
      </c>
    </row>
    <row r="18" spans="1:14" ht="13.5" customHeight="1">
      <c r="A18" s="171" t="s">
        <v>247</v>
      </c>
      <c r="B18" s="172">
        <v>30666</v>
      </c>
      <c r="C18" s="172">
        <v>30772.6</v>
      </c>
      <c r="D18" s="172">
        <v>29617.3</v>
      </c>
      <c r="E18" s="172">
        <f t="shared" ref="E18:E81" si="0">SUM(D18/C18*100)</f>
        <v>96.245686097372342</v>
      </c>
      <c r="F18" s="172">
        <v>30389</v>
      </c>
      <c r="G18" s="172">
        <v>30259.599999999999</v>
      </c>
      <c r="H18" s="172">
        <v>29138.5</v>
      </c>
      <c r="I18" s="172">
        <v>18029</v>
      </c>
      <c r="J18" s="172">
        <v>17795.8</v>
      </c>
      <c r="K18" s="172">
        <v>17356.2</v>
      </c>
      <c r="L18" s="172">
        <v>277</v>
      </c>
      <c r="M18" s="172">
        <v>513</v>
      </c>
      <c r="N18" s="173">
        <v>478.9</v>
      </c>
    </row>
    <row r="19" spans="1:14" ht="13.5" customHeight="1">
      <c r="A19" s="171" t="s">
        <v>248</v>
      </c>
      <c r="B19" s="172">
        <v>13768</v>
      </c>
      <c r="C19" s="172">
        <v>13768</v>
      </c>
      <c r="D19" s="172">
        <v>13768</v>
      </c>
      <c r="E19" s="172">
        <f t="shared" si="0"/>
        <v>100</v>
      </c>
      <c r="F19" s="172">
        <v>13768</v>
      </c>
      <c r="G19" s="172">
        <v>13768</v>
      </c>
      <c r="H19" s="172">
        <v>13768</v>
      </c>
      <c r="I19" s="172">
        <v>495</v>
      </c>
      <c r="J19" s="172">
        <v>442.2</v>
      </c>
      <c r="K19" s="172">
        <v>442.2</v>
      </c>
      <c r="L19" s="172"/>
      <c r="M19" s="172"/>
      <c r="N19" s="173"/>
    </row>
    <row r="20" spans="1:14" ht="13.5" customHeight="1">
      <c r="A20" s="171" t="s">
        <v>249</v>
      </c>
      <c r="B20" s="172">
        <v>1050</v>
      </c>
      <c r="C20" s="172">
        <v>1050</v>
      </c>
      <c r="D20" s="172">
        <v>1047.5999999999999</v>
      </c>
      <c r="E20" s="172">
        <f t="shared" si="0"/>
        <v>99.771428571428572</v>
      </c>
      <c r="F20" s="172">
        <v>1040</v>
      </c>
      <c r="G20" s="172">
        <v>1040</v>
      </c>
      <c r="H20" s="172">
        <v>1038.0999999999999</v>
      </c>
      <c r="I20" s="172">
        <v>683</v>
      </c>
      <c r="J20" s="172">
        <v>660</v>
      </c>
      <c r="K20" s="172">
        <v>659</v>
      </c>
      <c r="L20" s="172">
        <v>10</v>
      </c>
      <c r="M20" s="172">
        <v>10</v>
      </c>
      <c r="N20" s="173">
        <v>9.6</v>
      </c>
    </row>
    <row r="21" spans="1:14" ht="13.5" customHeight="1">
      <c r="A21" s="171" t="s">
        <v>250</v>
      </c>
      <c r="B21" s="172">
        <v>9387</v>
      </c>
      <c r="C21" s="172">
        <v>9390.1</v>
      </c>
      <c r="D21" s="172">
        <v>8661.9</v>
      </c>
      <c r="E21" s="172">
        <f t="shared" si="0"/>
        <v>92.245024014653723</v>
      </c>
      <c r="F21" s="172">
        <v>9294</v>
      </c>
      <c r="G21" s="172">
        <v>9211.1</v>
      </c>
      <c r="H21" s="172">
        <v>8521.1</v>
      </c>
      <c r="I21" s="172">
        <v>6114</v>
      </c>
      <c r="J21" s="172">
        <v>6115.6</v>
      </c>
      <c r="K21" s="172">
        <v>5761.8</v>
      </c>
      <c r="L21" s="172">
        <v>93</v>
      </c>
      <c r="M21" s="172">
        <v>179</v>
      </c>
      <c r="N21" s="173">
        <v>140.80000000000001</v>
      </c>
    </row>
    <row r="22" spans="1:14" ht="13.5" customHeight="1">
      <c r="A22" s="171" t="s">
        <v>251</v>
      </c>
      <c r="B22" s="172">
        <v>786</v>
      </c>
      <c r="C22" s="172">
        <v>786.1</v>
      </c>
      <c r="D22" s="172">
        <v>786</v>
      </c>
      <c r="E22" s="172">
        <f t="shared" si="0"/>
        <v>99.987278972140942</v>
      </c>
      <c r="F22" s="172">
        <v>786</v>
      </c>
      <c r="G22" s="172">
        <v>780.2</v>
      </c>
      <c r="H22" s="172">
        <v>780.1</v>
      </c>
      <c r="I22" s="172">
        <v>220</v>
      </c>
      <c r="J22" s="172">
        <v>220.1</v>
      </c>
      <c r="K22" s="172">
        <v>220.1</v>
      </c>
      <c r="L22" s="172"/>
      <c r="M22" s="172">
        <v>5.9</v>
      </c>
      <c r="N22" s="173">
        <v>5.9</v>
      </c>
    </row>
    <row r="23" spans="1:14" ht="13.5" customHeight="1">
      <c r="A23" s="171" t="s">
        <v>106</v>
      </c>
      <c r="B23" s="172">
        <v>1696</v>
      </c>
      <c r="C23" s="172">
        <v>1696</v>
      </c>
      <c r="D23" s="172">
        <v>1688.1</v>
      </c>
      <c r="E23" s="172">
        <f t="shared" si="0"/>
        <v>99.534198113207538</v>
      </c>
      <c r="F23" s="172">
        <v>1696</v>
      </c>
      <c r="G23" s="172">
        <v>1651</v>
      </c>
      <c r="H23" s="172">
        <v>1645.5</v>
      </c>
      <c r="I23" s="172">
        <v>1103</v>
      </c>
      <c r="J23" s="172">
        <v>1058</v>
      </c>
      <c r="K23" s="172">
        <v>1056.3</v>
      </c>
      <c r="L23" s="172"/>
      <c r="M23" s="172">
        <v>45</v>
      </c>
      <c r="N23" s="173">
        <v>42.6</v>
      </c>
    </row>
    <row r="24" spans="1:14" ht="24">
      <c r="A24" s="171" t="s">
        <v>252</v>
      </c>
      <c r="B24" s="172">
        <v>169</v>
      </c>
      <c r="C24" s="172">
        <v>169</v>
      </c>
      <c r="D24" s="172">
        <v>137.69999999999999</v>
      </c>
      <c r="E24" s="172">
        <f t="shared" si="0"/>
        <v>81.479289940828394</v>
      </c>
      <c r="F24" s="172">
        <v>169</v>
      </c>
      <c r="G24" s="172">
        <v>167.6</v>
      </c>
      <c r="H24" s="172">
        <v>136.4</v>
      </c>
      <c r="I24" s="172">
        <v>111</v>
      </c>
      <c r="J24" s="172">
        <v>109.6</v>
      </c>
      <c r="K24" s="172">
        <v>86.4</v>
      </c>
      <c r="L24" s="172"/>
      <c r="M24" s="172">
        <v>1.4</v>
      </c>
      <c r="N24" s="173">
        <v>1.4</v>
      </c>
    </row>
    <row r="25" spans="1:14" ht="13.5" customHeight="1">
      <c r="A25" s="171" t="s">
        <v>253</v>
      </c>
      <c r="B25" s="172">
        <v>578</v>
      </c>
      <c r="C25" s="172">
        <v>578</v>
      </c>
      <c r="D25" s="172">
        <v>578</v>
      </c>
      <c r="E25" s="172">
        <f t="shared" si="0"/>
        <v>100</v>
      </c>
      <c r="F25" s="172">
        <v>569</v>
      </c>
      <c r="G25" s="172">
        <v>569</v>
      </c>
      <c r="H25" s="172">
        <v>569</v>
      </c>
      <c r="I25" s="172">
        <v>396</v>
      </c>
      <c r="J25" s="172">
        <v>392.3</v>
      </c>
      <c r="K25" s="172">
        <v>392.3</v>
      </c>
      <c r="L25" s="172">
        <v>9</v>
      </c>
      <c r="M25" s="172">
        <v>9</v>
      </c>
      <c r="N25" s="173">
        <v>9</v>
      </c>
    </row>
    <row r="26" spans="1:14" ht="13.5" customHeight="1">
      <c r="A26" s="171" t="s">
        <v>254</v>
      </c>
      <c r="B26" s="172">
        <v>342</v>
      </c>
      <c r="C26" s="172">
        <v>342</v>
      </c>
      <c r="D26" s="172">
        <v>342</v>
      </c>
      <c r="E26" s="172">
        <f t="shared" si="0"/>
        <v>100</v>
      </c>
      <c r="F26" s="172">
        <v>342</v>
      </c>
      <c r="G26" s="172">
        <v>342</v>
      </c>
      <c r="H26" s="172">
        <v>342</v>
      </c>
      <c r="I26" s="172">
        <v>225</v>
      </c>
      <c r="J26" s="172">
        <v>217.7</v>
      </c>
      <c r="K26" s="172">
        <v>217.7</v>
      </c>
      <c r="L26" s="172"/>
      <c r="M26" s="172"/>
      <c r="N26" s="173"/>
    </row>
    <row r="27" spans="1:14" ht="13.5" customHeight="1">
      <c r="A27" s="171" t="s">
        <v>255</v>
      </c>
      <c r="B27" s="172">
        <v>724</v>
      </c>
      <c r="C27" s="172">
        <v>1160.2</v>
      </c>
      <c r="D27" s="172">
        <v>778.6</v>
      </c>
      <c r="E27" s="172">
        <f t="shared" si="0"/>
        <v>67.109119117393561</v>
      </c>
      <c r="F27" s="172">
        <v>701</v>
      </c>
      <c r="G27" s="172">
        <v>1118.2</v>
      </c>
      <c r="H27" s="172">
        <v>767.9</v>
      </c>
      <c r="I27" s="172">
        <v>464</v>
      </c>
      <c r="J27" s="172">
        <v>664</v>
      </c>
      <c r="K27" s="172">
        <v>466.9</v>
      </c>
      <c r="L27" s="172">
        <v>23</v>
      </c>
      <c r="M27" s="172">
        <v>42</v>
      </c>
      <c r="N27" s="173">
        <v>10.7</v>
      </c>
    </row>
    <row r="28" spans="1:14" ht="13.5" customHeight="1">
      <c r="A28" s="171" t="s">
        <v>256</v>
      </c>
      <c r="B28" s="172">
        <v>60</v>
      </c>
      <c r="C28" s="172">
        <v>60</v>
      </c>
      <c r="D28" s="172">
        <v>49.2</v>
      </c>
      <c r="E28" s="172">
        <f t="shared" si="0"/>
        <v>82</v>
      </c>
      <c r="F28" s="172">
        <v>60</v>
      </c>
      <c r="G28" s="172">
        <v>58</v>
      </c>
      <c r="H28" s="172">
        <v>48.2</v>
      </c>
      <c r="I28" s="172">
        <v>43</v>
      </c>
      <c r="J28" s="172">
        <v>39</v>
      </c>
      <c r="K28" s="172">
        <v>32.4</v>
      </c>
      <c r="L28" s="172"/>
      <c r="M28" s="172">
        <v>2</v>
      </c>
      <c r="N28" s="173">
        <v>1</v>
      </c>
    </row>
    <row r="29" spans="1:14" ht="13.5" customHeight="1">
      <c r="A29" s="171" t="s">
        <v>257</v>
      </c>
      <c r="B29" s="172">
        <v>487</v>
      </c>
      <c r="C29" s="172">
        <v>487</v>
      </c>
      <c r="D29" s="172">
        <v>482.7</v>
      </c>
      <c r="E29" s="172">
        <f t="shared" si="0"/>
        <v>99.117043121149891</v>
      </c>
      <c r="F29" s="172">
        <v>487</v>
      </c>
      <c r="G29" s="172">
        <v>485.5</v>
      </c>
      <c r="H29" s="172">
        <v>481.4</v>
      </c>
      <c r="I29" s="172">
        <v>312</v>
      </c>
      <c r="J29" s="172">
        <v>300.5</v>
      </c>
      <c r="K29" s="172">
        <v>299.8</v>
      </c>
      <c r="L29" s="172"/>
      <c r="M29" s="172">
        <v>1.5</v>
      </c>
      <c r="N29" s="173">
        <v>1.3</v>
      </c>
    </row>
    <row r="30" spans="1:14" ht="13.5" customHeight="1">
      <c r="A30" s="171" t="s">
        <v>258</v>
      </c>
      <c r="B30" s="172">
        <v>453</v>
      </c>
      <c r="C30" s="172">
        <v>453</v>
      </c>
      <c r="D30" s="172">
        <v>450.3</v>
      </c>
      <c r="E30" s="172">
        <f t="shared" si="0"/>
        <v>99.403973509933778</v>
      </c>
      <c r="F30" s="172">
        <v>453</v>
      </c>
      <c r="G30" s="172">
        <v>415.5</v>
      </c>
      <c r="H30" s="172">
        <v>414.7</v>
      </c>
      <c r="I30" s="172">
        <v>223</v>
      </c>
      <c r="J30" s="172">
        <v>223</v>
      </c>
      <c r="K30" s="172">
        <v>222.2</v>
      </c>
      <c r="L30" s="172"/>
      <c r="M30" s="172">
        <v>37.5</v>
      </c>
      <c r="N30" s="173">
        <v>35.6</v>
      </c>
    </row>
    <row r="31" spans="1:14" ht="13.5" customHeight="1">
      <c r="A31" s="171" t="s">
        <v>259</v>
      </c>
      <c r="B31" s="172">
        <v>269</v>
      </c>
      <c r="C31" s="172">
        <v>269.2</v>
      </c>
      <c r="D31" s="172">
        <v>269.2</v>
      </c>
      <c r="E31" s="172">
        <f t="shared" si="0"/>
        <v>100</v>
      </c>
      <c r="F31" s="172">
        <v>269</v>
      </c>
      <c r="G31" s="172">
        <v>263.60000000000002</v>
      </c>
      <c r="H31" s="172">
        <v>263.60000000000002</v>
      </c>
      <c r="I31" s="172">
        <v>184</v>
      </c>
      <c r="J31" s="172">
        <v>170.2</v>
      </c>
      <c r="K31" s="172">
        <v>170.2</v>
      </c>
      <c r="L31" s="172"/>
      <c r="M31" s="172">
        <v>5.7</v>
      </c>
      <c r="N31" s="173">
        <v>5.7</v>
      </c>
    </row>
    <row r="32" spans="1:14" ht="13.5" customHeight="1">
      <c r="A32" s="171" t="s">
        <v>260</v>
      </c>
      <c r="B32" s="172">
        <v>13028</v>
      </c>
      <c r="C32" s="172">
        <v>13396.5</v>
      </c>
      <c r="D32" s="172">
        <v>12990.8</v>
      </c>
      <c r="E32" s="172">
        <f t="shared" si="0"/>
        <v>96.971597058933298</v>
      </c>
      <c r="F32" s="172">
        <v>11254</v>
      </c>
      <c r="G32" s="172">
        <v>11562.5</v>
      </c>
      <c r="H32" s="172">
        <v>11310.4</v>
      </c>
      <c r="I32" s="172">
        <v>4202</v>
      </c>
      <c r="J32" s="172">
        <v>4202.3999999999996</v>
      </c>
      <c r="K32" s="172">
        <v>4202.3</v>
      </c>
      <c r="L32" s="172">
        <v>1774</v>
      </c>
      <c r="M32" s="172">
        <v>1834</v>
      </c>
      <c r="N32" s="173">
        <v>1680.5</v>
      </c>
    </row>
    <row r="33" spans="1:14" ht="13.5" customHeight="1">
      <c r="A33" s="171" t="s">
        <v>261</v>
      </c>
      <c r="B33" s="172">
        <v>3231</v>
      </c>
      <c r="C33" s="172">
        <v>3300.1</v>
      </c>
      <c r="D33" s="172">
        <v>2773.2</v>
      </c>
      <c r="E33" s="172">
        <f t="shared" si="0"/>
        <v>84.03381715705585</v>
      </c>
      <c r="F33" s="172">
        <v>3208</v>
      </c>
      <c r="G33" s="172">
        <v>3274.9</v>
      </c>
      <c r="H33" s="172">
        <v>2752.3</v>
      </c>
      <c r="I33" s="172">
        <v>1631</v>
      </c>
      <c r="J33" s="172">
        <v>1631</v>
      </c>
      <c r="K33" s="172">
        <v>1487.4</v>
      </c>
      <c r="L33" s="172">
        <v>23</v>
      </c>
      <c r="M33" s="172">
        <v>25.2</v>
      </c>
      <c r="N33" s="173">
        <v>20.9</v>
      </c>
    </row>
    <row r="34" spans="1:14" ht="13.5" customHeight="1">
      <c r="A34" s="171" t="s">
        <v>262</v>
      </c>
      <c r="B34" s="172">
        <v>1814</v>
      </c>
      <c r="C34" s="172">
        <v>1814.2</v>
      </c>
      <c r="D34" s="172">
        <v>1706.8</v>
      </c>
      <c r="E34" s="172">
        <f t="shared" si="0"/>
        <v>94.080035277257196</v>
      </c>
      <c r="F34" s="172">
        <v>1764</v>
      </c>
      <c r="G34" s="172">
        <v>1764.2</v>
      </c>
      <c r="H34" s="172">
        <v>1668.4</v>
      </c>
      <c r="I34" s="172">
        <v>1202</v>
      </c>
      <c r="J34" s="172">
        <v>1202.2</v>
      </c>
      <c r="K34" s="172">
        <v>1138.8</v>
      </c>
      <c r="L34" s="172">
        <v>50</v>
      </c>
      <c r="M34" s="172">
        <v>50</v>
      </c>
      <c r="N34" s="173">
        <v>38.5</v>
      </c>
    </row>
    <row r="35" spans="1:14" ht="13.5" customHeight="1">
      <c r="A35" s="171" t="s">
        <v>263</v>
      </c>
      <c r="B35" s="172">
        <v>185</v>
      </c>
      <c r="C35" s="172">
        <v>185</v>
      </c>
      <c r="D35" s="172">
        <v>183.5</v>
      </c>
      <c r="E35" s="172">
        <f t="shared" si="0"/>
        <v>99.189189189189193</v>
      </c>
      <c r="F35" s="172">
        <v>183</v>
      </c>
      <c r="G35" s="172">
        <v>180.7</v>
      </c>
      <c r="H35" s="172">
        <v>179.2</v>
      </c>
      <c r="I35" s="172">
        <v>100</v>
      </c>
      <c r="J35" s="172">
        <v>99.4</v>
      </c>
      <c r="K35" s="172">
        <v>99.2</v>
      </c>
      <c r="L35" s="172">
        <v>2</v>
      </c>
      <c r="M35" s="172">
        <v>4.3</v>
      </c>
      <c r="N35" s="173">
        <v>4.3</v>
      </c>
    </row>
    <row r="36" spans="1:14" ht="13.5" customHeight="1">
      <c r="A36" s="171" t="s">
        <v>264</v>
      </c>
      <c r="B36" s="172">
        <v>1922</v>
      </c>
      <c r="C36" s="172">
        <v>2042</v>
      </c>
      <c r="D36" s="172">
        <v>2003.3</v>
      </c>
      <c r="E36" s="172">
        <f t="shared" si="0"/>
        <v>98.104799216454452</v>
      </c>
      <c r="F36" s="172">
        <v>1810</v>
      </c>
      <c r="G36" s="172">
        <v>1930</v>
      </c>
      <c r="H36" s="172">
        <v>1894.8</v>
      </c>
      <c r="I36" s="172">
        <v>1234</v>
      </c>
      <c r="J36" s="172">
        <v>1184</v>
      </c>
      <c r="K36" s="172">
        <v>1174.2</v>
      </c>
      <c r="L36" s="172">
        <v>112</v>
      </c>
      <c r="M36" s="172">
        <v>112</v>
      </c>
      <c r="N36" s="173">
        <v>108.5</v>
      </c>
    </row>
    <row r="37" spans="1:14" ht="13.5" customHeight="1">
      <c r="A37" s="171" t="s">
        <v>265</v>
      </c>
      <c r="B37" s="172">
        <v>24609</v>
      </c>
      <c r="C37" s="172">
        <v>24617.7</v>
      </c>
      <c r="D37" s="172">
        <v>24587.8</v>
      </c>
      <c r="E37" s="172">
        <f t="shared" si="0"/>
        <v>99.878542674579663</v>
      </c>
      <c r="F37" s="172">
        <v>19298</v>
      </c>
      <c r="G37" s="172">
        <v>18545.900000000001</v>
      </c>
      <c r="H37" s="172">
        <v>18516.599999999999</v>
      </c>
      <c r="I37" s="172">
        <v>12725</v>
      </c>
      <c r="J37" s="172">
        <v>12401.7</v>
      </c>
      <c r="K37" s="172">
        <v>12401.6</v>
      </c>
      <c r="L37" s="172">
        <v>5311</v>
      </c>
      <c r="M37" s="172">
        <v>6071.8</v>
      </c>
      <c r="N37" s="173">
        <v>6071.2</v>
      </c>
    </row>
    <row r="38" spans="1:14" ht="13.5" customHeight="1">
      <c r="A38" s="171" t="s">
        <v>266</v>
      </c>
      <c r="B38" s="172">
        <v>7310</v>
      </c>
      <c r="C38" s="172">
        <v>7311.3</v>
      </c>
      <c r="D38" s="172">
        <v>7159.6</v>
      </c>
      <c r="E38" s="172">
        <f t="shared" si="0"/>
        <v>97.925129593916267</v>
      </c>
      <c r="F38" s="172">
        <v>6571</v>
      </c>
      <c r="G38" s="172">
        <v>6412.3</v>
      </c>
      <c r="H38" s="172">
        <v>6268.7</v>
      </c>
      <c r="I38" s="172">
        <v>4456</v>
      </c>
      <c r="J38" s="172">
        <v>4273.6000000000004</v>
      </c>
      <c r="K38" s="172">
        <v>4219.8</v>
      </c>
      <c r="L38" s="172">
        <v>739</v>
      </c>
      <c r="M38" s="172">
        <v>899</v>
      </c>
      <c r="N38" s="173">
        <v>890.9</v>
      </c>
    </row>
    <row r="39" spans="1:14">
      <c r="A39" s="174" t="s">
        <v>267</v>
      </c>
      <c r="B39" s="175"/>
      <c r="C39" s="175"/>
      <c r="D39" s="175"/>
      <c r="E39" s="172"/>
      <c r="F39" s="175"/>
      <c r="G39" s="175"/>
      <c r="H39" s="175"/>
      <c r="I39" s="175"/>
      <c r="J39" s="175"/>
      <c r="K39" s="175"/>
      <c r="L39" s="175"/>
      <c r="M39" s="175"/>
      <c r="N39" s="176"/>
    </row>
    <row r="40" spans="1:14" ht="13.5" customHeight="1">
      <c r="A40" s="171" t="s">
        <v>268</v>
      </c>
      <c r="B40" s="172">
        <v>267479</v>
      </c>
      <c r="C40" s="172">
        <v>344732.1</v>
      </c>
      <c r="D40" s="172">
        <v>262760.5</v>
      </c>
      <c r="E40" s="172">
        <f t="shared" si="0"/>
        <v>76.221651537527251</v>
      </c>
      <c r="F40" s="172">
        <v>265347</v>
      </c>
      <c r="G40" s="172">
        <v>340563.7</v>
      </c>
      <c r="H40" s="172">
        <v>259724.7</v>
      </c>
      <c r="I40" s="172">
        <v>27493</v>
      </c>
      <c r="J40" s="172">
        <v>28353.3</v>
      </c>
      <c r="K40" s="172">
        <v>27987.4</v>
      </c>
      <c r="L40" s="172">
        <v>2132</v>
      </c>
      <c r="M40" s="172">
        <v>4168.5</v>
      </c>
      <c r="N40" s="173">
        <v>3035.8</v>
      </c>
    </row>
    <row r="41" spans="1:14" ht="13.5" customHeight="1">
      <c r="A41" s="171" t="s">
        <v>269</v>
      </c>
      <c r="B41" s="172">
        <v>263626</v>
      </c>
      <c r="C41" s="172">
        <v>263755.3</v>
      </c>
      <c r="D41" s="172">
        <v>93389</v>
      </c>
      <c r="E41" s="172">
        <f t="shared" si="0"/>
        <v>35.407440153809233</v>
      </c>
      <c r="F41" s="172">
        <v>263578</v>
      </c>
      <c r="G41" s="172">
        <v>263678.3</v>
      </c>
      <c r="H41" s="172">
        <v>93331.6</v>
      </c>
      <c r="I41" s="172">
        <v>1478</v>
      </c>
      <c r="J41" s="172">
        <v>1441</v>
      </c>
      <c r="K41" s="172">
        <v>1310.3</v>
      </c>
      <c r="L41" s="172">
        <v>48</v>
      </c>
      <c r="M41" s="172">
        <v>77</v>
      </c>
      <c r="N41" s="173">
        <v>57.4</v>
      </c>
    </row>
    <row r="42" spans="1:14" ht="13.5" customHeight="1">
      <c r="A42" s="171" t="s">
        <v>270</v>
      </c>
      <c r="B42" s="172">
        <v>1440861</v>
      </c>
      <c r="C42" s="172">
        <v>1418192.8</v>
      </c>
      <c r="D42" s="172">
        <v>1296601.1000000001</v>
      </c>
      <c r="E42" s="172">
        <f t="shared" si="0"/>
        <v>91.426292673323402</v>
      </c>
      <c r="F42" s="172">
        <v>1361643</v>
      </c>
      <c r="G42" s="172">
        <v>1334080.7</v>
      </c>
      <c r="H42" s="172">
        <v>1214568.8</v>
      </c>
      <c r="I42" s="172">
        <v>81067</v>
      </c>
      <c r="J42" s="172">
        <v>78331.199999999997</v>
      </c>
      <c r="K42" s="172">
        <v>69352.800000000003</v>
      </c>
      <c r="L42" s="172">
        <v>79218</v>
      </c>
      <c r="M42" s="172">
        <v>84112.1</v>
      </c>
      <c r="N42" s="173">
        <v>82032.3</v>
      </c>
    </row>
    <row r="43" spans="1:14" ht="13.5" customHeight="1">
      <c r="A43" s="171" t="s">
        <v>271</v>
      </c>
      <c r="B43" s="172">
        <v>575156</v>
      </c>
      <c r="C43" s="172">
        <v>575920.1</v>
      </c>
      <c r="D43" s="172">
        <v>573347.30000000005</v>
      </c>
      <c r="E43" s="172">
        <f t="shared" si="0"/>
        <v>99.553271365246687</v>
      </c>
      <c r="F43" s="172">
        <v>353556</v>
      </c>
      <c r="G43" s="172">
        <v>351906.6</v>
      </c>
      <c r="H43" s="172">
        <v>350964.8</v>
      </c>
      <c r="I43" s="172">
        <v>128731</v>
      </c>
      <c r="J43" s="172">
        <v>128731</v>
      </c>
      <c r="K43" s="172">
        <v>128719.3</v>
      </c>
      <c r="L43" s="172">
        <v>221600</v>
      </c>
      <c r="M43" s="172">
        <v>224013.5</v>
      </c>
      <c r="N43" s="173">
        <v>222382.5</v>
      </c>
    </row>
    <row r="44" spans="1:14" ht="13.5" customHeight="1">
      <c r="A44" s="171" t="s">
        <v>272</v>
      </c>
      <c r="B44" s="172">
        <v>127797</v>
      </c>
      <c r="C44" s="172">
        <v>131868.70000000001</v>
      </c>
      <c r="D44" s="172">
        <v>105878.1</v>
      </c>
      <c r="E44" s="172">
        <f t="shared" si="0"/>
        <v>80.290546581561813</v>
      </c>
      <c r="F44" s="172">
        <v>121051</v>
      </c>
      <c r="G44" s="172">
        <v>123823.6</v>
      </c>
      <c r="H44" s="172">
        <v>98286.3</v>
      </c>
      <c r="I44" s="172">
        <v>30056</v>
      </c>
      <c r="J44" s="172">
        <v>30350.9</v>
      </c>
      <c r="K44" s="172">
        <v>29938.9</v>
      </c>
      <c r="L44" s="172">
        <v>6746</v>
      </c>
      <c r="M44" s="172">
        <v>8045.1</v>
      </c>
      <c r="N44" s="173">
        <v>7591.8</v>
      </c>
    </row>
    <row r="45" spans="1:14" ht="13.5" customHeight="1">
      <c r="A45" s="171" t="s">
        <v>273</v>
      </c>
      <c r="B45" s="172">
        <v>1106603</v>
      </c>
      <c r="C45" s="172">
        <v>1113110.1000000001</v>
      </c>
      <c r="D45" s="172">
        <v>1017945.8</v>
      </c>
      <c r="E45" s="172">
        <f t="shared" si="0"/>
        <v>91.450594150569657</v>
      </c>
      <c r="F45" s="172">
        <v>1101890</v>
      </c>
      <c r="G45" s="172">
        <v>1107974.3</v>
      </c>
      <c r="H45" s="172">
        <v>1012986.3</v>
      </c>
      <c r="I45" s="172">
        <v>53936</v>
      </c>
      <c r="J45" s="172">
        <v>54030.3</v>
      </c>
      <c r="K45" s="172">
        <v>53281.2</v>
      </c>
      <c r="L45" s="172">
        <v>4713</v>
      </c>
      <c r="M45" s="172">
        <v>5135.8</v>
      </c>
      <c r="N45" s="173">
        <v>4959.3999999999996</v>
      </c>
    </row>
    <row r="46" spans="1:14" ht="13.5" customHeight="1">
      <c r="A46" s="171" t="s">
        <v>274</v>
      </c>
      <c r="B46" s="172">
        <v>794990</v>
      </c>
      <c r="C46" s="172">
        <v>823460.2</v>
      </c>
      <c r="D46" s="172">
        <v>661366.19999999995</v>
      </c>
      <c r="E46" s="172">
        <f t="shared" si="0"/>
        <v>80.315502801471155</v>
      </c>
      <c r="F46" s="172">
        <v>599990</v>
      </c>
      <c r="G46" s="172">
        <v>606905.69999999995</v>
      </c>
      <c r="H46" s="172">
        <v>493661.7</v>
      </c>
      <c r="I46" s="172">
        <v>14405</v>
      </c>
      <c r="J46" s="172">
        <v>14164.6</v>
      </c>
      <c r="K46" s="172">
        <v>13937</v>
      </c>
      <c r="L46" s="172">
        <v>195000</v>
      </c>
      <c r="M46" s="172">
        <v>216554.5</v>
      </c>
      <c r="N46" s="173">
        <v>167704.5</v>
      </c>
    </row>
    <row r="47" spans="1:14" ht="13.5" customHeight="1">
      <c r="A47" s="171" t="s">
        <v>275</v>
      </c>
      <c r="B47" s="172">
        <v>564216</v>
      </c>
      <c r="C47" s="172">
        <v>564835.69999999995</v>
      </c>
      <c r="D47" s="172">
        <v>537002.6</v>
      </c>
      <c r="E47" s="172">
        <f t="shared" si="0"/>
        <v>95.072354668800159</v>
      </c>
      <c r="F47" s="172">
        <v>548614</v>
      </c>
      <c r="G47" s="172">
        <v>549253</v>
      </c>
      <c r="H47" s="172">
        <v>521553.6</v>
      </c>
      <c r="I47" s="172">
        <v>34202</v>
      </c>
      <c r="J47" s="172">
        <v>33712.800000000003</v>
      </c>
      <c r="K47" s="172">
        <v>33534.199999999997</v>
      </c>
      <c r="L47" s="172">
        <v>15602</v>
      </c>
      <c r="M47" s="172">
        <v>15582.7</v>
      </c>
      <c r="N47" s="173">
        <v>15449</v>
      </c>
    </row>
    <row r="48" spans="1:14" ht="13.5" customHeight="1">
      <c r="A48" s="171" t="s">
        <v>276</v>
      </c>
      <c r="B48" s="172">
        <v>936339</v>
      </c>
      <c r="C48" s="172">
        <v>928862.6</v>
      </c>
      <c r="D48" s="172">
        <v>890689</v>
      </c>
      <c r="E48" s="172">
        <f t="shared" si="0"/>
        <v>95.890285603059056</v>
      </c>
      <c r="F48" s="172">
        <v>926453</v>
      </c>
      <c r="G48" s="172">
        <v>918046.4</v>
      </c>
      <c r="H48" s="172">
        <v>880068.5</v>
      </c>
      <c r="I48" s="172">
        <v>87935</v>
      </c>
      <c r="J48" s="172">
        <v>110050.5</v>
      </c>
      <c r="K48" s="172">
        <v>109715.8</v>
      </c>
      <c r="L48" s="172">
        <v>9886</v>
      </c>
      <c r="M48" s="172">
        <v>10816.2</v>
      </c>
      <c r="N48" s="173">
        <v>10620.5</v>
      </c>
    </row>
    <row r="49" spans="1:14" ht="13.5" customHeight="1">
      <c r="A49" s="171" t="s">
        <v>277</v>
      </c>
      <c r="B49" s="172">
        <v>99812</v>
      </c>
      <c r="C49" s="172">
        <v>100249.3</v>
      </c>
      <c r="D49" s="172">
        <v>94008.2</v>
      </c>
      <c r="E49" s="172">
        <f t="shared" si="0"/>
        <v>93.774420370017538</v>
      </c>
      <c r="F49" s="172">
        <v>93908</v>
      </c>
      <c r="G49" s="172">
        <v>93874.9</v>
      </c>
      <c r="H49" s="172">
        <v>90809.5</v>
      </c>
      <c r="I49" s="172">
        <v>43107</v>
      </c>
      <c r="J49" s="172">
        <v>43134.8</v>
      </c>
      <c r="K49" s="172">
        <v>42794.2</v>
      </c>
      <c r="L49" s="172">
        <v>5904</v>
      </c>
      <c r="M49" s="172">
        <v>6374.4</v>
      </c>
      <c r="N49" s="173">
        <v>3198.7</v>
      </c>
    </row>
    <row r="50" spans="1:14" ht="13.5" customHeight="1">
      <c r="A50" s="171" t="s">
        <v>278</v>
      </c>
      <c r="B50" s="172">
        <v>204371</v>
      </c>
      <c r="C50" s="172">
        <v>208876.7</v>
      </c>
      <c r="D50" s="172">
        <v>99722.5</v>
      </c>
      <c r="E50" s="172">
        <f t="shared" si="0"/>
        <v>47.742280493707526</v>
      </c>
      <c r="F50" s="172">
        <v>202300</v>
      </c>
      <c r="G50" s="172">
        <v>206697.2</v>
      </c>
      <c r="H50" s="172">
        <v>98590.1</v>
      </c>
      <c r="I50" s="172">
        <v>10401</v>
      </c>
      <c r="J50" s="172">
        <v>10298.799999999999</v>
      </c>
      <c r="K50" s="172">
        <v>9801.5</v>
      </c>
      <c r="L50" s="172">
        <v>2071</v>
      </c>
      <c r="M50" s="172">
        <v>2179.5</v>
      </c>
      <c r="N50" s="173">
        <v>1132.4000000000001</v>
      </c>
    </row>
    <row r="51" spans="1:14" ht="13.5" customHeight="1">
      <c r="A51" s="171" t="s">
        <v>279</v>
      </c>
      <c r="B51" s="172">
        <v>76745</v>
      </c>
      <c r="C51" s="172">
        <v>79742.2</v>
      </c>
      <c r="D51" s="172">
        <v>77175.399999999994</v>
      </c>
      <c r="E51" s="172">
        <f t="shared" si="0"/>
        <v>96.781127182345102</v>
      </c>
      <c r="F51" s="172">
        <v>73215</v>
      </c>
      <c r="G51" s="172">
        <v>75225.5</v>
      </c>
      <c r="H51" s="172">
        <v>72663.600000000006</v>
      </c>
      <c r="I51" s="172">
        <v>16802</v>
      </c>
      <c r="J51" s="172">
        <v>16802.5</v>
      </c>
      <c r="K51" s="172">
        <v>16802.400000000001</v>
      </c>
      <c r="L51" s="172">
        <v>3530</v>
      </c>
      <c r="M51" s="172">
        <v>4516.7</v>
      </c>
      <c r="N51" s="173">
        <v>4511.7</v>
      </c>
    </row>
    <row r="52" spans="1:14" ht="13.5" customHeight="1">
      <c r="A52" s="171" t="s">
        <v>280</v>
      </c>
      <c r="B52" s="172">
        <v>163445</v>
      </c>
      <c r="C52" s="172">
        <v>161250.9</v>
      </c>
      <c r="D52" s="172">
        <v>102179.1</v>
      </c>
      <c r="E52" s="172">
        <f t="shared" si="0"/>
        <v>63.366530047274161</v>
      </c>
      <c r="F52" s="172">
        <v>160104</v>
      </c>
      <c r="G52" s="172">
        <v>157378.5</v>
      </c>
      <c r="H52" s="172">
        <v>98409.600000000006</v>
      </c>
      <c r="I52" s="172">
        <v>16691</v>
      </c>
      <c r="J52" s="172">
        <v>16708.8</v>
      </c>
      <c r="K52" s="172">
        <v>16520.099999999999</v>
      </c>
      <c r="L52" s="172">
        <v>3341</v>
      </c>
      <c r="M52" s="172">
        <v>3872.4</v>
      </c>
      <c r="N52" s="173">
        <v>3769.5</v>
      </c>
    </row>
    <row r="53" spans="1:14" ht="13.5" customHeight="1">
      <c r="A53" s="171" t="s">
        <v>281</v>
      </c>
      <c r="B53" s="172">
        <v>1030282</v>
      </c>
      <c r="C53" s="172">
        <v>1073970.8999999999</v>
      </c>
      <c r="D53" s="172">
        <v>1069908.1000000001</v>
      </c>
      <c r="E53" s="172">
        <f t="shared" si="0"/>
        <v>99.621702971654088</v>
      </c>
      <c r="F53" s="172">
        <v>1024017</v>
      </c>
      <c r="G53" s="172">
        <v>1067325.1000000001</v>
      </c>
      <c r="H53" s="172">
        <v>1063850.8</v>
      </c>
      <c r="I53" s="172">
        <v>31358</v>
      </c>
      <c r="J53" s="172">
        <v>31090.7</v>
      </c>
      <c r="K53" s="172">
        <v>30655.8</v>
      </c>
      <c r="L53" s="172">
        <v>6265</v>
      </c>
      <c r="M53" s="172">
        <v>6645.8</v>
      </c>
      <c r="N53" s="173">
        <v>6057.3</v>
      </c>
    </row>
    <row r="54" spans="1:14">
      <c r="A54" s="174" t="s">
        <v>282</v>
      </c>
      <c r="B54" s="175"/>
      <c r="C54" s="175"/>
      <c r="D54" s="175"/>
      <c r="E54" s="172"/>
      <c r="F54" s="175"/>
      <c r="G54" s="175"/>
      <c r="H54" s="175"/>
      <c r="I54" s="175"/>
      <c r="J54" s="175"/>
      <c r="K54" s="175"/>
      <c r="L54" s="175"/>
      <c r="M54" s="175"/>
      <c r="N54" s="176"/>
    </row>
    <row r="55" spans="1:14" ht="13.5" customHeight="1">
      <c r="A55" s="174" t="s">
        <v>283</v>
      </c>
      <c r="B55" s="175"/>
      <c r="C55" s="175"/>
      <c r="D55" s="175"/>
      <c r="E55" s="172"/>
      <c r="F55" s="175"/>
      <c r="G55" s="175"/>
      <c r="H55" s="175"/>
      <c r="I55" s="175"/>
      <c r="J55" s="175"/>
      <c r="K55" s="175"/>
      <c r="L55" s="175"/>
      <c r="M55" s="175"/>
      <c r="N55" s="176"/>
    </row>
    <row r="56" spans="1:14" ht="24" customHeight="1">
      <c r="A56" s="171" t="s">
        <v>284</v>
      </c>
      <c r="B56" s="172">
        <v>1878</v>
      </c>
      <c r="C56" s="172">
        <v>2240.1999999999998</v>
      </c>
      <c r="D56" s="172">
        <v>2098.3000000000002</v>
      </c>
      <c r="E56" s="172">
        <f t="shared" si="0"/>
        <v>93.665744129988411</v>
      </c>
      <c r="F56" s="172">
        <v>1872</v>
      </c>
      <c r="G56" s="172">
        <v>2105.3000000000002</v>
      </c>
      <c r="H56" s="172">
        <v>1970.7</v>
      </c>
      <c r="I56" s="172">
        <v>1244</v>
      </c>
      <c r="J56" s="172">
        <v>1294</v>
      </c>
      <c r="K56" s="172">
        <v>1277.7</v>
      </c>
      <c r="L56" s="172">
        <v>6</v>
      </c>
      <c r="M56" s="172">
        <v>134.9</v>
      </c>
      <c r="N56" s="173">
        <v>127.6</v>
      </c>
    </row>
    <row r="57" spans="1:14" ht="13.5" customHeight="1">
      <c r="A57" s="174" t="s">
        <v>285</v>
      </c>
      <c r="B57" s="175"/>
      <c r="C57" s="175"/>
      <c r="D57" s="175"/>
      <c r="E57" s="172"/>
      <c r="F57" s="175"/>
      <c r="G57" s="175"/>
      <c r="H57" s="175"/>
      <c r="I57" s="175"/>
      <c r="J57" s="175"/>
      <c r="K57" s="175"/>
      <c r="L57" s="175"/>
      <c r="M57" s="175"/>
      <c r="N57" s="176"/>
    </row>
    <row r="58" spans="1:14" ht="13.5" customHeight="1">
      <c r="A58" s="171" t="s">
        <v>286</v>
      </c>
      <c r="B58" s="172">
        <v>8967</v>
      </c>
      <c r="C58" s="172">
        <v>9007.4</v>
      </c>
      <c r="D58" s="172">
        <v>8708.1</v>
      </c>
      <c r="E58" s="172">
        <f t="shared" si="0"/>
        <v>96.67717654373071</v>
      </c>
      <c r="F58" s="172">
        <v>7883</v>
      </c>
      <c r="G58" s="172">
        <v>7813.5</v>
      </c>
      <c r="H58" s="172">
        <v>7519.4</v>
      </c>
      <c r="I58" s="172">
        <v>5018</v>
      </c>
      <c r="J58" s="172">
        <v>5037.6000000000004</v>
      </c>
      <c r="K58" s="172">
        <v>4859.6000000000004</v>
      </c>
      <c r="L58" s="172">
        <v>1084</v>
      </c>
      <c r="M58" s="172">
        <v>1193.9000000000001</v>
      </c>
      <c r="N58" s="173">
        <v>1188.7</v>
      </c>
    </row>
    <row r="59" spans="1:14" ht="13.5" customHeight="1">
      <c r="A59" s="174" t="s">
        <v>287</v>
      </c>
      <c r="B59" s="175"/>
      <c r="C59" s="175"/>
      <c r="D59" s="175"/>
      <c r="E59" s="172"/>
      <c r="F59" s="175"/>
      <c r="G59" s="175"/>
      <c r="H59" s="175"/>
      <c r="I59" s="175"/>
      <c r="J59" s="175"/>
      <c r="K59" s="175"/>
      <c r="L59" s="175"/>
      <c r="M59" s="175"/>
      <c r="N59" s="176"/>
    </row>
    <row r="60" spans="1:14" ht="13.5" customHeight="1">
      <c r="A60" s="171" t="s">
        <v>288</v>
      </c>
      <c r="B60" s="172">
        <v>12831</v>
      </c>
      <c r="C60" s="172">
        <v>12850.2</v>
      </c>
      <c r="D60" s="172">
        <v>12842.2</v>
      </c>
      <c r="E60" s="172">
        <f t="shared" si="0"/>
        <v>99.937744159623975</v>
      </c>
      <c r="F60" s="172">
        <v>5627</v>
      </c>
      <c r="G60" s="172">
        <v>5646.2</v>
      </c>
      <c r="H60" s="172">
        <v>5646.2</v>
      </c>
      <c r="I60" s="172">
        <v>3699</v>
      </c>
      <c r="J60" s="172">
        <v>3707.1</v>
      </c>
      <c r="K60" s="172">
        <v>3707.1</v>
      </c>
      <c r="L60" s="172">
        <v>7204</v>
      </c>
      <c r="M60" s="172">
        <v>7204</v>
      </c>
      <c r="N60" s="173">
        <v>7196</v>
      </c>
    </row>
    <row r="61" spans="1:14" ht="13.5" customHeight="1">
      <c r="A61" s="171" t="s">
        <v>289</v>
      </c>
      <c r="B61" s="172">
        <v>5014</v>
      </c>
      <c r="C61" s="172">
        <v>5427.8</v>
      </c>
      <c r="D61" s="172">
        <v>5427.8</v>
      </c>
      <c r="E61" s="172">
        <f t="shared" si="0"/>
        <v>100</v>
      </c>
      <c r="F61" s="172">
        <v>3896</v>
      </c>
      <c r="G61" s="172">
        <v>4196.1000000000004</v>
      </c>
      <c r="H61" s="172">
        <v>4196.1000000000004</v>
      </c>
      <c r="I61" s="172">
        <v>2381</v>
      </c>
      <c r="J61" s="172">
        <v>2469.1</v>
      </c>
      <c r="K61" s="172">
        <v>2469.1</v>
      </c>
      <c r="L61" s="172">
        <v>1118</v>
      </c>
      <c r="M61" s="172">
        <v>1231.7</v>
      </c>
      <c r="N61" s="173">
        <v>1231.7</v>
      </c>
    </row>
    <row r="62" spans="1:14" ht="13.5" customHeight="1">
      <c r="A62" s="171" t="s">
        <v>290</v>
      </c>
      <c r="B62" s="172">
        <v>5020</v>
      </c>
      <c r="C62" s="172">
        <v>5188.1000000000004</v>
      </c>
      <c r="D62" s="172">
        <v>5167.7</v>
      </c>
      <c r="E62" s="172">
        <f t="shared" si="0"/>
        <v>99.606792467377261</v>
      </c>
      <c r="F62" s="172">
        <v>4913</v>
      </c>
      <c r="G62" s="172">
        <v>5077.1000000000004</v>
      </c>
      <c r="H62" s="172">
        <v>5060</v>
      </c>
      <c r="I62" s="172">
        <v>3035</v>
      </c>
      <c r="J62" s="172">
        <v>3147</v>
      </c>
      <c r="K62" s="172">
        <v>3140.4</v>
      </c>
      <c r="L62" s="172">
        <v>107</v>
      </c>
      <c r="M62" s="172">
        <v>111</v>
      </c>
      <c r="N62" s="173">
        <v>107.7</v>
      </c>
    </row>
    <row r="63" spans="1:14" ht="13.5" customHeight="1">
      <c r="A63" s="171" t="s">
        <v>291</v>
      </c>
      <c r="B63" s="172">
        <v>3540</v>
      </c>
      <c r="C63" s="172">
        <v>3633</v>
      </c>
      <c r="D63" s="172">
        <v>3633</v>
      </c>
      <c r="E63" s="172">
        <f t="shared" si="0"/>
        <v>100</v>
      </c>
      <c r="F63" s="172">
        <v>2426</v>
      </c>
      <c r="G63" s="172">
        <v>2519</v>
      </c>
      <c r="H63" s="172">
        <v>2519</v>
      </c>
      <c r="I63" s="172">
        <v>1282</v>
      </c>
      <c r="J63" s="172">
        <v>1330</v>
      </c>
      <c r="K63" s="172">
        <v>1330</v>
      </c>
      <c r="L63" s="172">
        <v>1114</v>
      </c>
      <c r="M63" s="172">
        <v>1114</v>
      </c>
      <c r="N63" s="173">
        <v>1114</v>
      </c>
    </row>
    <row r="64" spans="1:14" ht="13.5" customHeight="1">
      <c r="A64" s="171" t="s">
        <v>292</v>
      </c>
      <c r="B64" s="172">
        <v>11142</v>
      </c>
      <c r="C64" s="172">
        <v>11915.5</v>
      </c>
      <c r="D64" s="172">
        <v>11591.4</v>
      </c>
      <c r="E64" s="172">
        <f t="shared" si="0"/>
        <v>97.280013427888051</v>
      </c>
      <c r="F64" s="172">
        <v>9435</v>
      </c>
      <c r="G64" s="172">
        <v>10208.5</v>
      </c>
      <c r="H64" s="172">
        <v>10208.299999999999</v>
      </c>
      <c r="I64" s="172">
        <v>5665</v>
      </c>
      <c r="J64" s="172">
        <v>5780.6</v>
      </c>
      <c r="K64" s="172">
        <v>5780.6</v>
      </c>
      <c r="L64" s="172">
        <v>1707</v>
      </c>
      <c r="M64" s="172">
        <v>1707</v>
      </c>
      <c r="N64" s="173">
        <v>1383.1</v>
      </c>
    </row>
    <row r="65" spans="1:14" ht="13.5" customHeight="1">
      <c r="A65" s="171" t="s">
        <v>293</v>
      </c>
      <c r="B65" s="172">
        <v>2690</v>
      </c>
      <c r="C65" s="172">
        <v>3490.5</v>
      </c>
      <c r="D65" s="172">
        <v>3490.5</v>
      </c>
      <c r="E65" s="172">
        <f t="shared" si="0"/>
        <v>100</v>
      </c>
      <c r="F65" s="172">
        <v>2676</v>
      </c>
      <c r="G65" s="172">
        <v>3465.8</v>
      </c>
      <c r="H65" s="172">
        <v>3465.8</v>
      </c>
      <c r="I65" s="172">
        <v>1572</v>
      </c>
      <c r="J65" s="172">
        <v>1712.5</v>
      </c>
      <c r="K65" s="172">
        <v>1712.5</v>
      </c>
      <c r="L65" s="172">
        <v>14</v>
      </c>
      <c r="M65" s="172">
        <v>24.7</v>
      </c>
      <c r="N65" s="173">
        <v>24.7</v>
      </c>
    </row>
    <row r="66" spans="1:14" ht="13.5" customHeight="1">
      <c r="A66" s="171" t="s">
        <v>294</v>
      </c>
      <c r="B66" s="172">
        <v>2640</v>
      </c>
      <c r="C66" s="172">
        <v>2714.9</v>
      </c>
      <c r="D66" s="172">
        <v>2670.6</v>
      </c>
      <c r="E66" s="172">
        <f t="shared" si="0"/>
        <v>98.368264024457616</v>
      </c>
      <c r="F66" s="172">
        <v>1740</v>
      </c>
      <c r="G66" s="172">
        <v>1814.9</v>
      </c>
      <c r="H66" s="172">
        <v>1773.5</v>
      </c>
      <c r="I66" s="172">
        <v>1187</v>
      </c>
      <c r="J66" s="172">
        <v>1196.2</v>
      </c>
      <c r="K66" s="172">
        <v>1154.8</v>
      </c>
      <c r="L66" s="172">
        <v>900</v>
      </c>
      <c r="M66" s="172">
        <v>900</v>
      </c>
      <c r="N66" s="173">
        <v>897.1</v>
      </c>
    </row>
    <row r="67" spans="1:14" ht="13.5" customHeight="1">
      <c r="A67" s="171" t="s">
        <v>295</v>
      </c>
      <c r="B67" s="172">
        <v>4853</v>
      </c>
      <c r="C67" s="172">
        <v>4943.5</v>
      </c>
      <c r="D67" s="172">
        <v>4919.8999999999996</v>
      </c>
      <c r="E67" s="172">
        <f t="shared" si="0"/>
        <v>99.522605441488821</v>
      </c>
      <c r="F67" s="172">
        <v>4513</v>
      </c>
      <c r="G67" s="172">
        <v>4552.3</v>
      </c>
      <c r="H67" s="172">
        <v>4528.7</v>
      </c>
      <c r="I67" s="172">
        <v>2613</v>
      </c>
      <c r="J67" s="172">
        <v>2620.3000000000002</v>
      </c>
      <c r="K67" s="172">
        <v>2602</v>
      </c>
      <c r="L67" s="172">
        <v>340</v>
      </c>
      <c r="M67" s="172">
        <v>391.2</v>
      </c>
      <c r="N67" s="173">
        <v>391.2</v>
      </c>
    </row>
    <row r="68" spans="1:14" ht="24">
      <c r="A68" s="171" t="s">
        <v>296</v>
      </c>
      <c r="B68" s="172">
        <v>9499</v>
      </c>
      <c r="C68" s="172">
        <v>9590.9</v>
      </c>
      <c r="D68" s="172">
        <v>9545.1</v>
      </c>
      <c r="E68" s="172">
        <f t="shared" si="0"/>
        <v>99.522464002335553</v>
      </c>
      <c r="F68" s="172">
        <v>2411</v>
      </c>
      <c r="G68" s="172">
        <v>2394.6999999999998</v>
      </c>
      <c r="H68" s="172">
        <v>2356.3000000000002</v>
      </c>
      <c r="I68" s="172">
        <v>1135</v>
      </c>
      <c r="J68" s="172">
        <v>1159.5999999999999</v>
      </c>
      <c r="K68" s="172">
        <v>1159.5999999999999</v>
      </c>
      <c r="L68" s="172">
        <v>7088</v>
      </c>
      <c r="M68" s="172">
        <v>7196.3</v>
      </c>
      <c r="N68" s="173">
        <v>7188.8</v>
      </c>
    </row>
    <row r="69" spans="1:14" ht="13.5" customHeight="1">
      <c r="A69" s="171" t="s">
        <v>297</v>
      </c>
      <c r="B69" s="172">
        <v>2739</v>
      </c>
      <c r="C69" s="172">
        <v>2739</v>
      </c>
      <c r="D69" s="172">
        <v>2739</v>
      </c>
      <c r="E69" s="172">
        <f t="shared" si="0"/>
        <v>100</v>
      </c>
      <c r="F69" s="172">
        <v>2739</v>
      </c>
      <c r="G69" s="172">
        <v>2739</v>
      </c>
      <c r="H69" s="172">
        <v>2739</v>
      </c>
      <c r="I69" s="172">
        <v>79</v>
      </c>
      <c r="J69" s="172">
        <v>79</v>
      </c>
      <c r="K69" s="172">
        <v>79</v>
      </c>
      <c r="L69" s="172"/>
      <c r="M69" s="172"/>
      <c r="N69" s="173"/>
    </row>
    <row r="70" spans="1:14" ht="13.5" customHeight="1">
      <c r="A70" s="171" t="s">
        <v>298</v>
      </c>
      <c r="B70" s="172">
        <v>33674</v>
      </c>
      <c r="C70" s="172">
        <v>33674</v>
      </c>
      <c r="D70" s="172">
        <v>33673.9</v>
      </c>
      <c r="E70" s="172">
        <f t="shared" si="0"/>
        <v>99.999703034982474</v>
      </c>
      <c r="F70" s="172">
        <v>28595</v>
      </c>
      <c r="G70" s="172">
        <v>27015.200000000001</v>
      </c>
      <c r="H70" s="172">
        <v>27015.200000000001</v>
      </c>
      <c r="I70" s="172">
        <v>7200</v>
      </c>
      <c r="J70" s="172">
        <v>6577.6</v>
      </c>
      <c r="K70" s="172">
        <v>6577.6</v>
      </c>
      <c r="L70" s="172">
        <v>5079</v>
      </c>
      <c r="M70" s="172">
        <v>6658.8</v>
      </c>
      <c r="N70" s="173">
        <v>6658.8</v>
      </c>
    </row>
    <row r="71" spans="1:14" ht="13.5" customHeight="1">
      <c r="A71" s="171" t="s">
        <v>155</v>
      </c>
      <c r="B71" s="172">
        <v>8922</v>
      </c>
      <c r="C71" s="172">
        <v>8999.7000000000007</v>
      </c>
      <c r="D71" s="172">
        <v>8912.6</v>
      </c>
      <c r="E71" s="172">
        <f t="shared" si="0"/>
        <v>99.032189961887624</v>
      </c>
      <c r="F71" s="172">
        <v>7134</v>
      </c>
      <c r="G71" s="172">
        <v>7211.7</v>
      </c>
      <c r="H71" s="172">
        <v>7150.3</v>
      </c>
      <c r="I71" s="172">
        <v>3566</v>
      </c>
      <c r="J71" s="172">
        <v>3590.6</v>
      </c>
      <c r="K71" s="172">
        <v>3569.3</v>
      </c>
      <c r="L71" s="172">
        <v>1788</v>
      </c>
      <c r="M71" s="172">
        <v>1788</v>
      </c>
      <c r="N71" s="173">
        <v>1762.4</v>
      </c>
    </row>
    <row r="72" spans="1:14">
      <c r="A72" s="174" t="s">
        <v>299</v>
      </c>
      <c r="B72" s="175"/>
      <c r="C72" s="175"/>
      <c r="D72" s="175"/>
      <c r="E72" s="172"/>
      <c r="F72" s="175"/>
      <c r="G72" s="175"/>
      <c r="H72" s="175"/>
      <c r="I72" s="175"/>
      <c r="J72" s="175"/>
      <c r="K72" s="175"/>
      <c r="L72" s="175"/>
      <c r="M72" s="175"/>
      <c r="N72" s="176"/>
    </row>
    <row r="73" spans="1:14" ht="13.5" customHeight="1">
      <c r="A73" s="171" t="s">
        <v>300</v>
      </c>
      <c r="B73" s="172">
        <v>746</v>
      </c>
      <c r="C73" s="172">
        <v>746</v>
      </c>
      <c r="D73" s="172">
        <v>746</v>
      </c>
      <c r="E73" s="172">
        <f t="shared" si="0"/>
        <v>100</v>
      </c>
      <c r="F73" s="172">
        <v>746</v>
      </c>
      <c r="G73" s="172">
        <v>742.7</v>
      </c>
      <c r="H73" s="172">
        <v>742.7</v>
      </c>
      <c r="I73" s="172">
        <v>522</v>
      </c>
      <c r="J73" s="172">
        <v>494.5</v>
      </c>
      <c r="K73" s="172">
        <v>494.5</v>
      </c>
      <c r="L73" s="172"/>
      <c r="M73" s="172">
        <v>3.3</v>
      </c>
      <c r="N73" s="173">
        <v>3.3</v>
      </c>
    </row>
    <row r="74" spans="1:14" ht="13.5" customHeight="1">
      <c r="A74" s="174" t="s">
        <v>301</v>
      </c>
      <c r="B74" s="175"/>
      <c r="C74" s="175"/>
      <c r="D74" s="175"/>
      <c r="E74" s="172"/>
      <c r="F74" s="175"/>
      <c r="G74" s="175"/>
      <c r="H74" s="175"/>
      <c r="I74" s="175"/>
      <c r="J74" s="175"/>
      <c r="K74" s="175"/>
      <c r="L74" s="175"/>
      <c r="M74" s="175"/>
      <c r="N74" s="176"/>
    </row>
    <row r="75" spans="1:14" ht="13.5" customHeight="1">
      <c r="A75" s="171" t="s">
        <v>302</v>
      </c>
      <c r="B75" s="172">
        <v>716</v>
      </c>
      <c r="C75" s="172">
        <v>716</v>
      </c>
      <c r="D75" s="172">
        <v>716</v>
      </c>
      <c r="E75" s="172">
        <f t="shared" si="0"/>
        <v>100</v>
      </c>
      <c r="F75" s="172">
        <v>702</v>
      </c>
      <c r="G75" s="172">
        <v>702</v>
      </c>
      <c r="H75" s="172">
        <v>702</v>
      </c>
      <c r="I75" s="172">
        <v>459</v>
      </c>
      <c r="J75" s="172">
        <v>449.4</v>
      </c>
      <c r="K75" s="172">
        <v>449.4</v>
      </c>
      <c r="L75" s="172">
        <v>14</v>
      </c>
      <c r="M75" s="172">
        <v>14</v>
      </c>
      <c r="N75" s="173">
        <v>14</v>
      </c>
    </row>
    <row r="76" spans="1:14" ht="13.5" customHeight="1">
      <c r="A76" s="174" t="s">
        <v>303</v>
      </c>
      <c r="B76" s="175"/>
      <c r="C76" s="175"/>
      <c r="D76" s="175"/>
      <c r="E76" s="172"/>
      <c r="F76" s="175"/>
      <c r="G76" s="175"/>
      <c r="H76" s="175"/>
      <c r="I76" s="175"/>
      <c r="J76" s="175"/>
      <c r="K76" s="175"/>
      <c r="L76" s="175"/>
      <c r="M76" s="175"/>
      <c r="N76" s="176"/>
    </row>
    <row r="77" spans="1:14">
      <c r="A77" s="171" t="s">
        <v>304</v>
      </c>
      <c r="B77" s="172">
        <v>58601</v>
      </c>
      <c r="C77" s="172">
        <v>58641.5</v>
      </c>
      <c r="D77" s="172">
        <v>58595</v>
      </c>
      <c r="E77" s="172">
        <f t="shared" si="0"/>
        <v>99.920704620447978</v>
      </c>
      <c r="F77" s="172">
        <v>57360</v>
      </c>
      <c r="G77" s="172">
        <v>57397.8</v>
      </c>
      <c r="H77" s="172">
        <v>57351.9</v>
      </c>
      <c r="I77" s="172">
        <v>36993</v>
      </c>
      <c r="J77" s="172">
        <v>37022.699999999997</v>
      </c>
      <c r="K77" s="172">
        <v>37022.699999999997</v>
      </c>
      <c r="L77" s="172">
        <v>1241</v>
      </c>
      <c r="M77" s="172">
        <v>1243.7</v>
      </c>
      <c r="N77" s="173">
        <v>1243.2</v>
      </c>
    </row>
    <row r="78" spans="1:14" ht="24">
      <c r="A78" s="171" t="s">
        <v>305</v>
      </c>
      <c r="B78" s="172">
        <v>87809</v>
      </c>
      <c r="C78" s="172">
        <v>89090</v>
      </c>
      <c r="D78" s="172">
        <v>88258.6</v>
      </c>
      <c r="E78" s="172">
        <f t="shared" si="0"/>
        <v>99.066786395779559</v>
      </c>
      <c r="F78" s="172">
        <v>82265</v>
      </c>
      <c r="G78" s="172">
        <v>83241.600000000006</v>
      </c>
      <c r="H78" s="172">
        <v>82995.399999999994</v>
      </c>
      <c r="I78" s="172">
        <v>40502</v>
      </c>
      <c r="J78" s="172">
        <v>40566.9</v>
      </c>
      <c r="K78" s="172">
        <v>40435.4</v>
      </c>
      <c r="L78" s="172">
        <v>5544</v>
      </c>
      <c r="M78" s="172">
        <v>5848.4</v>
      </c>
      <c r="N78" s="173">
        <v>5263.1</v>
      </c>
    </row>
    <row r="79" spans="1:14" ht="24">
      <c r="A79" s="171" t="s">
        <v>306</v>
      </c>
      <c r="B79" s="172">
        <v>33014</v>
      </c>
      <c r="C79" s="172">
        <v>33121.699999999997</v>
      </c>
      <c r="D79" s="172">
        <v>32530.3</v>
      </c>
      <c r="E79" s="172">
        <f t="shared" si="0"/>
        <v>98.21446362958423</v>
      </c>
      <c r="F79" s="172">
        <v>26730</v>
      </c>
      <c r="G79" s="172">
        <v>26812</v>
      </c>
      <c r="H79" s="172">
        <v>26483.3</v>
      </c>
      <c r="I79" s="172">
        <v>2989</v>
      </c>
      <c r="J79" s="172">
        <v>2979.2</v>
      </c>
      <c r="K79" s="172">
        <v>2932.7</v>
      </c>
      <c r="L79" s="172">
        <v>6284</v>
      </c>
      <c r="M79" s="172">
        <v>6309.7</v>
      </c>
      <c r="N79" s="173">
        <v>6047</v>
      </c>
    </row>
    <row r="80" spans="1:14" ht="13.5" customHeight="1">
      <c r="A80" s="171" t="s">
        <v>307</v>
      </c>
      <c r="B80" s="172">
        <v>1419</v>
      </c>
      <c r="C80" s="172">
        <v>1419</v>
      </c>
      <c r="D80" s="172">
        <v>1384.4</v>
      </c>
      <c r="E80" s="172">
        <f t="shared" si="0"/>
        <v>97.561663143058496</v>
      </c>
      <c r="F80" s="172">
        <v>1399</v>
      </c>
      <c r="G80" s="172">
        <v>1399</v>
      </c>
      <c r="H80" s="172">
        <v>1375.8</v>
      </c>
      <c r="I80" s="172">
        <v>756</v>
      </c>
      <c r="J80" s="172">
        <v>756</v>
      </c>
      <c r="K80" s="172">
        <v>747.4</v>
      </c>
      <c r="L80" s="172">
        <v>20</v>
      </c>
      <c r="M80" s="172">
        <v>20</v>
      </c>
      <c r="N80" s="173">
        <v>8.6999999999999993</v>
      </c>
    </row>
    <row r="81" spans="1:14" ht="13.5" customHeight="1">
      <c r="A81" s="171" t="s">
        <v>308</v>
      </c>
      <c r="B81" s="172">
        <v>210067</v>
      </c>
      <c r="C81" s="172">
        <v>210488.3</v>
      </c>
      <c r="D81" s="172">
        <v>210343.2</v>
      </c>
      <c r="E81" s="172">
        <f t="shared" si="0"/>
        <v>99.931065052071787</v>
      </c>
      <c r="F81" s="172">
        <v>201942</v>
      </c>
      <c r="G81" s="172">
        <v>198833.2</v>
      </c>
      <c r="H81" s="172">
        <v>198735.8</v>
      </c>
      <c r="I81" s="172">
        <v>130001</v>
      </c>
      <c r="J81" s="172">
        <v>122308.8</v>
      </c>
      <c r="K81" s="172">
        <v>121951.3</v>
      </c>
      <c r="L81" s="172">
        <v>8125</v>
      </c>
      <c r="M81" s="172">
        <v>11655.1</v>
      </c>
      <c r="N81" s="173">
        <v>11607.4</v>
      </c>
    </row>
    <row r="82" spans="1:14">
      <c r="A82" s="171" t="s">
        <v>309</v>
      </c>
      <c r="B82" s="172">
        <v>10667</v>
      </c>
      <c r="C82" s="172">
        <v>10623</v>
      </c>
      <c r="D82" s="172">
        <v>10623</v>
      </c>
      <c r="E82" s="172">
        <f t="shared" ref="E82:E129" si="1">SUM(D82/C82*100)</f>
        <v>100</v>
      </c>
      <c r="F82" s="172">
        <v>9227</v>
      </c>
      <c r="G82" s="172">
        <v>8786.2000000000007</v>
      </c>
      <c r="H82" s="172">
        <v>8786.1</v>
      </c>
      <c r="I82" s="172">
        <v>6159</v>
      </c>
      <c r="J82" s="172">
        <v>5629.9</v>
      </c>
      <c r="K82" s="172">
        <v>5604.7</v>
      </c>
      <c r="L82" s="172">
        <v>1440</v>
      </c>
      <c r="M82" s="172">
        <v>1836.8</v>
      </c>
      <c r="N82" s="173">
        <v>1836.8</v>
      </c>
    </row>
    <row r="83" spans="1:14" ht="13.5" customHeight="1">
      <c r="A83" s="171" t="s">
        <v>310</v>
      </c>
      <c r="B83" s="172">
        <v>16672</v>
      </c>
      <c r="C83" s="172">
        <v>16682.7</v>
      </c>
      <c r="D83" s="172">
        <v>16661.7</v>
      </c>
      <c r="E83" s="172">
        <f t="shared" si="1"/>
        <v>99.874121095506112</v>
      </c>
      <c r="F83" s="172">
        <v>15144</v>
      </c>
      <c r="G83" s="172">
        <v>14861.6</v>
      </c>
      <c r="H83" s="172">
        <v>14842.5</v>
      </c>
      <c r="I83" s="172">
        <v>9808</v>
      </c>
      <c r="J83" s="172">
        <v>9712.4</v>
      </c>
      <c r="K83" s="172">
        <v>9710.9</v>
      </c>
      <c r="L83" s="172">
        <v>1528</v>
      </c>
      <c r="M83" s="172">
        <v>1821.1</v>
      </c>
      <c r="N83" s="173">
        <v>1819.2</v>
      </c>
    </row>
    <row r="84" spans="1:14" ht="13.5" customHeight="1">
      <c r="A84" s="174" t="s">
        <v>311</v>
      </c>
      <c r="B84" s="175"/>
      <c r="C84" s="175"/>
      <c r="D84" s="175"/>
      <c r="E84" s="172"/>
      <c r="F84" s="175"/>
      <c r="G84" s="175"/>
      <c r="H84" s="175"/>
      <c r="I84" s="175"/>
      <c r="J84" s="175"/>
      <c r="K84" s="175"/>
      <c r="L84" s="175"/>
      <c r="M84" s="175"/>
      <c r="N84" s="176"/>
    </row>
    <row r="85" spans="1:14" ht="13.5" customHeight="1">
      <c r="A85" s="171" t="s">
        <v>312</v>
      </c>
      <c r="B85" s="172">
        <v>28189</v>
      </c>
      <c r="C85" s="172">
        <v>28523.8</v>
      </c>
      <c r="D85" s="172">
        <v>26403.8</v>
      </c>
      <c r="E85" s="172">
        <f t="shared" si="1"/>
        <v>92.567610206213757</v>
      </c>
      <c r="F85" s="172">
        <v>26604</v>
      </c>
      <c r="G85" s="172">
        <v>26829.5</v>
      </c>
      <c r="H85" s="172">
        <v>24711.7</v>
      </c>
      <c r="I85" s="172">
        <v>12946</v>
      </c>
      <c r="J85" s="172">
        <v>13124</v>
      </c>
      <c r="K85" s="172">
        <v>13124</v>
      </c>
      <c r="L85" s="172">
        <v>1585</v>
      </c>
      <c r="M85" s="172">
        <v>1694.3</v>
      </c>
      <c r="N85" s="173">
        <v>1692.2</v>
      </c>
    </row>
    <row r="86" spans="1:14" ht="13.5" customHeight="1">
      <c r="A86" s="174" t="s">
        <v>313</v>
      </c>
      <c r="B86" s="175"/>
      <c r="C86" s="175"/>
      <c r="D86" s="175"/>
      <c r="E86" s="172"/>
      <c r="F86" s="175"/>
      <c r="G86" s="175"/>
      <c r="H86" s="175"/>
      <c r="I86" s="175"/>
      <c r="J86" s="175"/>
      <c r="K86" s="175"/>
      <c r="L86" s="175"/>
      <c r="M86" s="175"/>
      <c r="N86" s="176"/>
    </row>
    <row r="87" spans="1:14" ht="13.5" customHeight="1">
      <c r="A87" s="171" t="s">
        <v>314</v>
      </c>
      <c r="B87" s="172">
        <v>2019</v>
      </c>
      <c r="C87" s="172">
        <v>2022.6</v>
      </c>
      <c r="D87" s="172">
        <v>2018.3</v>
      </c>
      <c r="E87" s="172">
        <f t="shared" si="1"/>
        <v>99.787402353406506</v>
      </c>
      <c r="F87" s="172">
        <v>1835</v>
      </c>
      <c r="G87" s="172">
        <v>1764.6</v>
      </c>
      <c r="H87" s="172">
        <v>1764.6</v>
      </c>
      <c r="I87" s="172">
        <v>1264</v>
      </c>
      <c r="J87" s="172">
        <v>1156.0999999999999</v>
      </c>
      <c r="K87" s="172">
        <v>1156.0999999999999</v>
      </c>
      <c r="L87" s="172">
        <v>184</v>
      </c>
      <c r="M87" s="172">
        <v>257.89999999999998</v>
      </c>
      <c r="N87" s="173">
        <v>253.7</v>
      </c>
    </row>
    <row r="88" spans="1:14" ht="13.5" customHeight="1">
      <c r="A88" s="171" t="s">
        <v>315</v>
      </c>
      <c r="B88" s="172">
        <v>34944</v>
      </c>
      <c r="C88" s="172">
        <v>34962.800000000003</v>
      </c>
      <c r="D88" s="172">
        <v>34948.5</v>
      </c>
      <c r="E88" s="172">
        <f t="shared" si="1"/>
        <v>99.959099385632726</v>
      </c>
      <c r="F88" s="172">
        <v>29357</v>
      </c>
      <c r="G88" s="172">
        <v>29153.4</v>
      </c>
      <c r="H88" s="172">
        <v>29152.400000000001</v>
      </c>
      <c r="I88" s="172">
        <v>20255</v>
      </c>
      <c r="J88" s="172">
        <v>20268.099999999999</v>
      </c>
      <c r="K88" s="172">
        <v>20268.099999999999</v>
      </c>
      <c r="L88" s="172">
        <v>5587</v>
      </c>
      <c r="M88" s="172">
        <v>5809.4</v>
      </c>
      <c r="N88" s="173">
        <v>5796.1</v>
      </c>
    </row>
    <row r="89" spans="1:14" ht="13.5" customHeight="1">
      <c r="A89" s="171" t="s">
        <v>316</v>
      </c>
      <c r="B89" s="172">
        <v>13832</v>
      </c>
      <c r="C89" s="172">
        <v>13841.8</v>
      </c>
      <c r="D89" s="172">
        <v>10521.9</v>
      </c>
      <c r="E89" s="172">
        <f t="shared" si="1"/>
        <v>76.015402621046405</v>
      </c>
      <c r="F89" s="172">
        <v>11638</v>
      </c>
      <c r="G89" s="172">
        <v>11647.8</v>
      </c>
      <c r="H89" s="172">
        <v>9025.7999999999993</v>
      </c>
      <c r="I89" s="172">
        <v>1006</v>
      </c>
      <c r="J89" s="172">
        <v>1013.5</v>
      </c>
      <c r="K89" s="172">
        <v>1012.9</v>
      </c>
      <c r="L89" s="172">
        <v>2194</v>
      </c>
      <c r="M89" s="172">
        <v>2194</v>
      </c>
      <c r="N89" s="173">
        <v>1496.1</v>
      </c>
    </row>
    <row r="90" spans="1:14" ht="13.5" customHeight="1">
      <c r="A90" s="171" t="s">
        <v>317</v>
      </c>
      <c r="B90" s="172">
        <v>63983</v>
      </c>
      <c r="C90" s="172">
        <v>64215.1</v>
      </c>
      <c r="D90" s="172">
        <v>64181.5</v>
      </c>
      <c r="E90" s="172">
        <f t="shared" si="1"/>
        <v>99.947675858170442</v>
      </c>
      <c r="F90" s="172">
        <v>63956</v>
      </c>
      <c r="G90" s="172">
        <v>64161.4</v>
      </c>
      <c r="H90" s="172">
        <v>64134</v>
      </c>
      <c r="I90" s="172">
        <v>45278</v>
      </c>
      <c r="J90" s="172">
        <v>45444.800000000003</v>
      </c>
      <c r="K90" s="172">
        <v>45444.800000000003</v>
      </c>
      <c r="L90" s="172">
        <v>27</v>
      </c>
      <c r="M90" s="172">
        <v>53.7</v>
      </c>
      <c r="N90" s="173">
        <v>47.5</v>
      </c>
    </row>
    <row r="91" spans="1:14" ht="13.5" customHeight="1">
      <c r="A91" s="171" t="s">
        <v>318</v>
      </c>
      <c r="B91" s="172">
        <v>2165</v>
      </c>
      <c r="C91" s="172">
        <v>2344.1999999999998</v>
      </c>
      <c r="D91" s="172">
        <v>2295</v>
      </c>
      <c r="E91" s="172">
        <f t="shared" si="1"/>
        <v>97.901202969029953</v>
      </c>
      <c r="F91" s="172">
        <v>1957</v>
      </c>
      <c r="G91" s="172">
        <v>2093.3000000000002</v>
      </c>
      <c r="H91" s="172">
        <v>2048.1</v>
      </c>
      <c r="I91" s="172">
        <v>1038</v>
      </c>
      <c r="J91" s="172">
        <v>1042.3</v>
      </c>
      <c r="K91" s="172">
        <v>1035</v>
      </c>
      <c r="L91" s="172">
        <v>208</v>
      </c>
      <c r="M91" s="172">
        <v>250.9</v>
      </c>
      <c r="N91" s="173">
        <v>246.9</v>
      </c>
    </row>
    <row r="92" spans="1:14" ht="24.75" customHeight="1">
      <c r="A92" s="171" t="s">
        <v>319</v>
      </c>
      <c r="B92" s="172">
        <v>133</v>
      </c>
      <c r="C92" s="172">
        <v>133.5</v>
      </c>
      <c r="D92" s="172">
        <v>133.4</v>
      </c>
      <c r="E92" s="172">
        <f t="shared" si="1"/>
        <v>99.925093632958806</v>
      </c>
      <c r="F92" s="172">
        <v>133</v>
      </c>
      <c r="G92" s="172">
        <v>133.5</v>
      </c>
      <c r="H92" s="172">
        <v>133.4</v>
      </c>
      <c r="I92" s="172">
        <v>64</v>
      </c>
      <c r="J92" s="172">
        <v>64.400000000000006</v>
      </c>
      <c r="K92" s="172">
        <v>64.3</v>
      </c>
      <c r="L92" s="172"/>
      <c r="M92" s="172"/>
      <c r="N92" s="173"/>
    </row>
    <row r="93" spans="1:14" ht="14.25" customHeight="1">
      <c r="A93" s="171" t="s">
        <v>320</v>
      </c>
      <c r="B93" s="172">
        <v>290</v>
      </c>
      <c r="C93" s="172">
        <v>290</v>
      </c>
      <c r="D93" s="172">
        <v>289.89999999999998</v>
      </c>
      <c r="E93" s="172">
        <f t="shared" si="1"/>
        <v>99.965517241379303</v>
      </c>
      <c r="F93" s="172">
        <v>278</v>
      </c>
      <c r="G93" s="172">
        <v>278</v>
      </c>
      <c r="H93" s="172">
        <v>278</v>
      </c>
      <c r="I93" s="172">
        <v>192</v>
      </c>
      <c r="J93" s="172">
        <v>192</v>
      </c>
      <c r="K93" s="172">
        <v>192</v>
      </c>
      <c r="L93" s="172">
        <v>12</v>
      </c>
      <c r="M93" s="172">
        <v>12</v>
      </c>
      <c r="N93" s="173">
        <v>11.9</v>
      </c>
    </row>
    <row r="94" spans="1:14">
      <c r="A94" s="171" t="s">
        <v>321</v>
      </c>
      <c r="B94" s="172">
        <v>404</v>
      </c>
      <c r="C94" s="172">
        <v>404</v>
      </c>
      <c r="D94" s="172">
        <v>404</v>
      </c>
      <c r="E94" s="172">
        <f t="shared" si="1"/>
        <v>100</v>
      </c>
      <c r="F94" s="172">
        <v>394</v>
      </c>
      <c r="G94" s="172">
        <v>387.3</v>
      </c>
      <c r="H94" s="172">
        <v>387.3</v>
      </c>
      <c r="I94" s="172">
        <v>274</v>
      </c>
      <c r="J94" s="172">
        <v>264.10000000000002</v>
      </c>
      <c r="K94" s="172">
        <v>264.10000000000002</v>
      </c>
      <c r="L94" s="172">
        <v>10</v>
      </c>
      <c r="M94" s="172">
        <v>16.7</v>
      </c>
      <c r="N94" s="173">
        <v>16.7</v>
      </c>
    </row>
    <row r="95" spans="1:14">
      <c r="A95" s="171" t="s">
        <v>322</v>
      </c>
      <c r="B95" s="172">
        <v>918</v>
      </c>
      <c r="C95" s="172">
        <v>918</v>
      </c>
      <c r="D95" s="172">
        <v>879.7</v>
      </c>
      <c r="E95" s="172">
        <f t="shared" si="1"/>
        <v>95.827886710239653</v>
      </c>
      <c r="F95" s="172">
        <v>906</v>
      </c>
      <c r="G95" s="172">
        <v>906</v>
      </c>
      <c r="H95" s="172">
        <v>868.6</v>
      </c>
      <c r="I95" s="172">
        <v>208</v>
      </c>
      <c r="J95" s="172">
        <v>208</v>
      </c>
      <c r="K95" s="172">
        <v>193.5</v>
      </c>
      <c r="L95" s="172">
        <v>12</v>
      </c>
      <c r="M95" s="172">
        <v>12</v>
      </c>
      <c r="N95" s="173">
        <v>11.2</v>
      </c>
    </row>
    <row r="96" spans="1:14" ht="13.5" customHeight="1">
      <c r="A96" s="171" t="s">
        <v>323</v>
      </c>
      <c r="B96" s="172">
        <v>7834</v>
      </c>
      <c r="C96" s="172">
        <v>9116</v>
      </c>
      <c r="D96" s="172">
        <v>6675</v>
      </c>
      <c r="E96" s="172">
        <f t="shared" si="1"/>
        <v>73.222904782799475</v>
      </c>
      <c r="F96" s="172">
        <v>5434</v>
      </c>
      <c r="G96" s="172">
        <v>6471</v>
      </c>
      <c r="H96" s="172">
        <v>4809.8</v>
      </c>
      <c r="I96" s="172">
        <v>2900</v>
      </c>
      <c r="J96" s="172">
        <v>2900</v>
      </c>
      <c r="K96" s="172">
        <v>2760.7</v>
      </c>
      <c r="L96" s="172">
        <v>2400</v>
      </c>
      <c r="M96" s="172">
        <v>2645</v>
      </c>
      <c r="N96" s="173">
        <v>1865.2</v>
      </c>
    </row>
    <row r="97" spans="1:14" ht="24">
      <c r="A97" s="174" t="s">
        <v>324</v>
      </c>
      <c r="B97" s="175"/>
      <c r="C97" s="175"/>
      <c r="D97" s="175"/>
      <c r="E97" s="172"/>
      <c r="F97" s="175"/>
      <c r="G97" s="175"/>
      <c r="H97" s="175"/>
      <c r="I97" s="175"/>
      <c r="J97" s="175"/>
      <c r="K97" s="175"/>
      <c r="L97" s="175"/>
      <c r="M97" s="175"/>
      <c r="N97" s="176"/>
    </row>
    <row r="98" spans="1:14" ht="13.5" customHeight="1">
      <c r="A98" s="171" t="s">
        <v>325</v>
      </c>
      <c r="B98" s="172">
        <v>50782</v>
      </c>
      <c r="C98" s="172">
        <v>53608.7</v>
      </c>
      <c r="D98" s="172">
        <v>53608.7</v>
      </c>
      <c r="E98" s="172">
        <f t="shared" si="1"/>
        <v>100</v>
      </c>
      <c r="F98" s="172">
        <v>49992</v>
      </c>
      <c r="G98" s="172">
        <v>52649.3</v>
      </c>
      <c r="H98" s="172">
        <v>52649.3</v>
      </c>
      <c r="I98" s="172"/>
      <c r="J98" s="172">
        <v>30894.7</v>
      </c>
      <c r="K98" s="172">
        <v>30831.1</v>
      </c>
      <c r="L98" s="172">
        <v>790</v>
      </c>
      <c r="M98" s="172">
        <v>959.4</v>
      </c>
      <c r="N98" s="173">
        <v>959.4</v>
      </c>
    </row>
    <row r="99" spans="1:14" ht="13.5" customHeight="1">
      <c r="A99" s="171" t="s">
        <v>326</v>
      </c>
      <c r="B99" s="172">
        <v>11642</v>
      </c>
      <c r="C99" s="172">
        <v>12370.4</v>
      </c>
      <c r="D99" s="172">
        <v>12370.4</v>
      </c>
      <c r="E99" s="172">
        <f t="shared" si="1"/>
        <v>100</v>
      </c>
      <c r="F99" s="172">
        <v>10742</v>
      </c>
      <c r="G99" s="172">
        <v>11470.4</v>
      </c>
      <c r="H99" s="172">
        <v>11470.4</v>
      </c>
      <c r="I99" s="172"/>
      <c r="J99" s="172">
        <v>7669.9</v>
      </c>
      <c r="K99" s="172">
        <v>7669.9</v>
      </c>
      <c r="L99" s="172">
        <v>900</v>
      </c>
      <c r="M99" s="172">
        <v>900</v>
      </c>
      <c r="N99" s="173">
        <v>900</v>
      </c>
    </row>
    <row r="100" spans="1:14" ht="13.5" customHeight="1">
      <c r="A100" s="171" t="s">
        <v>327</v>
      </c>
      <c r="B100" s="172">
        <v>26542</v>
      </c>
      <c r="C100" s="172">
        <v>28734.1</v>
      </c>
      <c r="D100" s="172">
        <v>28734.1</v>
      </c>
      <c r="E100" s="172">
        <f t="shared" si="1"/>
        <v>100</v>
      </c>
      <c r="F100" s="172">
        <v>26408</v>
      </c>
      <c r="G100" s="172">
        <v>28600.1</v>
      </c>
      <c r="H100" s="172">
        <v>28600.1</v>
      </c>
      <c r="I100" s="172"/>
      <c r="J100" s="172">
        <v>17490</v>
      </c>
      <c r="K100" s="172">
        <v>17490</v>
      </c>
      <c r="L100" s="172">
        <v>134</v>
      </c>
      <c r="M100" s="172">
        <v>134</v>
      </c>
      <c r="N100" s="173">
        <v>134</v>
      </c>
    </row>
    <row r="101" spans="1:14" ht="13.5" customHeight="1">
      <c r="A101" s="171" t="s">
        <v>328</v>
      </c>
      <c r="B101" s="172">
        <v>19360</v>
      </c>
      <c r="C101" s="172">
        <v>21235.1</v>
      </c>
      <c r="D101" s="172">
        <v>21235.1</v>
      </c>
      <c r="E101" s="172">
        <f t="shared" si="1"/>
        <v>100</v>
      </c>
      <c r="F101" s="172">
        <v>18493</v>
      </c>
      <c r="G101" s="172">
        <v>20368.099999999999</v>
      </c>
      <c r="H101" s="172">
        <v>20368.099999999999</v>
      </c>
      <c r="I101" s="172"/>
      <c r="J101" s="172">
        <v>13827.7</v>
      </c>
      <c r="K101" s="172">
        <v>13827.7</v>
      </c>
      <c r="L101" s="172">
        <v>867</v>
      </c>
      <c r="M101" s="172">
        <v>867</v>
      </c>
      <c r="N101" s="173">
        <v>867</v>
      </c>
    </row>
    <row r="102" spans="1:14" ht="13.5" customHeight="1">
      <c r="A102" s="171" t="s">
        <v>329</v>
      </c>
      <c r="B102" s="172">
        <v>7085</v>
      </c>
      <c r="C102" s="172">
        <v>7478.7</v>
      </c>
      <c r="D102" s="172">
        <v>7478.7</v>
      </c>
      <c r="E102" s="172">
        <f t="shared" si="1"/>
        <v>100</v>
      </c>
      <c r="F102" s="172">
        <v>7085</v>
      </c>
      <c r="G102" s="172">
        <v>7478.7</v>
      </c>
      <c r="H102" s="172">
        <v>7478.7</v>
      </c>
      <c r="I102" s="172"/>
      <c r="J102" s="172">
        <v>4857.8</v>
      </c>
      <c r="K102" s="172">
        <v>4857.8</v>
      </c>
      <c r="L102" s="172"/>
      <c r="M102" s="172"/>
      <c r="N102" s="173"/>
    </row>
    <row r="103" spans="1:14" ht="13.5" customHeight="1">
      <c r="A103" s="171" t="s">
        <v>330</v>
      </c>
      <c r="B103" s="172">
        <v>5719</v>
      </c>
      <c r="C103" s="172">
        <v>6064.6</v>
      </c>
      <c r="D103" s="172">
        <v>6064.6</v>
      </c>
      <c r="E103" s="172">
        <f t="shared" si="1"/>
        <v>100</v>
      </c>
      <c r="F103" s="172">
        <v>5519</v>
      </c>
      <c r="G103" s="172">
        <v>5864.6</v>
      </c>
      <c r="H103" s="172">
        <v>5864.6</v>
      </c>
      <c r="I103" s="172"/>
      <c r="J103" s="172">
        <v>3989.4</v>
      </c>
      <c r="K103" s="172">
        <v>3989.4</v>
      </c>
      <c r="L103" s="172">
        <v>200</v>
      </c>
      <c r="M103" s="172">
        <v>200</v>
      </c>
      <c r="N103" s="173">
        <v>200</v>
      </c>
    </row>
    <row r="104" spans="1:14" ht="13.5" customHeight="1">
      <c r="A104" s="171" t="s">
        <v>331</v>
      </c>
      <c r="B104" s="172">
        <v>4789</v>
      </c>
      <c r="C104" s="172">
        <v>5161.6000000000004</v>
      </c>
      <c r="D104" s="172">
        <v>5161.6000000000004</v>
      </c>
      <c r="E104" s="172">
        <f t="shared" si="1"/>
        <v>100</v>
      </c>
      <c r="F104" s="172">
        <v>4789</v>
      </c>
      <c r="G104" s="172">
        <v>5161.6000000000004</v>
      </c>
      <c r="H104" s="172">
        <v>5161.6000000000004</v>
      </c>
      <c r="I104" s="172"/>
      <c r="J104" s="172">
        <v>2819.2</v>
      </c>
      <c r="K104" s="172">
        <v>2819.2</v>
      </c>
      <c r="L104" s="172"/>
      <c r="M104" s="172"/>
      <c r="N104" s="173"/>
    </row>
    <row r="105" spans="1:14" ht="13.5" customHeight="1">
      <c r="A105" s="171" t="s">
        <v>332</v>
      </c>
      <c r="B105" s="172">
        <v>25257</v>
      </c>
      <c r="C105" s="172">
        <v>25921.3</v>
      </c>
      <c r="D105" s="172">
        <v>25550.5</v>
      </c>
      <c r="E105" s="172">
        <f t="shared" si="1"/>
        <v>98.569516189388651</v>
      </c>
      <c r="F105" s="172">
        <v>24172</v>
      </c>
      <c r="G105" s="172">
        <v>24836.3</v>
      </c>
      <c r="H105" s="172">
        <v>24836.3</v>
      </c>
      <c r="I105" s="172"/>
      <c r="J105" s="172">
        <v>13256.1</v>
      </c>
      <c r="K105" s="172">
        <v>13256.1</v>
      </c>
      <c r="L105" s="172">
        <v>1085</v>
      </c>
      <c r="M105" s="172">
        <v>1085</v>
      </c>
      <c r="N105" s="173">
        <v>714.2</v>
      </c>
    </row>
    <row r="106" spans="1:14" ht="13.5" customHeight="1">
      <c r="A106" s="171" t="s">
        <v>333</v>
      </c>
      <c r="B106" s="172">
        <v>6484</v>
      </c>
      <c r="C106" s="172">
        <v>6950.7</v>
      </c>
      <c r="D106" s="172">
        <v>6950.7</v>
      </c>
      <c r="E106" s="172">
        <f t="shared" si="1"/>
        <v>100</v>
      </c>
      <c r="F106" s="172">
        <v>6204</v>
      </c>
      <c r="G106" s="172">
        <v>6670.7</v>
      </c>
      <c r="H106" s="172">
        <v>6670.7</v>
      </c>
      <c r="I106" s="172"/>
      <c r="J106" s="172">
        <v>4130.3999999999996</v>
      </c>
      <c r="K106" s="172">
        <v>4130.3999999999996</v>
      </c>
      <c r="L106" s="172">
        <v>280</v>
      </c>
      <c r="M106" s="172">
        <v>280</v>
      </c>
      <c r="N106" s="173">
        <v>280</v>
      </c>
    </row>
    <row r="107" spans="1:14" ht="13.5" customHeight="1">
      <c r="A107" s="171" t="s">
        <v>334</v>
      </c>
      <c r="B107" s="172">
        <v>6531</v>
      </c>
      <c r="C107" s="172">
        <v>6902</v>
      </c>
      <c r="D107" s="172">
        <v>6826.7</v>
      </c>
      <c r="E107" s="172">
        <f t="shared" si="1"/>
        <v>98.909011880614315</v>
      </c>
      <c r="F107" s="172">
        <v>6031</v>
      </c>
      <c r="G107" s="172">
        <v>6402</v>
      </c>
      <c r="H107" s="172">
        <v>6402</v>
      </c>
      <c r="I107" s="172"/>
      <c r="J107" s="172">
        <v>4309.8999999999996</v>
      </c>
      <c r="K107" s="172">
        <v>4309.8999999999996</v>
      </c>
      <c r="L107" s="172">
        <v>500</v>
      </c>
      <c r="M107" s="172">
        <v>500</v>
      </c>
      <c r="N107" s="173">
        <v>424.7</v>
      </c>
    </row>
    <row r="108" spans="1:14" ht="13.5" customHeight="1">
      <c r="A108" s="171" t="s">
        <v>335</v>
      </c>
      <c r="B108" s="172">
        <v>3098</v>
      </c>
      <c r="C108" s="172">
        <v>3240.6</v>
      </c>
      <c r="D108" s="172">
        <v>3155.2</v>
      </c>
      <c r="E108" s="172">
        <f t="shared" si="1"/>
        <v>97.364685552058262</v>
      </c>
      <c r="F108" s="172">
        <v>2605</v>
      </c>
      <c r="G108" s="172">
        <v>2747.6</v>
      </c>
      <c r="H108" s="172">
        <v>2747.6</v>
      </c>
      <c r="I108" s="172"/>
      <c r="J108" s="172">
        <v>1737.6</v>
      </c>
      <c r="K108" s="172">
        <v>1737.6</v>
      </c>
      <c r="L108" s="172">
        <v>493</v>
      </c>
      <c r="M108" s="172">
        <v>493</v>
      </c>
      <c r="N108" s="173">
        <v>407.6</v>
      </c>
    </row>
    <row r="109" spans="1:14" ht="13.5" customHeight="1">
      <c r="A109" s="171" t="s">
        <v>336</v>
      </c>
      <c r="B109" s="172">
        <v>4420</v>
      </c>
      <c r="C109" s="172">
        <v>4643</v>
      </c>
      <c r="D109" s="172">
        <v>4643</v>
      </c>
      <c r="E109" s="172">
        <f t="shared" si="1"/>
        <v>100</v>
      </c>
      <c r="F109" s="172">
        <v>4320</v>
      </c>
      <c r="G109" s="172">
        <v>4543</v>
      </c>
      <c r="H109" s="172">
        <v>4543</v>
      </c>
      <c r="I109" s="172"/>
      <c r="J109" s="172">
        <v>2871.6</v>
      </c>
      <c r="K109" s="172">
        <v>2871.6</v>
      </c>
      <c r="L109" s="172">
        <v>100</v>
      </c>
      <c r="M109" s="172">
        <v>100</v>
      </c>
      <c r="N109" s="173">
        <v>99.9</v>
      </c>
    </row>
    <row r="110" spans="1:14" ht="13.5" customHeight="1">
      <c r="A110" s="171" t="s">
        <v>337</v>
      </c>
      <c r="B110" s="172">
        <v>5372</v>
      </c>
      <c r="C110" s="172">
        <v>5770.3</v>
      </c>
      <c r="D110" s="172">
        <v>5770.3</v>
      </c>
      <c r="E110" s="172">
        <f t="shared" si="1"/>
        <v>100</v>
      </c>
      <c r="F110" s="172">
        <v>5314</v>
      </c>
      <c r="G110" s="172">
        <v>5558.6</v>
      </c>
      <c r="H110" s="172">
        <v>5558.6</v>
      </c>
      <c r="I110" s="172"/>
      <c r="J110" s="172">
        <v>3274.2</v>
      </c>
      <c r="K110" s="172">
        <v>3274.2</v>
      </c>
      <c r="L110" s="172">
        <v>58</v>
      </c>
      <c r="M110" s="172">
        <v>211.7</v>
      </c>
      <c r="N110" s="173">
        <v>211.7</v>
      </c>
    </row>
    <row r="111" spans="1:14" ht="13.5" customHeight="1">
      <c r="A111" s="171" t="s">
        <v>338</v>
      </c>
      <c r="B111" s="172">
        <v>3545</v>
      </c>
      <c r="C111" s="172">
        <v>3599.3</v>
      </c>
      <c r="D111" s="172">
        <v>3599.3</v>
      </c>
      <c r="E111" s="172">
        <f t="shared" si="1"/>
        <v>100</v>
      </c>
      <c r="F111" s="172">
        <v>3516</v>
      </c>
      <c r="G111" s="172">
        <v>3568.4</v>
      </c>
      <c r="H111" s="172">
        <v>3568.4</v>
      </c>
      <c r="I111" s="172">
        <v>2215</v>
      </c>
      <c r="J111" s="172">
        <v>2266.4</v>
      </c>
      <c r="K111" s="172">
        <v>2266.4</v>
      </c>
      <c r="L111" s="172">
        <v>29</v>
      </c>
      <c r="M111" s="172">
        <v>30.9</v>
      </c>
      <c r="N111" s="173">
        <v>30.9</v>
      </c>
    </row>
    <row r="112" spans="1:14" ht="13.5" customHeight="1">
      <c r="A112" s="171" t="s">
        <v>339</v>
      </c>
      <c r="B112" s="172">
        <v>1419</v>
      </c>
      <c r="C112" s="172">
        <v>1623.3</v>
      </c>
      <c r="D112" s="172">
        <v>1623.1</v>
      </c>
      <c r="E112" s="172">
        <f t="shared" si="1"/>
        <v>99.987679418468545</v>
      </c>
      <c r="F112" s="172">
        <v>923</v>
      </c>
      <c r="G112" s="172">
        <v>1118.0999999999999</v>
      </c>
      <c r="H112" s="172">
        <v>1118.0999999999999</v>
      </c>
      <c r="I112" s="172">
        <v>442</v>
      </c>
      <c r="J112" s="172">
        <v>461.2</v>
      </c>
      <c r="K112" s="172">
        <v>461.2</v>
      </c>
      <c r="L112" s="172">
        <v>496</v>
      </c>
      <c r="M112" s="172">
        <v>505.2</v>
      </c>
      <c r="N112" s="173">
        <v>505</v>
      </c>
    </row>
    <row r="113" spans="1:14" ht="13.5" customHeight="1">
      <c r="A113" s="171" t="s">
        <v>340</v>
      </c>
      <c r="B113" s="172">
        <v>761</v>
      </c>
      <c r="C113" s="172">
        <v>765.8</v>
      </c>
      <c r="D113" s="172">
        <v>761.2</v>
      </c>
      <c r="E113" s="172">
        <f t="shared" si="1"/>
        <v>99.399320971533044</v>
      </c>
      <c r="F113" s="172">
        <v>761</v>
      </c>
      <c r="G113" s="172">
        <v>765.8</v>
      </c>
      <c r="H113" s="172">
        <v>761.2</v>
      </c>
      <c r="I113" s="172">
        <v>542</v>
      </c>
      <c r="J113" s="172">
        <v>543.6</v>
      </c>
      <c r="K113" s="172">
        <v>543.6</v>
      </c>
      <c r="L113" s="172"/>
      <c r="M113" s="172"/>
      <c r="N113" s="173"/>
    </row>
    <row r="114" spans="1:14" ht="13.5" customHeight="1">
      <c r="A114" s="171" t="s">
        <v>341</v>
      </c>
      <c r="B114" s="172">
        <v>1304</v>
      </c>
      <c r="C114" s="172">
        <v>1344.7</v>
      </c>
      <c r="D114" s="172">
        <v>1334.9</v>
      </c>
      <c r="E114" s="172">
        <f t="shared" si="1"/>
        <v>99.271212909942747</v>
      </c>
      <c r="F114" s="172">
        <v>1304</v>
      </c>
      <c r="G114" s="172">
        <v>1339.1</v>
      </c>
      <c r="H114" s="172">
        <v>1329.2</v>
      </c>
      <c r="I114" s="172">
        <v>894</v>
      </c>
      <c r="J114" s="172">
        <v>896</v>
      </c>
      <c r="K114" s="172">
        <v>894.3</v>
      </c>
      <c r="L114" s="172"/>
      <c r="M114" s="172">
        <v>5.7</v>
      </c>
      <c r="N114" s="173">
        <v>5.6</v>
      </c>
    </row>
    <row r="115" spans="1:14" ht="13.5" customHeight="1">
      <c r="A115" s="171" t="s">
        <v>342</v>
      </c>
      <c r="B115" s="172">
        <v>1085</v>
      </c>
      <c r="C115" s="172">
        <v>1092.9000000000001</v>
      </c>
      <c r="D115" s="172">
        <v>1085.5</v>
      </c>
      <c r="E115" s="172">
        <f t="shared" si="1"/>
        <v>99.3229023698417</v>
      </c>
      <c r="F115" s="172">
        <v>1085</v>
      </c>
      <c r="G115" s="172">
        <v>1091.9000000000001</v>
      </c>
      <c r="H115" s="172">
        <v>1084.5</v>
      </c>
      <c r="I115" s="172">
        <v>711</v>
      </c>
      <c r="J115" s="172">
        <v>714.2</v>
      </c>
      <c r="K115" s="172">
        <v>706.9</v>
      </c>
      <c r="L115" s="172"/>
      <c r="M115" s="172">
        <v>1</v>
      </c>
      <c r="N115" s="173">
        <v>1</v>
      </c>
    </row>
    <row r="116" spans="1:14" ht="13.5" customHeight="1">
      <c r="A116" s="171" t="s">
        <v>343</v>
      </c>
      <c r="B116" s="172">
        <v>1007</v>
      </c>
      <c r="C116" s="172">
        <v>1008.6</v>
      </c>
      <c r="D116" s="172">
        <v>1008.1</v>
      </c>
      <c r="E116" s="172">
        <f t="shared" si="1"/>
        <v>99.950426333531624</v>
      </c>
      <c r="F116" s="172">
        <v>1007</v>
      </c>
      <c r="G116" s="172">
        <v>1008.6</v>
      </c>
      <c r="H116" s="172">
        <v>1008.1</v>
      </c>
      <c r="I116" s="172">
        <v>674</v>
      </c>
      <c r="J116" s="172">
        <v>674.9</v>
      </c>
      <c r="K116" s="172">
        <v>674.9</v>
      </c>
      <c r="L116" s="172"/>
      <c r="M116" s="172"/>
      <c r="N116" s="173"/>
    </row>
    <row r="117" spans="1:14" ht="13.5" customHeight="1">
      <c r="A117" s="171" t="s">
        <v>344</v>
      </c>
      <c r="B117" s="172">
        <v>569</v>
      </c>
      <c r="C117" s="172">
        <v>572.9</v>
      </c>
      <c r="D117" s="172">
        <v>517</v>
      </c>
      <c r="E117" s="172">
        <f t="shared" si="1"/>
        <v>90.242625240006987</v>
      </c>
      <c r="F117" s="172">
        <v>554</v>
      </c>
      <c r="G117" s="172">
        <v>551.9</v>
      </c>
      <c r="H117" s="172">
        <v>510.9</v>
      </c>
      <c r="I117" s="172">
        <v>359</v>
      </c>
      <c r="J117" s="172">
        <v>359.4</v>
      </c>
      <c r="K117" s="172">
        <v>334.5</v>
      </c>
      <c r="L117" s="172">
        <v>15</v>
      </c>
      <c r="M117" s="172">
        <v>21</v>
      </c>
      <c r="N117" s="173">
        <v>6.1</v>
      </c>
    </row>
    <row r="118" spans="1:14" ht="13.5" customHeight="1">
      <c r="A118" s="171" t="s">
        <v>345</v>
      </c>
      <c r="B118" s="172">
        <v>452</v>
      </c>
      <c r="C118" s="172">
        <v>452.5</v>
      </c>
      <c r="D118" s="172">
        <v>424.3</v>
      </c>
      <c r="E118" s="172">
        <f t="shared" si="1"/>
        <v>93.767955801104975</v>
      </c>
      <c r="F118" s="172">
        <v>452</v>
      </c>
      <c r="G118" s="172">
        <v>448.1</v>
      </c>
      <c r="H118" s="172">
        <v>419.9</v>
      </c>
      <c r="I118" s="172">
        <v>312</v>
      </c>
      <c r="J118" s="172">
        <v>312.39999999999998</v>
      </c>
      <c r="K118" s="172">
        <v>300.39999999999998</v>
      </c>
      <c r="L118" s="172"/>
      <c r="M118" s="172">
        <v>4.4000000000000004</v>
      </c>
      <c r="N118" s="173">
        <v>4.4000000000000004</v>
      </c>
    </row>
    <row r="119" spans="1:14" ht="13.5" customHeight="1">
      <c r="A119" s="171" t="s">
        <v>346</v>
      </c>
      <c r="B119" s="172">
        <v>601</v>
      </c>
      <c r="C119" s="172">
        <v>601.70000000000005</v>
      </c>
      <c r="D119" s="172">
        <v>568.4</v>
      </c>
      <c r="E119" s="172">
        <f t="shared" si="1"/>
        <v>94.465680571713477</v>
      </c>
      <c r="F119" s="172">
        <v>601</v>
      </c>
      <c r="G119" s="172">
        <v>601.70000000000005</v>
      </c>
      <c r="H119" s="172">
        <v>568.4</v>
      </c>
      <c r="I119" s="172">
        <v>387</v>
      </c>
      <c r="J119" s="172">
        <v>387.5</v>
      </c>
      <c r="K119" s="172">
        <v>379.2</v>
      </c>
      <c r="L119" s="172"/>
      <c r="M119" s="172"/>
      <c r="N119" s="173"/>
    </row>
    <row r="120" spans="1:14">
      <c r="A120" s="171" t="s">
        <v>347</v>
      </c>
      <c r="B120" s="172">
        <v>1241</v>
      </c>
      <c r="C120" s="172">
        <v>1280</v>
      </c>
      <c r="D120" s="172">
        <v>1280</v>
      </c>
      <c r="E120" s="172">
        <f t="shared" si="1"/>
        <v>100</v>
      </c>
      <c r="F120" s="172">
        <v>1236</v>
      </c>
      <c r="G120" s="172">
        <v>1267.4000000000001</v>
      </c>
      <c r="H120" s="172">
        <v>1267.4000000000001</v>
      </c>
      <c r="I120" s="172">
        <v>754</v>
      </c>
      <c r="J120" s="172">
        <v>673</v>
      </c>
      <c r="K120" s="172">
        <v>673</v>
      </c>
      <c r="L120" s="172">
        <v>5</v>
      </c>
      <c r="M120" s="172">
        <v>12.5</v>
      </c>
      <c r="N120" s="173">
        <v>12.5</v>
      </c>
    </row>
    <row r="121" spans="1:14" ht="14.25" customHeight="1">
      <c r="A121" s="171" t="s">
        <v>348</v>
      </c>
      <c r="B121" s="172">
        <v>6675</v>
      </c>
      <c r="C121" s="172">
        <v>7546.2</v>
      </c>
      <c r="D121" s="172">
        <v>7191.2</v>
      </c>
      <c r="E121" s="172">
        <f t="shared" si="1"/>
        <v>95.295645490445523</v>
      </c>
      <c r="F121" s="172">
        <v>6096</v>
      </c>
      <c r="G121" s="172">
        <v>6938.8</v>
      </c>
      <c r="H121" s="172">
        <v>6770</v>
      </c>
      <c r="I121" s="172">
        <v>3536</v>
      </c>
      <c r="J121" s="172">
        <v>3992.5</v>
      </c>
      <c r="K121" s="172">
        <v>3917.9</v>
      </c>
      <c r="L121" s="172">
        <v>579</v>
      </c>
      <c r="M121" s="172">
        <v>607.4</v>
      </c>
      <c r="N121" s="173">
        <v>421.2</v>
      </c>
    </row>
    <row r="122" spans="1:14" ht="14.25" customHeight="1">
      <c r="A122" s="171" t="s">
        <v>349</v>
      </c>
      <c r="B122" s="172">
        <v>3840</v>
      </c>
      <c r="C122" s="172">
        <v>4217</v>
      </c>
      <c r="D122" s="172">
        <v>4185.3999999999996</v>
      </c>
      <c r="E122" s="172">
        <f t="shared" si="1"/>
        <v>99.250652122361856</v>
      </c>
      <c r="F122" s="172">
        <v>3790</v>
      </c>
      <c r="G122" s="172">
        <v>4129.3</v>
      </c>
      <c r="H122" s="172">
        <v>4097.8</v>
      </c>
      <c r="I122" s="172">
        <v>2239</v>
      </c>
      <c r="J122" s="172">
        <v>2248.1</v>
      </c>
      <c r="K122" s="172">
        <v>2216.5</v>
      </c>
      <c r="L122" s="172">
        <v>50</v>
      </c>
      <c r="M122" s="172">
        <v>87.7</v>
      </c>
      <c r="N122" s="173">
        <v>87.6</v>
      </c>
    </row>
    <row r="123" spans="1:14" ht="24">
      <c r="A123" s="171" t="s">
        <v>350</v>
      </c>
      <c r="B123" s="172">
        <v>7716</v>
      </c>
      <c r="C123" s="172">
        <v>12323.6</v>
      </c>
      <c r="D123" s="172">
        <v>12079</v>
      </c>
      <c r="E123" s="172">
        <f t="shared" si="1"/>
        <v>98.01519036645135</v>
      </c>
      <c r="F123" s="172">
        <v>7631</v>
      </c>
      <c r="G123" s="172">
        <v>12229.8</v>
      </c>
      <c r="H123" s="172">
        <v>12005.4</v>
      </c>
      <c r="I123" s="172">
        <v>4504</v>
      </c>
      <c r="J123" s="172">
        <v>4983.7</v>
      </c>
      <c r="K123" s="172">
        <v>4853.3</v>
      </c>
      <c r="L123" s="172">
        <v>85</v>
      </c>
      <c r="M123" s="172">
        <v>93.8</v>
      </c>
      <c r="N123" s="173">
        <v>73.7</v>
      </c>
    </row>
    <row r="124" spans="1:14" ht="13.5" customHeight="1">
      <c r="A124" s="171" t="s">
        <v>351</v>
      </c>
      <c r="B124" s="172">
        <v>3103</v>
      </c>
      <c r="C124" s="172">
        <v>3115.2</v>
      </c>
      <c r="D124" s="172">
        <v>3097.6</v>
      </c>
      <c r="E124" s="172">
        <f t="shared" si="1"/>
        <v>99.435028248587571</v>
      </c>
      <c r="F124" s="172">
        <v>2780</v>
      </c>
      <c r="G124" s="172">
        <v>2780.6</v>
      </c>
      <c r="H124" s="172">
        <v>2764.2</v>
      </c>
      <c r="I124" s="172">
        <v>1717</v>
      </c>
      <c r="J124" s="172">
        <v>1718.3</v>
      </c>
      <c r="K124" s="172">
        <v>1718</v>
      </c>
      <c r="L124" s="172">
        <v>323</v>
      </c>
      <c r="M124" s="172">
        <v>334.6</v>
      </c>
      <c r="N124" s="173">
        <v>333.4</v>
      </c>
    </row>
    <row r="125" spans="1:14" ht="13.5" customHeight="1">
      <c r="A125" s="171" t="s">
        <v>352</v>
      </c>
      <c r="B125" s="172">
        <v>18639</v>
      </c>
      <c r="C125" s="172">
        <v>18650</v>
      </c>
      <c r="D125" s="172">
        <v>18191.3</v>
      </c>
      <c r="E125" s="172">
        <f t="shared" si="1"/>
        <v>97.540482573726536</v>
      </c>
      <c r="F125" s="172">
        <v>18639</v>
      </c>
      <c r="G125" s="172">
        <v>18637.099999999999</v>
      </c>
      <c r="H125" s="172">
        <v>18179.3</v>
      </c>
      <c r="I125" s="172">
        <v>1066</v>
      </c>
      <c r="J125" s="172">
        <v>1066</v>
      </c>
      <c r="K125" s="172">
        <v>1031.7</v>
      </c>
      <c r="L125" s="172"/>
      <c r="M125" s="172">
        <v>12.9</v>
      </c>
      <c r="N125" s="173">
        <v>12.1</v>
      </c>
    </row>
    <row r="126" spans="1:14" ht="13.5" customHeight="1">
      <c r="A126" s="171" t="s">
        <v>353</v>
      </c>
      <c r="B126" s="172">
        <v>109</v>
      </c>
      <c r="C126" s="172">
        <v>109</v>
      </c>
      <c r="D126" s="172">
        <v>109</v>
      </c>
      <c r="E126" s="172">
        <f t="shared" si="1"/>
        <v>100</v>
      </c>
      <c r="F126" s="172">
        <v>109</v>
      </c>
      <c r="G126" s="172">
        <v>109</v>
      </c>
      <c r="H126" s="172">
        <v>109</v>
      </c>
      <c r="I126" s="172"/>
      <c r="J126" s="172"/>
      <c r="K126" s="172"/>
      <c r="L126" s="172"/>
      <c r="M126" s="172"/>
      <c r="N126" s="173"/>
    </row>
    <row r="127" spans="1:14" ht="13.5" customHeight="1">
      <c r="A127" s="171" t="s">
        <v>354</v>
      </c>
      <c r="B127" s="172">
        <v>55</v>
      </c>
      <c r="C127" s="172">
        <v>55</v>
      </c>
      <c r="D127" s="172">
        <v>55</v>
      </c>
      <c r="E127" s="172">
        <f t="shared" si="1"/>
        <v>100</v>
      </c>
      <c r="F127" s="172">
        <v>55</v>
      </c>
      <c r="G127" s="172">
        <v>55</v>
      </c>
      <c r="H127" s="172">
        <v>55</v>
      </c>
      <c r="I127" s="172"/>
      <c r="J127" s="172"/>
      <c r="K127" s="172"/>
      <c r="L127" s="172"/>
      <c r="M127" s="172"/>
      <c r="N127" s="173"/>
    </row>
    <row r="128" spans="1:14" ht="13.5" customHeight="1">
      <c r="A128" s="177" t="s">
        <v>355</v>
      </c>
      <c r="B128" s="178">
        <v>128</v>
      </c>
      <c r="C128" s="178">
        <v>128</v>
      </c>
      <c r="D128" s="178">
        <v>128</v>
      </c>
      <c r="E128" s="178">
        <f t="shared" si="1"/>
        <v>100</v>
      </c>
      <c r="F128" s="178">
        <v>128</v>
      </c>
      <c r="G128" s="178">
        <v>128</v>
      </c>
      <c r="H128" s="178">
        <v>128</v>
      </c>
      <c r="I128" s="178"/>
      <c r="J128" s="178"/>
      <c r="K128" s="178"/>
      <c r="L128" s="178"/>
      <c r="M128" s="178"/>
      <c r="N128" s="179"/>
    </row>
    <row r="129" spans="1:14">
      <c r="A129" s="180" t="s">
        <v>11</v>
      </c>
      <c r="B129" s="181">
        <v>8686661</v>
      </c>
      <c r="C129" s="181">
        <v>8849001.1999999993</v>
      </c>
      <c r="D129" s="181">
        <v>7925777.5999999996</v>
      </c>
      <c r="E129" s="181">
        <f t="shared" si="1"/>
        <v>89.566917450525381</v>
      </c>
      <c r="F129" s="181">
        <v>8050615</v>
      </c>
      <c r="G129" s="181">
        <v>8167559</v>
      </c>
      <c r="H129" s="181">
        <v>7307847.9000000004</v>
      </c>
      <c r="I129" s="181">
        <v>1008007</v>
      </c>
      <c r="J129" s="181">
        <v>1130813.1000000001</v>
      </c>
      <c r="K129" s="181">
        <v>1115176.2</v>
      </c>
      <c r="L129" s="181">
        <v>636046</v>
      </c>
      <c r="M129" s="181">
        <v>681442.2</v>
      </c>
      <c r="N129" s="181">
        <v>617929.80000000005</v>
      </c>
    </row>
    <row r="130" spans="1:14">
      <c r="A130" s="182"/>
      <c r="B130" s="183"/>
      <c r="C130" s="183"/>
      <c r="D130" s="183"/>
      <c r="E130" s="183"/>
      <c r="F130" s="183"/>
      <c r="G130" s="183"/>
      <c r="H130" s="183"/>
      <c r="I130" s="183"/>
      <c r="J130" s="183"/>
      <c r="K130" s="183"/>
      <c r="L130" s="183"/>
      <c r="M130" s="183"/>
      <c r="N130" s="183"/>
    </row>
    <row r="131" spans="1:14" ht="12" customHeight="1">
      <c r="C131" s="184"/>
      <c r="D131" s="184"/>
    </row>
    <row r="132" spans="1:14" ht="15.6">
      <c r="A132" s="228" t="s">
        <v>356</v>
      </c>
      <c r="B132" s="159"/>
      <c r="C132" s="159"/>
      <c r="D132" s="185"/>
      <c r="E132" s="159"/>
      <c r="F132" s="159"/>
      <c r="G132" s="159"/>
      <c r="H132" s="159"/>
      <c r="I132" s="185"/>
      <c r="J132" s="159"/>
      <c r="K132" s="159"/>
      <c r="L132" s="227" t="s">
        <v>88</v>
      </c>
      <c r="M132" s="186"/>
      <c r="N132" s="159"/>
    </row>
    <row r="133" spans="1:14">
      <c r="A133" s="187"/>
      <c r="B133" s="159"/>
      <c r="C133" s="159"/>
      <c r="D133" s="188"/>
      <c r="E133" s="187"/>
      <c r="F133" s="159"/>
      <c r="G133" s="189" t="s">
        <v>161</v>
      </c>
      <c r="H133" s="159"/>
      <c r="I133" s="190"/>
      <c r="J133" s="159"/>
      <c r="K133" s="191"/>
      <c r="L133" s="189"/>
      <c r="M133" s="159"/>
      <c r="N133" s="159"/>
    </row>
    <row r="134" spans="1:14">
      <c r="A134" s="159"/>
      <c r="B134" s="159"/>
      <c r="C134" s="159"/>
      <c r="D134" s="185"/>
      <c r="E134" s="159"/>
      <c r="F134" s="159"/>
      <c r="G134" s="159"/>
      <c r="H134" s="159"/>
      <c r="I134" s="185"/>
      <c r="J134" s="159"/>
      <c r="K134" s="159"/>
      <c r="L134" s="159"/>
      <c r="M134" s="159"/>
      <c r="N134" s="159"/>
    </row>
    <row r="135" spans="1:14" ht="15.6">
      <c r="A135" s="228" t="s">
        <v>357</v>
      </c>
      <c r="B135" s="159"/>
      <c r="C135" s="159"/>
      <c r="D135" s="185"/>
      <c r="E135" s="159"/>
      <c r="F135" s="159"/>
      <c r="G135" s="159"/>
      <c r="H135" s="159"/>
      <c r="I135" s="185"/>
      <c r="J135" s="159"/>
      <c r="K135" s="159"/>
      <c r="L135" s="227" t="s">
        <v>89</v>
      </c>
      <c r="M135" s="186"/>
      <c r="N135" s="159"/>
    </row>
    <row r="136" spans="1:14">
      <c r="A136" s="187"/>
      <c r="B136" s="159"/>
      <c r="C136" s="159"/>
      <c r="D136" s="188"/>
      <c r="E136" s="187"/>
      <c r="F136" s="159"/>
      <c r="G136" s="189" t="s">
        <v>161</v>
      </c>
      <c r="H136" s="159"/>
      <c r="I136" s="185"/>
      <c r="J136" s="159"/>
      <c r="K136" s="191"/>
      <c r="L136" s="189"/>
      <c r="M136" s="159"/>
      <c r="N136" s="159"/>
    </row>
  </sheetData>
  <mergeCells count="12">
    <mergeCell ref="I13:K13"/>
    <mergeCell ref="L13:L14"/>
    <mergeCell ref="M13:M14"/>
    <mergeCell ref="N13:N14"/>
    <mergeCell ref="A6:N6"/>
    <mergeCell ref="A8:N8"/>
    <mergeCell ref="E9:F9"/>
    <mergeCell ref="A11:A14"/>
    <mergeCell ref="B11:E13"/>
    <mergeCell ref="F11:N11"/>
    <mergeCell ref="F12:K12"/>
    <mergeCell ref="L12:N12"/>
  </mergeCells>
  <printOptions horizontalCentered="1"/>
  <pageMargins left="0.51181102362204722" right="0.39370078740157483" top="0.39370078740157483" bottom="0.39370078740157483" header="0.31496062992125984" footer="0.31496062992125984"/>
  <pageSetup paperSize="9" scale="85" orientation="landscape" r:id="rId1"/>
  <headerFooter differentFirst="1">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N85"/>
  <sheetViews>
    <sheetView topLeftCell="A46" workbookViewId="0">
      <selection activeCell="G82" sqref="G82"/>
    </sheetView>
  </sheetViews>
  <sheetFormatPr defaultColWidth="9.33203125" defaultRowHeight="13.2"/>
  <cols>
    <col min="1" max="1" width="36.109375" style="137" customWidth="1"/>
    <col min="2" max="2" width="10" style="137" customWidth="1"/>
    <col min="3" max="3" width="10.77734375" style="137" customWidth="1"/>
    <col min="4" max="4" width="9.44140625" style="137" customWidth="1"/>
    <col min="5" max="5" width="10.44140625" style="137" customWidth="1"/>
    <col min="6" max="6" width="9.77734375" style="137" customWidth="1"/>
    <col min="7" max="7" width="10.33203125" style="137" customWidth="1"/>
    <col min="8" max="8" width="9.77734375" style="137" customWidth="1"/>
    <col min="9" max="9" width="9.44140625" style="137" customWidth="1"/>
    <col min="10" max="10" width="10.44140625" style="137" customWidth="1"/>
    <col min="11" max="11" width="9.44140625" style="137" customWidth="1"/>
    <col min="12" max="12" width="8.6640625" style="137" customWidth="1"/>
    <col min="13" max="13" width="9.6640625" style="137" customWidth="1"/>
    <col min="14" max="14" width="8.6640625" style="137" customWidth="1"/>
    <col min="15" max="16384" width="9.33203125" style="137"/>
  </cols>
  <sheetData>
    <row r="1" spans="1:14">
      <c r="A1" s="159"/>
      <c r="B1" s="159"/>
      <c r="C1" s="159"/>
      <c r="D1" s="159"/>
      <c r="E1" s="159"/>
      <c r="F1" s="159"/>
      <c r="G1" s="159"/>
      <c r="H1" s="159"/>
      <c r="I1" s="160" t="s">
        <v>666</v>
      </c>
      <c r="K1" s="159"/>
      <c r="L1" s="159"/>
      <c r="M1" s="159"/>
      <c r="N1" s="159"/>
    </row>
    <row r="2" spans="1:14">
      <c r="A2" s="161"/>
      <c r="B2" s="161"/>
      <c r="C2" s="161"/>
      <c r="D2" s="161"/>
      <c r="E2" s="161"/>
      <c r="F2" s="161"/>
      <c r="G2" s="161"/>
      <c r="H2" s="161"/>
      <c r="I2" s="160" t="s">
        <v>234</v>
      </c>
      <c r="K2" s="161"/>
      <c r="L2" s="161"/>
      <c r="M2" s="161"/>
      <c r="N2" s="161"/>
    </row>
    <row r="3" spans="1:14">
      <c r="A3" s="159"/>
      <c r="B3" s="159"/>
      <c r="C3" s="159"/>
      <c r="D3" s="159"/>
      <c r="E3" s="159"/>
      <c r="F3" s="159"/>
      <c r="G3" s="159"/>
      <c r="H3" s="159"/>
      <c r="I3" s="160" t="s">
        <v>235</v>
      </c>
      <c r="K3" s="159"/>
      <c r="L3" s="159"/>
      <c r="M3" s="159"/>
      <c r="N3" s="159"/>
    </row>
    <row r="4" spans="1:14">
      <c r="A4" s="159"/>
      <c r="B4" s="159"/>
      <c r="C4" s="159"/>
      <c r="D4" s="159"/>
      <c r="E4" s="159"/>
      <c r="F4" s="159"/>
      <c r="G4" s="159"/>
      <c r="H4" s="159"/>
      <c r="I4" s="160" t="s">
        <v>236</v>
      </c>
      <c r="K4" s="159"/>
      <c r="L4" s="159"/>
      <c r="M4" s="159"/>
      <c r="N4" s="159"/>
    </row>
    <row r="5" spans="1:14">
      <c r="A5" s="159"/>
      <c r="B5" s="159"/>
      <c r="C5" s="159"/>
      <c r="D5" s="159"/>
      <c r="E5" s="159"/>
      <c r="F5" s="159"/>
      <c r="G5" s="159"/>
      <c r="H5" s="159"/>
      <c r="I5" s="159"/>
      <c r="J5" s="162"/>
      <c r="K5" s="159"/>
      <c r="L5" s="159"/>
      <c r="M5" s="159"/>
      <c r="N5" s="159"/>
    </row>
    <row r="6" spans="1:14" ht="15.6">
      <c r="A6" s="544" t="s">
        <v>667</v>
      </c>
      <c r="B6" s="544"/>
      <c r="C6" s="544"/>
      <c r="D6" s="544"/>
      <c r="E6" s="544"/>
      <c r="F6" s="544"/>
      <c r="G6" s="544"/>
      <c r="H6" s="544"/>
      <c r="I6" s="544"/>
      <c r="J6" s="544"/>
      <c r="K6" s="544"/>
      <c r="L6" s="544"/>
      <c r="M6" s="544"/>
      <c r="N6" s="544"/>
    </row>
    <row r="7" spans="1:14" ht="17.25" customHeight="1">
      <c r="A7" s="163"/>
      <c r="B7" s="163"/>
      <c r="C7" s="163"/>
      <c r="D7" s="163"/>
      <c r="E7" s="163"/>
      <c r="F7" s="163"/>
      <c r="G7" s="163"/>
      <c r="H7" s="163"/>
      <c r="I7" s="163"/>
      <c r="J7" s="163"/>
      <c r="K7" s="163"/>
      <c r="L7" s="163"/>
      <c r="M7" s="163"/>
      <c r="N7" s="163"/>
    </row>
    <row r="8" spans="1:14" ht="17.25" customHeight="1">
      <c r="A8" s="545" t="s">
        <v>238</v>
      </c>
      <c r="B8" s="545"/>
      <c r="C8" s="545"/>
      <c r="D8" s="545"/>
      <c r="E8" s="545"/>
      <c r="F8" s="545"/>
      <c r="G8" s="545"/>
      <c r="H8" s="545"/>
      <c r="I8" s="545"/>
      <c r="J8" s="545"/>
      <c r="K8" s="545"/>
      <c r="L8" s="545"/>
      <c r="M8" s="545"/>
      <c r="N8" s="545"/>
    </row>
    <row r="9" spans="1:14">
      <c r="A9" s="162"/>
      <c r="B9" s="162"/>
      <c r="C9" s="162"/>
      <c r="D9" s="162"/>
      <c r="E9" s="559" t="s">
        <v>360</v>
      </c>
      <c r="F9" s="559"/>
      <c r="G9" s="162"/>
      <c r="H9" s="162"/>
      <c r="I9" s="162"/>
      <c r="J9" s="162"/>
      <c r="K9" s="162"/>
      <c r="L9" s="162"/>
      <c r="M9" s="162"/>
      <c r="N9" s="162"/>
    </row>
    <row r="10" spans="1:14" ht="12" customHeight="1">
      <c r="A10" s="159"/>
      <c r="B10" s="159"/>
      <c r="C10" s="159"/>
      <c r="D10" s="159"/>
      <c r="E10" s="159"/>
      <c r="F10" s="159"/>
      <c r="G10" s="159"/>
      <c r="H10" s="159"/>
      <c r="I10" s="159"/>
      <c r="J10" s="159"/>
      <c r="K10" s="159"/>
      <c r="L10" s="159"/>
      <c r="M10" s="162"/>
      <c r="N10" s="164" t="s">
        <v>43</v>
      </c>
    </row>
    <row r="11" spans="1:14" ht="12" customHeight="1">
      <c r="A11" s="547" t="s">
        <v>101</v>
      </c>
      <c r="B11" s="550" t="s">
        <v>11</v>
      </c>
      <c r="C11" s="551"/>
      <c r="D11" s="551"/>
      <c r="E11" s="552"/>
      <c r="F11" s="543" t="s">
        <v>240</v>
      </c>
      <c r="G11" s="543"/>
      <c r="H11" s="543"/>
      <c r="I11" s="543"/>
      <c r="J11" s="543"/>
      <c r="K11" s="543"/>
      <c r="L11" s="543"/>
      <c r="M11" s="543"/>
      <c r="N11" s="543"/>
    </row>
    <row r="12" spans="1:14" ht="12" customHeight="1">
      <c r="A12" s="548"/>
      <c r="B12" s="553"/>
      <c r="C12" s="554"/>
      <c r="D12" s="554"/>
      <c r="E12" s="555"/>
      <c r="F12" s="543" t="s">
        <v>241</v>
      </c>
      <c r="G12" s="543"/>
      <c r="H12" s="543"/>
      <c r="I12" s="543"/>
      <c r="J12" s="543"/>
      <c r="K12" s="543"/>
      <c r="L12" s="543" t="s">
        <v>242</v>
      </c>
      <c r="M12" s="543"/>
      <c r="N12" s="543"/>
    </row>
    <row r="13" spans="1:14" ht="12" customHeight="1">
      <c r="A13" s="548"/>
      <c r="B13" s="556"/>
      <c r="C13" s="557"/>
      <c r="D13" s="557"/>
      <c r="E13" s="558"/>
      <c r="F13" s="165" t="s">
        <v>243</v>
      </c>
      <c r="G13" s="165"/>
      <c r="H13" s="165"/>
      <c r="I13" s="543" t="s">
        <v>244</v>
      </c>
      <c r="J13" s="543"/>
      <c r="K13" s="543"/>
      <c r="L13" s="543" t="s">
        <v>9</v>
      </c>
      <c r="M13" s="543" t="s">
        <v>104</v>
      </c>
      <c r="N13" s="543" t="s">
        <v>39</v>
      </c>
    </row>
    <row r="14" spans="1:14" ht="30.75" customHeight="1">
      <c r="A14" s="549"/>
      <c r="B14" s="165" t="s">
        <v>9</v>
      </c>
      <c r="C14" s="165" t="s">
        <v>104</v>
      </c>
      <c r="D14" s="165" t="s">
        <v>39</v>
      </c>
      <c r="E14" s="166" t="s">
        <v>105</v>
      </c>
      <c r="F14" s="165" t="s">
        <v>9</v>
      </c>
      <c r="G14" s="165" t="s">
        <v>104</v>
      </c>
      <c r="H14" s="165" t="s">
        <v>39</v>
      </c>
      <c r="I14" s="166" t="s">
        <v>9</v>
      </c>
      <c r="J14" s="166" t="s">
        <v>104</v>
      </c>
      <c r="K14" s="166" t="s">
        <v>39</v>
      </c>
      <c r="L14" s="543"/>
      <c r="M14" s="543"/>
      <c r="N14" s="543"/>
    </row>
    <row r="15" spans="1:14" ht="11.25" customHeight="1">
      <c r="A15" s="167">
        <v>1</v>
      </c>
      <c r="B15" s="167">
        <v>2</v>
      </c>
      <c r="C15" s="167">
        <v>3</v>
      </c>
      <c r="D15" s="167">
        <v>4</v>
      </c>
      <c r="E15" s="167">
        <v>5</v>
      </c>
      <c r="F15" s="167">
        <v>6</v>
      </c>
      <c r="G15" s="167">
        <v>7</v>
      </c>
      <c r="H15" s="167">
        <v>8</v>
      </c>
      <c r="I15" s="167">
        <v>9</v>
      </c>
      <c r="J15" s="167">
        <v>10</v>
      </c>
      <c r="K15" s="167">
        <v>11</v>
      </c>
      <c r="L15" s="167">
        <v>12</v>
      </c>
      <c r="M15" s="167">
        <v>13</v>
      </c>
      <c r="N15" s="167">
        <v>14</v>
      </c>
    </row>
    <row r="16" spans="1:14" ht="12" customHeight="1">
      <c r="A16" s="216" t="s">
        <v>668</v>
      </c>
      <c r="B16" s="217">
        <v>3676</v>
      </c>
      <c r="C16" s="217">
        <v>3744.6</v>
      </c>
      <c r="D16" s="217">
        <v>3744.3</v>
      </c>
      <c r="E16" s="217">
        <f>SUM(D16/C16*100)</f>
        <v>99.991988463387287</v>
      </c>
      <c r="F16" s="217">
        <v>3676</v>
      </c>
      <c r="G16" s="217">
        <v>3744.6</v>
      </c>
      <c r="H16" s="217">
        <v>3744.3</v>
      </c>
      <c r="I16" s="217">
        <v>2678</v>
      </c>
      <c r="J16" s="217">
        <v>2734.6</v>
      </c>
      <c r="K16" s="217">
        <v>2734.6</v>
      </c>
      <c r="L16" s="217"/>
      <c r="M16" s="217"/>
      <c r="N16" s="218"/>
    </row>
    <row r="17" spans="1:14" ht="12" customHeight="1">
      <c r="A17" s="171" t="s">
        <v>669</v>
      </c>
      <c r="B17" s="172">
        <v>2002</v>
      </c>
      <c r="C17" s="172">
        <v>2004</v>
      </c>
      <c r="D17" s="172">
        <v>2003.7</v>
      </c>
      <c r="E17" s="172">
        <f t="shared" ref="E17:E78" si="0">SUM(D17/C17*100)</f>
        <v>99.985029940119759</v>
      </c>
      <c r="F17" s="172">
        <v>2002</v>
      </c>
      <c r="G17" s="172">
        <v>2004</v>
      </c>
      <c r="H17" s="172">
        <v>2003.7</v>
      </c>
      <c r="I17" s="172">
        <v>1440</v>
      </c>
      <c r="J17" s="172">
        <v>1441.4</v>
      </c>
      <c r="K17" s="172">
        <v>1441.4</v>
      </c>
      <c r="L17" s="172"/>
      <c r="M17" s="172"/>
      <c r="N17" s="173"/>
    </row>
    <row r="18" spans="1:14" ht="12" customHeight="1">
      <c r="A18" s="171" t="s">
        <v>670</v>
      </c>
      <c r="B18" s="172">
        <v>3364</v>
      </c>
      <c r="C18" s="172">
        <v>3366.2</v>
      </c>
      <c r="D18" s="172">
        <v>3364.3</v>
      </c>
      <c r="E18" s="172">
        <f t="shared" si="0"/>
        <v>99.943556532588687</v>
      </c>
      <c r="F18" s="172">
        <v>3351</v>
      </c>
      <c r="G18" s="172">
        <v>3353.2</v>
      </c>
      <c r="H18" s="172">
        <v>3353.2</v>
      </c>
      <c r="I18" s="172">
        <v>2448</v>
      </c>
      <c r="J18" s="172">
        <v>2448.6999999999998</v>
      </c>
      <c r="K18" s="172">
        <v>2448.6999999999998</v>
      </c>
      <c r="L18" s="172">
        <v>13</v>
      </c>
      <c r="M18" s="172">
        <v>13</v>
      </c>
      <c r="N18" s="173">
        <v>11</v>
      </c>
    </row>
    <row r="19" spans="1:14" ht="12" customHeight="1">
      <c r="A19" s="171" t="s">
        <v>671</v>
      </c>
      <c r="B19" s="172">
        <v>4625</v>
      </c>
      <c r="C19" s="172">
        <v>4628.3</v>
      </c>
      <c r="D19" s="172">
        <v>4628.3</v>
      </c>
      <c r="E19" s="172">
        <f t="shared" si="0"/>
        <v>100</v>
      </c>
      <c r="F19" s="172">
        <v>4625</v>
      </c>
      <c r="G19" s="172">
        <v>4628.3</v>
      </c>
      <c r="H19" s="172">
        <v>4628.3</v>
      </c>
      <c r="I19" s="172">
        <v>3268</v>
      </c>
      <c r="J19" s="172">
        <v>3270.5</v>
      </c>
      <c r="K19" s="172">
        <v>3270.5</v>
      </c>
      <c r="L19" s="172"/>
      <c r="M19" s="172"/>
      <c r="N19" s="173"/>
    </row>
    <row r="20" spans="1:14" ht="12" customHeight="1">
      <c r="A20" s="171" t="s">
        <v>672</v>
      </c>
      <c r="B20" s="172">
        <v>3609</v>
      </c>
      <c r="C20" s="172">
        <v>3614.7</v>
      </c>
      <c r="D20" s="172">
        <v>3614.7</v>
      </c>
      <c r="E20" s="172">
        <f t="shared" si="0"/>
        <v>100</v>
      </c>
      <c r="F20" s="172">
        <v>3609</v>
      </c>
      <c r="G20" s="172">
        <v>3614.7</v>
      </c>
      <c r="H20" s="172">
        <v>3614.7</v>
      </c>
      <c r="I20" s="172">
        <v>2584</v>
      </c>
      <c r="J20" s="172">
        <v>2588.1</v>
      </c>
      <c r="K20" s="172">
        <v>2588.1</v>
      </c>
      <c r="L20" s="172"/>
      <c r="M20" s="172"/>
      <c r="N20" s="173"/>
    </row>
    <row r="21" spans="1:14" ht="12" customHeight="1">
      <c r="A21" s="171" t="s">
        <v>673</v>
      </c>
      <c r="B21" s="172">
        <v>2160</v>
      </c>
      <c r="C21" s="172">
        <v>2161.9</v>
      </c>
      <c r="D21" s="172">
        <v>2160.9</v>
      </c>
      <c r="E21" s="172">
        <f t="shared" si="0"/>
        <v>99.95374439150747</v>
      </c>
      <c r="F21" s="172">
        <v>2160</v>
      </c>
      <c r="G21" s="172">
        <v>2161.9</v>
      </c>
      <c r="H21" s="172">
        <v>2160.9</v>
      </c>
      <c r="I21" s="172">
        <v>1569</v>
      </c>
      <c r="J21" s="172">
        <v>1570.3</v>
      </c>
      <c r="K21" s="172">
        <v>1570.3</v>
      </c>
      <c r="L21" s="172"/>
      <c r="M21" s="172"/>
      <c r="N21" s="173"/>
    </row>
    <row r="22" spans="1:14" ht="12" customHeight="1">
      <c r="A22" s="171" t="s">
        <v>674</v>
      </c>
      <c r="B22" s="172">
        <v>1665</v>
      </c>
      <c r="C22" s="172">
        <v>1668.3</v>
      </c>
      <c r="D22" s="172">
        <v>1667</v>
      </c>
      <c r="E22" s="172">
        <f t="shared" si="0"/>
        <v>99.922076365162155</v>
      </c>
      <c r="F22" s="172">
        <v>1663</v>
      </c>
      <c r="G22" s="172">
        <v>1666.1</v>
      </c>
      <c r="H22" s="172">
        <v>1666.1</v>
      </c>
      <c r="I22" s="172">
        <v>1192</v>
      </c>
      <c r="J22" s="172">
        <v>1194.3</v>
      </c>
      <c r="K22" s="172">
        <v>1194.3</v>
      </c>
      <c r="L22" s="172">
        <v>2</v>
      </c>
      <c r="M22" s="172">
        <v>2.2000000000000002</v>
      </c>
      <c r="N22" s="173">
        <v>1</v>
      </c>
    </row>
    <row r="23" spans="1:14" ht="12" customHeight="1">
      <c r="A23" s="171" t="s">
        <v>675</v>
      </c>
      <c r="B23" s="172">
        <v>1596</v>
      </c>
      <c r="C23" s="172">
        <v>1597.2</v>
      </c>
      <c r="D23" s="172">
        <v>1597</v>
      </c>
      <c r="E23" s="172">
        <f t="shared" si="0"/>
        <v>99.987478086651635</v>
      </c>
      <c r="F23" s="172">
        <v>1596</v>
      </c>
      <c r="G23" s="172">
        <v>1597.2</v>
      </c>
      <c r="H23" s="172">
        <v>1597</v>
      </c>
      <c r="I23" s="172">
        <v>1167</v>
      </c>
      <c r="J23" s="172">
        <v>1167.9000000000001</v>
      </c>
      <c r="K23" s="172">
        <v>1167.9000000000001</v>
      </c>
      <c r="L23" s="172"/>
      <c r="M23" s="172"/>
      <c r="N23" s="173"/>
    </row>
    <row r="24" spans="1:14" ht="12" customHeight="1">
      <c r="A24" s="171" t="s">
        <v>676</v>
      </c>
      <c r="B24" s="172">
        <v>7345</v>
      </c>
      <c r="C24" s="172">
        <v>7265.3</v>
      </c>
      <c r="D24" s="172">
        <v>7264</v>
      </c>
      <c r="E24" s="172">
        <f t="shared" si="0"/>
        <v>99.982106726494436</v>
      </c>
      <c r="F24" s="172">
        <v>7345</v>
      </c>
      <c r="G24" s="172">
        <v>7243.8</v>
      </c>
      <c r="H24" s="172">
        <v>7242.5</v>
      </c>
      <c r="I24" s="172">
        <v>5147</v>
      </c>
      <c r="J24" s="172">
        <v>5078.3</v>
      </c>
      <c r="K24" s="172">
        <v>5078.3</v>
      </c>
      <c r="L24" s="172"/>
      <c r="M24" s="172">
        <v>21.5</v>
      </c>
      <c r="N24" s="173">
        <v>21.5</v>
      </c>
    </row>
    <row r="25" spans="1:14" ht="12" customHeight="1">
      <c r="A25" s="171" t="s">
        <v>677</v>
      </c>
      <c r="B25" s="172">
        <v>4379</v>
      </c>
      <c r="C25" s="172">
        <v>4385</v>
      </c>
      <c r="D25" s="172">
        <v>4384.2</v>
      </c>
      <c r="E25" s="172">
        <f t="shared" si="0"/>
        <v>99.981755986316983</v>
      </c>
      <c r="F25" s="172">
        <v>4379</v>
      </c>
      <c r="G25" s="172">
        <v>4385</v>
      </c>
      <c r="H25" s="172">
        <v>4384.2</v>
      </c>
      <c r="I25" s="172">
        <v>3091</v>
      </c>
      <c r="J25" s="172">
        <v>3095</v>
      </c>
      <c r="K25" s="172">
        <v>3095</v>
      </c>
      <c r="L25" s="172"/>
      <c r="M25" s="172"/>
      <c r="N25" s="173"/>
    </row>
    <row r="26" spans="1:14" ht="12" customHeight="1">
      <c r="A26" s="171" t="s">
        <v>678</v>
      </c>
      <c r="B26" s="172">
        <v>2464</v>
      </c>
      <c r="C26" s="172">
        <v>2471.6</v>
      </c>
      <c r="D26" s="172">
        <v>2470.6</v>
      </c>
      <c r="E26" s="172">
        <f t="shared" si="0"/>
        <v>99.959540378702059</v>
      </c>
      <c r="F26" s="172">
        <v>2462</v>
      </c>
      <c r="G26" s="172">
        <v>2469.5</v>
      </c>
      <c r="H26" s="172">
        <v>2469.5</v>
      </c>
      <c r="I26" s="172">
        <v>1763</v>
      </c>
      <c r="J26" s="172">
        <v>1768.8</v>
      </c>
      <c r="K26" s="172">
        <v>1768.8</v>
      </c>
      <c r="L26" s="172">
        <v>2</v>
      </c>
      <c r="M26" s="172">
        <v>2.1</v>
      </c>
      <c r="N26" s="173">
        <v>1</v>
      </c>
    </row>
    <row r="27" spans="1:14" ht="12" customHeight="1">
      <c r="A27" s="171" t="s">
        <v>654</v>
      </c>
      <c r="B27" s="172">
        <v>1943</v>
      </c>
      <c r="C27" s="172">
        <v>1993.7</v>
      </c>
      <c r="D27" s="172">
        <v>1993.4</v>
      </c>
      <c r="E27" s="172">
        <f t="shared" si="0"/>
        <v>99.984952600692182</v>
      </c>
      <c r="F27" s="172">
        <v>1943</v>
      </c>
      <c r="G27" s="172">
        <v>1993.7</v>
      </c>
      <c r="H27" s="172">
        <v>1993.4</v>
      </c>
      <c r="I27" s="172">
        <v>1381</v>
      </c>
      <c r="J27" s="172">
        <v>1419.7</v>
      </c>
      <c r="K27" s="172">
        <v>1419.7</v>
      </c>
      <c r="L27" s="172"/>
      <c r="M27" s="172"/>
      <c r="N27" s="173"/>
    </row>
    <row r="28" spans="1:14" ht="12" customHeight="1">
      <c r="A28" s="171" t="s">
        <v>655</v>
      </c>
      <c r="B28" s="172">
        <v>1629</v>
      </c>
      <c r="C28" s="172">
        <v>1632.5</v>
      </c>
      <c r="D28" s="172">
        <v>1632.5</v>
      </c>
      <c r="E28" s="172">
        <f t="shared" si="0"/>
        <v>100</v>
      </c>
      <c r="F28" s="172">
        <v>1628</v>
      </c>
      <c r="G28" s="172">
        <v>1631.5</v>
      </c>
      <c r="H28" s="172">
        <v>1631.5</v>
      </c>
      <c r="I28" s="172">
        <v>1141</v>
      </c>
      <c r="J28" s="172">
        <v>1143.7</v>
      </c>
      <c r="K28" s="172">
        <v>1143.5999999999999</v>
      </c>
      <c r="L28" s="172">
        <v>1</v>
      </c>
      <c r="M28" s="172">
        <v>1</v>
      </c>
      <c r="N28" s="173">
        <v>1</v>
      </c>
    </row>
    <row r="29" spans="1:14" ht="12" customHeight="1">
      <c r="A29" s="171" t="s">
        <v>679</v>
      </c>
      <c r="B29" s="172">
        <v>344</v>
      </c>
      <c r="C29" s="172">
        <v>344.7</v>
      </c>
      <c r="D29" s="172">
        <v>343.8</v>
      </c>
      <c r="E29" s="172">
        <f t="shared" si="0"/>
        <v>99.738903394255885</v>
      </c>
      <c r="F29" s="172">
        <v>344</v>
      </c>
      <c r="G29" s="172">
        <v>344.7</v>
      </c>
      <c r="H29" s="172">
        <v>343.8</v>
      </c>
      <c r="I29" s="172">
        <v>240</v>
      </c>
      <c r="J29" s="172">
        <v>240.5</v>
      </c>
      <c r="K29" s="172">
        <v>240.5</v>
      </c>
      <c r="L29" s="172"/>
      <c r="M29" s="172"/>
      <c r="N29" s="173"/>
    </row>
    <row r="30" spans="1:14" ht="12" customHeight="1">
      <c r="A30" s="171" t="s">
        <v>680</v>
      </c>
      <c r="B30" s="172">
        <v>273</v>
      </c>
      <c r="C30" s="172">
        <v>269.5</v>
      </c>
      <c r="D30" s="172">
        <v>268.60000000000002</v>
      </c>
      <c r="E30" s="172">
        <f t="shared" si="0"/>
        <v>99.666048237476815</v>
      </c>
      <c r="F30" s="172">
        <v>273</v>
      </c>
      <c r="G30" s="172">
        <v>269.5</v>
      </c>
      <c r="H30" s="172">
        <v>268.60000000000002</v>
      </c>
      <c r="I30" s="172">
        <v>190</v>
      </c>
      <c r="J30" s="172">
        <v>187.4</v>
      </c>
      <c r="K30" s="172">
        <v>187.4</v>
      </c>
      <c r="L30" s="172"/>
      <c r="M30" s="172"/>
      <c r="N30" s="173"/>
    </row>
    <row r="31" spans="1:14" ht="12" customHeight="1">
      <c r="A31" s="171" t="s">
        <v>681</v>
      </c>
      <c r="B31" s="172">
        <v>328</v>
      </c>
      <c r="C31" s="172">
        <v>328.7</v>
      </c>
      <c r="D31" s="172">
        <v>328.7</v>
      </c>
      <c r="E31" s="172">
        <f t="shared" si="0"/>
        <v>100</v>
      </c>
      <c r="F31" s="172">
        <v>328</v>
      </c>
      <c r="G31" s="172">
        <v>324.3</v>
      </c>
      <c r="H31" s="172">
        <v>324.3</v>
      </c>
      <c r="I31" s="172">
        <v>230</v>
      </c>
      <c r="J31" s="172">
        <v>226.1</v>
      </c>
      <c r="K31" s="172">
        <v>226.1</v>
      </c>
      <c r="L31" s="172"/>
      <c r="M31" s="172">
        <v>4.4000000000000004</v>
      </c>
      <c r="N31" s="173">
        <v>4.4000000000000004</v>
      </c>
    </row>
    <row r="32" spans="1:14" ht="12" customHeight="1">
      <c r="A32" s="171" t="s">
        <v>682</v>
      </c>
      <c r="B32" s="172">
        <v>1024</v>
      </c>
      <c r="C32" s="172">
        <v>1022.9</v>
      </c>
      <c r="D32" s="172">
        <v>1022.9</v>
      </c>
      <c r="E32" s="172">
        <f t="shared" si="0"/>
        <v>100</v>
      </c>
      <c r="F32" s="172">
        <v>1024</v>
      </c>
      <c r="G32" s="172">
        <v>1022.9</v>
      </c>
      <c r="H32" s="172">
        <v>1022.9</v>
      </c>
      <c r="I32" s="172">
        <v>722</v>
      </c>
      <c r="J32" s="172">
        <v>721.4</v>
      </c>
      <c r="K32" s="172">
        <v>721.4</v>
      </c>
      <c r="L32" s="172"/>
      <c r="M32" s="172"/>
      <c r="N32" s="173"/>
    </row>
    <row r="33" spans="1:14" ht="12" customHeight="1">
      <c r="A33" s="171" t="s">
        <v>683</v>
      </c>
      <c r="B33" s="172">
        <v>341</v>
      </c>
      <c r="C33" s="172">
        <v>341.7</v>
      </c>
      <c r="D33" s="172">
        <v>341.7</v>
      </c>
      <c r="E33" s="172">
        <f t="shared" si="0"/>
        <v>100</v>
      </c>
      <c r="F33" s="172">
        <v>341</v>
      </c>
      <c r="G33" s="172">
        <v>341.7</v>
      </c>
      <c r="H33" s="172">
        <v>341.7</v>
      </c>
      <c r="I33" s="172">
        <v>237</v>
      </c>
      <c r="J33" s="172">
        <v>237.5</v>
      </c>
      <c r="K33" s="172">
        <v>237.5</v>
      </c>
      <c r="L33" s="172"/>
      <c r="M33" s="172"/>
      <c r="N33" s="173"/>
    </row>
    <row r="34" spans="1:14" ht="12" customHeight="1">
      <c r="A34" s="171" t="s">
        <v>656</v>
      </c>
      <c r="B34" s="172">
        <v>358</v>
      </c>
      <c r="C34" s="172">
        <v>396.1</v>
      </c>
      <c r="D34" s="172">
        <v>395.2</v>
      </c>
      <c r="E34" s="172">
        <f t="shared" si="0"/>
        <v>99.772784650340824</v>
      </c>
      <c r="F34" s="172">
        <v>358</v>
      </c>
      <c r="G34" s="172">
        <v>396.1</v>
      </c>
      <c r="H34" s="172">
        <v>395.2</v>
      </c>
      <c r="I34" s="172">
        <v>251</v>
      </c>
      <c r="J34" s="172">
        <v>280.10000000000002</v>
      </c>
      <c r="K34" s="172">
        <v>280.10000000000002</v>
      </c>
      <c r="L34" s="172"/>
      <c r="M34" s="172"/>
      <c r="N34" s="173"/>
    </row>
    <row r="35" spans="1:14" ht="12" customHeight="1">
      <c r="A35" s="171" t="s">
        <v>684</v>
      </c>
      <c r="B35" s="172">
        <v>346</v>
      </c>
      <c r="C35" s="172">
        <v>357.5</v>
      </c>
      <c r="D35" s="172">
        <v>356.9</v>
      </c>
      <c r="E35" s="172">
        <f t="shared" si="0"/>
        <v>99.832167832167826</v>
      </c>
      <c r="F35" s="172">
        <v>346</v>
      </c>
      <c r="G35" s="172">
        <v>357.5</v>
      </c>
      <c r="H35" s="172">
        <v>356.9</v>
      </c>
      <c r="I35" s="172">
        <v>248</v>
      </c>
      <c r="J35" s="172">
        <v>257.39999999999998</v>
      </c>
      <c r="K35" s="172">
        <v>257.39999999999998</v>
      </c>
      <c r="L35" s="172"/>
      <c r="M35" s="172"/>
      <c r="N35" s="173"/>
    </row>
    <row r="36" spans="1:14" ht="12" customHeight="1">
      <c r="A36" s="171" t="s">
        <v>685</v>
      </c>
      <c r="B36" s="172">
        <v>603</v>
      </c>
      <c r="C36" s="172">
        <v>603.9</v>
      </c>
      <c r="D36" s="172">
        <v>603.9</v>
      </c>
      <c r="E36" s="172">
        <f t="shared" si="0"/>
        <v>100</v>
      </c>
      <c r="F36" s="172">
        <v>603</v>
      </c>
      <c r="G36" s="172">
        <v>603.9</v>
      </c>
      <c r="H36" s="172">
        <v>603.9</v>
      </c>
      <c r="I36" s="172">
        <v>431</v>
      </c>
      <c r="J36" s="172">
        <v>431.7</v>
      </c>
      <c r="K36" s="172">
        <v>431.7</v>
      </c>
      <c r="L36" s="172"/>
      <c r="M36" s="172"/>
      <c r="N36" s="173"/>
    </row>
    <row r="37" spans="1:14" ht="12" customHeight="1">
      <c r="A37" s="171" t="s">
        <v>686</v>
      </c>
      <c r="B37" s="172">
        <v>286</v>
      </c>
      <c r="C37" s="172">
        <v>292.89999999999998</v>
      </c>
      <c r="D37" s="172">
        <v>292</v>
      </c>
      <c r="E37" s="172">
        <f t="shared" si="0"/>
        <v>99.692727893479017</v>
      </c>
      <c r="F37" s="172">
        <v>286</v>
      </c>
      <c r="G37" s="172">
        <v>292.89999999999998</v>
      </c>
      <c r="H37" s="172">
        <v>292</v>
      </c>
      <c r="I37" s="172">
        <v>194</v>
      </c>
      <c r="J37" s="172">
        <v>199.7</v>
      </c>
      <c r="K37" s="172">
        <v>199.7</v>
      </c>
      <c r="L37" s="172"/>
      <c r="M37" s="172"/>
      <c r="N37" s="173"/>
    </row>
    <row r="38" spans="1:14" ht="12" customHeight="1">
      <c r="A38" s="171" t="s">
        <v>687</v>
      </c>
      <c r="B38" s="172">
        <v>339</v>
      </c>
      <c r="C38" s="172">
        <v>339.6</v>
      </c>
      <c r="D38" s="172">
        <v>339.6</v>
      </c>
      <c r="E38" s="172">
        <f t="shared" si="0"/>
        <v>100</v>
      </c>
      <c r="F38" s="172">
        <v>339</v>
      </c>
      <c r="G38" s="172">
        <v>339.6</v>
      </c>
      <c r="H38" s="172">
        <v>339.6</v>
      </c>
      <c r="I38" s="172">
        <v>236</v>
      </c>
      <c r="J38" s="172">
        <v>236.5</v>
      </c>
      <c r="K38" s="172">
        <v>236.5</v>
      </c>
      <c r="L38" s="172"/>
      <c r="M38" s="172"/>
      <c r="N38" s="173"/>
    </row>
    <row r="39" spans="1:14" ht="12" customHeight="1">
      <c r="A39" s="171" t="s">
        <v>688</v>
      </c>
      <c r="B39" s="172">
        <v>470</v>
      </c>
      <c r="C39" s="172">
        <v>471.5</v>
      </c>
      <c r="D39" s="172">
        <v>470.7</v>
      </c>
      <c r="E39" s="172">
        <f t="shared" si="0"/>
        <v>99.83032873806998</v>
      </c>
      <c r="F39" s="172">
        <v>470</v>
      </c>
      <c r="G39" s="172">
        <v>471.5</v>
      </c>
      <c r="H39" s="172">
        <v>470.7</v>
      </c>
      <c r="I39" s="172">
        <v>323</v>
      </c>
      <c r="J39" s="172">
        <v>324.2</v>
      </c>
      <c r="K39" s="172">
        <v>324.2</v>
      </c>
      <c r="L39" s="172"/>
      <c r="M39" s="172"/>
      <c r="N39" s="173"/>
    </row>
    <row r="40" spans="1:14" ht="12" customHeight="1">
      <c r="A40" s="171" t="s">
        <v>689</v>
      </c>
      <c r="B40" s="172">
        <v>594</v>
      </c>
      <c r="C40" s="172">
        <v>595.1</v>
      </c>
      <c r="D40" s="172">
        <v>595.1</v>
      </c>
      <c r="E40" s="172">
        <f t="shared" si="0"/>
        <v>100</v>
      </c>
      <c r="F40" s="172">
        <v>594</v>
      </c>
      <c r="G40" s="172">
        <v>595.1</v>
      </c>
      <c r="H40" s="172">
        <v>595.1</v>
      </c>
      <c r="I40" s="172">
        <v>426</v>
      </c>
      <c r="J40" s="172">
        <v>426.9</v>
      </c>
      <c r="K40" s="172">
        <v>426.9</v>
      </c>
      <c r="L40" s="172"/>
      <c r="M40" s="172"/>
      <c r="N40" s="173"/>
    </row>
    <row r="41" spans="1:14" ht="12" customHeight="1">
      <c r="A41" s="171" t="s">
        <v>690</v>
      </c>
      <c r="B41" s="172">
        <v>318</v>
      </c>
      <c r="C41" s="172">
        <v>318.5</v>
      </c>
      <c r="D41" s="172">
        <v>318.5</v>
      </c>
      <c r="E41" s="172">
        <f t="shared" si="0"/>
        <v>100</v>
      </c>
      <c r="F41" s="172">
        <v>318</v>
      </c>
      <c r="G41" s="172">
        <v>318.5</v>
      </c>
      <c r="H41" s="172">
        <v>318.5</v>
      </c>
      <c r="I41" s="172">
        <v>220</v>
      </c>
      <c r="J41" s="172">
        <v>220.4</v>
      </c>
      <c r="K41" s="172">
        <v>220.4</v>
      </c>
      <c r="L41" s="172"/>
      <c r="M41" s="172"/>
      <c r="N41" s="173"/>
    </row>
    <row r="42" spans="1:14" ht="12" customHeight="1">
      <c r="A42" s="171" t="s">
        <v>691</v>
      </c>
      <c r="B42" s="172">
        <v>484</v>
      </c>
      <c r="C42" s="172">
        <v>478.5</v>
      </c>
      <c r="D42" s="172">
        <v>477.5</v>
      </c>
      <c r="E42" s="172">
        <f t="shared" si="0"/>
        <v>99.791013584117024</v>
      </c>
      <c r="F42" s="172">
        <v>484</v>
      </c>
      <c r="G42" s="172">
        <v>478.5</v>
      </c>
      <c r="H42" s="172">
        <v>477.5</v>
      </c>
      <c r="I42" s="172">
        <v>335</v>
      </c>
      <c r="J42" s="172">
        <v>330.4</v>
      </c>
      <c r="K42" s="172">
        <v>330.4</v>
      </c>
      <c r="L42" s="172"/>
      <c r="M42" s="172"/>
      <c r="N42" s="173"/>
    </row>
    <row r="43" spans="1:14" ht="12" customHeight="1">
      <c r="A43" s="171" t="s">
        <v>692</v>
      </c>
      <c r="B43" s="172">
        <v>382</v>
      </c>
      <c r="C43" s="172">
        <v>384.2</v>
      </c>
      <c r="D43" s="172">
        <v>384.2</v>
      </c>
      <c r="E43" s="172">
        <f t="shared" si="0"/>
        <v>100</v>
      </c>
      <c r="F43" s="172">
        <v>382</v>
      </c>
      <c r="G43" s="172">
        <v>384.2</v>
      </c>
      <c r="H43" s="172">
        <v>384.2</v>
      </c>
      <c r="I43" s="172">
        <v>272</v>
      </c>
      <c r="J43" s="172">
        <v>274.2</v>
      </c>
      <c r="K43" s="172">
        <v>274.2</v>
      </c>
      <c r="L43" s="172"/>
      <c r="M43" s="172"/>
      <c r="N43" s="173"/>
    </row>
    <row r="44" spans="1:14" ht="12" customHeight="1">
      <c r="A44" s="171" t="s">
        <v>693</v>
      </c>
      <c r="B44" s="172">
        <v>258</v>
      </c>
      <c r="C44" s="172">
        <v>258.39999999999998</v>
      </c>
      <c r="D44" s="172">
        <v>258.39999999999998</v>
      </c>
      <c r="E44" s="172">
        <f t="shared" si="0"/>
        <v>100</v>
      </c>
      <c r="F44" s="172">
        <v>258</v>
      </c>
      <c r="G44" s="172">
        <v>258.39999999999998</v>
      </c>
      <c r="H44" s="172">
        <v>258.39999999999998</v>
      </c>
      <c r="I44" s="172">
        <v>181</v>
      </c>
      <c r="J44" s="172">
        <v>181.3</v>
      </c>
      <c r="K44" s="172">
        <v>181.3</v>
      </c>
      <c r="L44" s="172"/>
      <c r="M44" s="172"/>
      <c r="N44" s="173"/>
    </row>
    <row r="45" spans="1:14" ht="12" customHeight="1">
      <c r="A45" s="171" t="s">
        <v>694</v>
      </c>
      <c r="B45" s="172">
        <v>324</v>
      </c>
      <c r="C45" s="172">
        <v>325.60000000000002</v>
      </c>
      <c r="D45" s="172">
        <v>324.8</v>
      </c>
      <c r="E45" s="172">
        <f t="shared" si="0"/>
        <v>99.754299754299751</v>
      </c>
      <c r="F45" s="172">
        <v>324</v>
      </c>
      <c r="G45" s="172">
        <v>325.60000000000002</v>
      </c>
      <c r="H45" s="172">
        <v>324.8</v>
      </c>
      <c r="I45" s="172">
        <v>216</v>
      </c>
      <c r="J45" s="172">
        <v>217.2</v>
      </c>
      <c r="K45" s="172">
        <v>217.2</v>
      </c>
      <c r="L45" s="172"/>
      <c r="M45" s="172"/>
      <c r="N45" s="173"/>
    </row>
    <row r="46" spans="1:14" ht="12" customHeight="1">
      <c r="A46" s="171" t="s">
        <v>695</v>
      </c>
      <c r="B46" s="172">
        <v>957</v>
      </c>
      <c r="C46" s="172">
        <v>958.6</v>
      </c>
      <c r="D46" s="172">
        <v>958.1</v>
      </c>
      <c r="E46" s="172">
        <f t="shared" si="0"/>
        <v>99.947840600876276</v>
      </c>
      <c r="F46" s="172">
        <v>957</v>
      </c>
      <c r="G46" s="172">
        <v>958.6</v>
      </c>
      <c r="H46" s="172">
        <v>958.1</v>
      </c>
      <c r="I46" s="172">
        <v>675</v>
      </c>
      <c r="J46" s="172">
        <v>676.2</v>
      </c>
      <c r="K46" s="172">
        <v>676.2</v>
      </c>
      <c r="L46" s="172"/>
      <c r="M46" s="172"/>
      <c r="N46" s="173"/>
    </row>
    <row r="47" spans="1:14" ht="12" customHeight="1">
      <c r="A47" s="171" t="s">
        <v>657</v>
      </c>
      <c r="B47" s="172">
        <v>599</v>
      </c>
      <c r="C47" s="172">
        <v>602.79999999999995</v>
      </c>
      <c r="D47" s="172">
        <v>602.1</v>
      </c>
      <c r="E47" s="172">
        <f t="shared" si="0"/>
        <v>99.883875248838763</v>
      </c>
      <c r="F47" s="172">
        <v>599</v>
      </c>
      <c r="G47" s="172">
        <v>602.79999999999995</v>
      </c>
      <c r="H47" s="172">
        <v>602.1</v>
      </c>
      <c r="I47" s="172">
        <v>420</v>
      </c>
      <c r="J47" s="172">
        <v>422.9</v>
      </c>
      <c r="K47" s="172">
        <v>422.9</v>
      </c>
      <c r="L47" s="172"/>
      <c r="M47" s="172"/>
      <c r="N47" s="173"/>
    </row>
    <row r="48" spans="1:14" ht="12" customHeight="1">
      <c r="A48" s="171" t="s">
        <v>696</v>
      </c>
      <c r="B48" s="172">
        <v>280</v>
      </c>
      <c r="C48" s="172">
        <v>280.89999999999998</v>
      </c>
      <c r="D48" s="172">
        <v>280</v>
      </c>
      <c r="E48" s="172">
        <f t="shared" si="0"/>
        <v>99.67960128159487</v>
      </c>
      <c r="F48" s="172">
        <v>280</v>
      </c>
      <c r="G48" s="172">
        <v>280.89999999999998</v>
      </c>
      <c r="H48" s="172">
        <v>280</v>
      </c>
      <c r="I48" s="172">
        <v>192</v>
      </c>
      <c r="J48" s="172">
        <v>192.7</v>
      </c>
      <c r="K48" s="172">
        <v>192.7</v>
      </c>
      <c r="L48" s="172"/>
      <c r="M48" s="172"/>
      <c r="N48" s="173"/>
    </row>
    <row r="49" spans="1:14" ht="12" customHeight="1">
      <c r="A49" s="171" t="s">
        <v>658</v>
      </c>
      <c r="B49" s="172">
        <v>296</v>
      </c>
      <c r="C49" s="172">
        <v>297.60000000000002</v>
      </c>
      <c r="D49" s="172">
        <v>297.5</v>
      </c>
      <c r="E49" s="172">
        <f t="shared" si="0"/>
        <v>99.966397849462368</v>
      </c>
      <c r="F49" s="172">
        <v>296</v>
      </c>
      <c r="G49" s="172">
        <v>297.60000000000002</v>
      </c>
      <c r="H49" s="172">
        <v>297.5</v>
      </c>
      <c r="I49" s="172">
        <v>204</v>
      </c>
      <c r="J49" s="172">
        <v>205.2</v>
      </c>
      <c r="K49" s="172">
        <v>205.2</v>
      </c>
      <c r="L49" s="172"/>
      <c r="M49" s="172"/>
      <c r="N49" s="173"/>
    </row>
    <row r="50" spans="1:14" ht="12" customHeight="1">
      <c r="A50" s="171" t="s">
        <v>697</v>
      </c>
      <c r="B50" s="172">
        <v>346</v>
      </c>
      <c r="C50" s="172">
        <v>346.4</v>
      </c>
      <c r="D50" s="172">
        <v>346.4</v>
      </c>
      <c r="E50" s="172">
        <f t="shared" si="0"/>
        <v>100</v>
      </c>
      <c r="F50" s="172">
        <v>346</v>
      </c>
      <c r="G50" s="172">
        <v>346.4</v>
      </c>
      <c r="H50" s="172">
        <v>346.4</v>
      </c>
      <c r="I50" s="172">
        <v>236</v>
      </c>
      <c r="J50" s="172">
        <v>236.3</v>
      </c>
      <c r="K50" s="172">
        <v>236.3</v>
      </c>
      <c r="L50" s="172"/>
      <c r="M50" s="172"/>
      <c r="N50" s="173"/>
    </row>
    <row r="51" spans="1:14" ht="12" customHeight="1">
      <c r="A51" s="171" t="s">
        <v>698</v>
      </c>
      <c r="B51" s="172">
        <v>470</v>
      </c>
      <c r="C51" s="172">
        <v>472.7</v>
      </c>
      <c r="D51" s="172">
        <v>472.7</v>
      </c>
      <c r="E51" s="172">
        <f t="shared" si="0"/>
        <v>100</v>
      </c>
      <c r="F51" s="172">
        <v>470</v>
      </c>
      <c r="G51" s="172">
        <v>472.7</v>
      </c>
      <c r="H51" s="172">
        <v>472.7</v>
      </c>
      <c r="I51" s="172">
        <v>325</v>
      </c>
      <c r="J51" s="172">
        <v>327.5</v>
      </c>
      <c r="K51" s="172">
        <v>327.5</v>
      </c>
      <c r="L51" s="172"/>
      <c r="M51" s="172"/>
      <c r="N51" s="173"/>
    </row>
    <row r="52" spans="1:14" ht="12" customHeight="1">
      <c r="A52" s="171" t="s">
        <v>659</v>
      </c>
      <c r="B52" s="172">
        <v>373</v>
      </c>
      <c r="C52" s="172">
        <v>376</v>
      </c>
      <c r="D52" s="172">
        <v>376</v>
      </c>
      <c r="E52" s="172">
        <f t="shared" si="0"/>
        <v>100</v>
      </c>
      <c r="F52" s="172">
        <v>373</v>
      </c>
      <c r="G52" s="172">
        <v>376</v>
      </c>
      <c r="H52" s="172">
        <v>376</v>
      </c>
      <c r="I52" s="172">
        <v>261</v>
      </c>
      <c r="J52" s="172">
        <v>263.3</v>
      </c>
      <c r="K52" s="172">
        <v>263.3</v>
      </c>
      <c r="L52" s="172"/>
      <c r="M52" s="172"/>
      <c r="N52" s="173"/>
    </row>
    <row r="53" spans="1:14" ht="12" customHeight="1">
      <c r="A53" s="171" t="s">
        <v>699</v>
      </c>
      <c r="B53" s="172">
        <v>474</v>
      </c>
      <c r="C53" s="172">
        <v>474.4</v>
      </c>
      <c r="D53" s="172">
        <v>474.4</v>
      </c>
      <c r="E53" s="172">
        <f t="shared" si="0"/>
        <v>100</v>
      </c>
      <c r="F53" s="172">
        <v>474</v>
      </c>
      <c r="G53" s="172">
        <v>474.4</v>
      </c>
      <c r="H53" s="172">
        <v>474.4</v>
      </c>
      <c r="I53" s="172">
        <v>339</v>
      </c>
      <c r="J53" s="172">
        <v>339.3</v>
      </c>
      <c r="K53" s="172">
        <v>339.3</v>
      </c>
      <c r="L53" s="172"/>
      <c r="M53" s="172"/>
      <c r="N53" s="173"/>
    </row>
    <row r="54" spans="1:14" ht="12" customHeight="1">
      <c r="A54" s="171" t="s">
        <v>700</v>
      </c>
      <c r="B54" s="172">
        <v>343</v>
      </c>
      <c r="C54" s="172">
        <v>343.9</v>
      </c>
      <c r="D54" s="172">
        <v>343.9</v>
      </c>
      <c r="E54" s="172">
        <f t="shared" si="0"/>
        <v>100</v>
      </c>
      <c r="F54" s="172">
        <v>343</v>
      </c>
      <c r="G54" s="172">
        <v>343.9</v>
      </c>
      <c r="H54" s="172">
        <v>343.9</v>
      </c>
      <c r="I54" s="172">
        <v>240</v>
      </c>
      <c r="J54" s="172">
        <v>240.7</v>
      </c>
      <c r="K54" s="172">
        <v>240.7</v>
      </c>
      <c r="L54" s="172"/>
      <c r="M54" s="172"/>
      <c r="N54" s="173"/>
    </row>
    <row r="55" spans="1:14" ht="12" customHeight="1">
      <c r="A55" s="171" t="s">
        <v>701</v>
      </c>
      <c r="B55" s="172">
        <v>416</v>
      </c>
      <c r="C55" s="172">
        <v>416.6</v>
      </c>
      <c r="D55" s="172">
        <v>415.7</v>
      </c>
      <c r="E55" s="172">
        <f t="shared" si="0"/>
        <v>99.783965434469508</v>
      </c>
      <c r="F55" s="172">
        <v>416</v>
      </c>
      <c r="G55" s="172">
        <v>416.6</v>
      </c>
      <c r="H55" s="172">
        <v>415.7</v>
      </c>
      <c r="I55" s="172">
        <v>293</v>
      </c>
      <c r="J55" s="172">
        <v>293.5</v>
      </c>
      <c r="K55" s="172">
        <v>293.5</v>
      </c>
      <c r="L55" s="172"/>
      <c r="M55" s="172"/>
      <c r="N55" s="173"/>
    </row>
    <row r="56" spans="1:14" ht="12" customHeight="1">
      <c r="A56" s="171" t="s">
        <v>702</v>
      </c>
      <c r="B56" s="172">
        <v>248</v>
      </c>
      <c r="C56" s="172">
        <v>249.1</v>
      </c>
      <c r="D56" s="172">
        <v>245.1</v>
      </c>
      <c r="E56" s="172">
        <f t="shared" si="0"/>
        <v>98.394219189080687</v>
      </c>
      <c r="F56" s="172">
        <v>247</v>
      </c>
      <c r="G56" s="172">
        <v>248.1</v>
      </c>
      <c r="H56" s="172">
        <v>245.1</v>
      </c>
      <c r="I56" s="172">
        <v>170</v>
      </c>
      <c r="J56" s="172">
        <v>170.5</v>
      </c>
      <c r="K56" s="172">
        <v>170.5</v>
      </c>
      <c r="L56" s="172">
        <v>1</v>
      </c>
      <c r="M56" s="172">
        <v>1</v>
      </c>
      <c r="N56" s="173"/>
    </row>
    <row r="57" spans="1:14" ht="12" customHeight="1">
      <c r="A57" s="171" t="s">
        <v>703</v>
      </c>
      <c r="B57" s="172">
        <v>339</v>
      </c>
      <c r="C57" s="172">
        <v>339.8</v>
      </c>
      <c r="D57" s="172">
        <v>339.8</v>
      </c>
      <c r="E57" s="172">
        <f t="shared" si="0"/>
        <v>100</v>
      </c>
      <c r="F57" s="172">
        <v>339</v>
      </c>
      <c r="G57" s="172">
        <v>339.8</v>
      </c>
      <c r="H57" s="172">
        <v>339.8</v>
      </c>
      <c r="I57" s="172">
        <v>232</v>
      </c>
      <c r="J57" s="172">
        <v>232.6</v>
      </c>
      <c r="K57" s="172">
        <v>232.6</v>
      </c>
      <c r="L57" s="172"/>
      <c r="M57" s="172"/>
      <c r="N57" s="173"/>
    </row>
    <row r="58" spans="1:14" ht="12" customHeight="1">
      <c r="A58" s="171" t="s">
        <v>704</v>
      </c>
      <c r="B58" s="172">
        <v>413</v>
      </c>
      <c r="C58" s="172">
        <v>377.9</v>
      </c>
      <c r="D58" s="172">
        <v>376.9</v>
      </c>
      <c r="E58" s="172">
        <f t="shared" si="0"/>
        <v>99.735379730087331</v>
      </c>
      <c r="F58" s="172">
        <v>413</v>
      </c>
      <c r="G58" s="172">
        <v>377.9</v>
      </c>
      <c r="H58" s="172">
        <v>376.9</v>
      </c>
      <c r="I58" s="172">
        <v>289</v>
      </c>
      <c r="J58" s="172">
        <v>261.7</v>
      </c>
      <c r="K58" s="172">
        <v>261.7</v>
      </c>
      <c r="L58" s="172"/>
      <c r="M58" s="172"/>
      <c r="N58" s="173"/>
    </row>
    <row r="59" spans="1:14" ht="12" customHeight="1">
      <c r="A59" s="171" t="s">
        <v>660</v>
      </c>
      <c r="B59" s="172">
        <v>279</v>
      </c>
      <c r="C59" s="172">
        <v>286.7</v>
      </c>
      <c r="D59" s="172">
        <v>286.7</v>
      </c>
      <c r="E59" s="172">
        <f t="shared" si="0"/>
        <v>100</v>
      </c>
      <c r="F59" s="172">
        <v>279</v>
      </c>
      <c r="G59" s="172">
        <v>286.7</v>
      </c>
      <c r="H59" s="172">
        <v>286.7</v>
      </c>
      <c r="I59" s="172">
        <v>192</v>
      </c>
      <c r="J59" s="172">
        <v>197.9</v>
      </c>
      <c r="K59" s="172">
        <v>197.9</v>
      </c>
      <c r="L59" s="172"/>
      <c r="M59" s="172"/>
      <c r="N59" s="173"/>
    </row>
    <row r="60" spans="1:14" ht="12" customHeight="1">
      <c r="A60" s="171" t="s">
        <v>705</v>
      </c>
      <c r="B60" s="172">
        <v>609</v>
      </c>
      <c r="C60" s="172">
        <v>609.6</v>
      </c>
      <c r="D60" s="172">
        <v>608.70000000000005</v>
      </c>
      <c r="E60" s="172">
        <f t="shared" si="0"/>
        <v>99.852362204724415</v>
      </c>
      <c r="F60" s="172">
        <v>609</v>
      </c>
      <c r="G60" s="172">
        <v>609.6</v>
      </c>
      <c r="H60" s="172">
        <v>608.70000000000005</v>
      </c>
      <c r="I60" s="172">
        <v>426</v>
      </c>
      <c r="J60" s="172">
        <v>426.5</v>
      </c>
      <c r="K60" s="172">
        <v>426.5</v>
      </c>
      <c r="L60" s="172"/>
      <c r="M60" s="172"/>
      <c r="N60" s="173"/>
    </row>
    <row r="61" spans="1:14" ht="12" customHeight="1">
      <c r="A61" s="171" t="s">
        <v>706</v>
      </c>
      <c r="B61" s="172">
        <v>268</v>
      </c>
      <c r="C61" s="172">
        <v>271.5</v>
      </c>
      <c r="D61" s="172">
        <v>271.5</v>
      </c>
      <c r="E61" s="172">
        <f t="shared" si="0"/>
        <v>100</v>
      </c>
      <c r="F61" s="172">
        <v>268</v>
      </c>
      <c r="G61" s="172">
        <v>271.5</v>
      </c>
      <c r="H61" s="172">
        <v>271.5</v>
      </c>
      <c r="I61" s="172">
        <v>187</v>
      </c>
      <c r="J61" s="172">
        <v>189.4</v>
      </c>
      <c r="K61" s="172">
        <v>189.4</v>
      </c>
      <c r="L61" s="172"/>
      <c r="M61" s="172"/>
      <c r="N61" s="173"/>
    </row>
    <row r="62" spans="1:14" ht="12" customHeight="1">
      <c r="A62" s="171" t="s">
        <v>707</v>
      </c>
      <c r="B62" s="172">
        <v>326</v>
      </c>
      <c r="C62" s="172">
        <v>326.5</v>
      </c>
      <c r="D62" s="172">
        <v>325.89999999999998</v>
      </c>
      <c r="E62" s="172">
        <f t="shared" si="0"/>
        <v>99.816232771822357</v>
      </c>
      <c r="F62" s="172">
        <v>326</v>
      </c>
      <c r="G62" s="172">
        <v>326.5</v>
      </c>
      <c r="H62" s="172">
        <v>325.89999999999998</v>
      </c>
      <c r="I62" s="172">
        <v>228</v>
      </c>
      <c r="J62" s="172">
        <v>228.4</v>
      </c>
      <c r="K62" s="172">
        <v>228.4</v>
      </c>
      <c r="L62" s="172"/>
      <c r="M62" s="172"/>
      <c r="N62" s="173"/>
    </row>
    <row r="63" spans="1:14" ht="12" customHeight="1">
      <c r="A63" s="171" t="s">
        <v>661</v>
      </c>
      <c r="B63" s="172">
        <v>637</v>
      </c>
      <c r="C63" s="172">
        <v>651.6</v>
      </c>
      <c r="D63" s="172">
        <v>650.79999999999995</v>
      </c>
      <c r="E63" s="172">
        <f t="shared" si="0"/>
        <v>99.877225291589923</v>
      </c>
      <c r="F63" s="172">
        <v>637</v>
      </c>
      <c r="G63" s="172">
        <v>651.6</v>
      </c>
      <c r="H63" s="172">
        <v>650.79999999999995</v>
      </c>
      <c r="I63" s="172">
        <v>445</v>
      </c>
      <c r="J63" s="172">
        <v>456.1</v>
      </c>
      <c r="K63" s="172">
        <v>456.1</v>
      </c>
      <c r="L63" s="172"/>
      <c r="M63" s="172"/>
      <c r="N63" s="173"/>
    </row>
    <row r="64" spans="1:14" ht="12" customHeight="1">
      <c r="A64" s="171" t="s">
        <v>662</v>
      </c>
      <c r="B64" s="172">
        <v>463</v>
      </c>
      <c r="C64" s="172">
        <v>465</v>
      </c>
      <c r="D64" s="172">
        <v>464.3</v>
      </c>
      <c r="E64" s="172">
        <f t="shared" si="0"/>
        <v>99.849462365591407</v>
      </c>
      <c r="F64" s="172">
        <v>463</v>
      </c>
      <c r="G64" s="172">
        <v>465</v>
      </c>
      <c r="H64" s="172">
        <v>464.3</v>
      </c>
      <c r="I64" s="172">
        <v>328</v>
      </c>
      <c r="J64" s="172">
        <v>329.5</v>
      </c>
      <c r="K64" s="172">
        <v>329.5</v>
      </c>
      <c r="L64" s="172"/>
      <c r="M64" s="172"/>
      <c r="N64" s="173"/>
    </row>
    <row r="65" spans="1:14" ht="12" customHeight="1">
      <c r="A65" s="171" t="s">
        <v>663</v>
      </c>
      <c r="B65" s="172">
        <v>565</v>
      </c>
      <c r="C65" s="172">
        <v>574.6</v>
      </c>
      <c r="D65" s="172">
        <v>574.20000000000005</v>
      </c>
      <c r="E65" s="172">
        <f t="shared" si="0"/>
        <v>99.93038635572573</v>
      </c>
      <c r="F65" s="172">
        <v>565</v>
      </c>
      <c r="G65" s="172">
        <v>574.6</v>
      </c>
      <c r="H65" s="172">
        <v>574.20000000000005</v>
      </c>
      <c r="I65" s="172">
        <v>387</v>
      </c>
      <c r="J65" s="172">
        <v>394.4</v>
      </c>
      <c r="K65" s="172">
        <v>394.4</v>
      </c>
      <c r="L65" s="172"/>
      <c r="M65" s="172"/>
      <c r="N65" s="173"/>
    </row>
    <row r="66" spans="1:14" ht="12" customHeight="1">
      <c r="A66" s="171" t="s">
        <v>708</v>
      </c>
      <c r="B66" s="172">
        <v>448</v>
      </c>
      <c r="C66" s="172">
        <v>448.1</v>
      </c>
      <c r="D66" s="172">
        <v>448.1</v>
      </c>
      <c r="E66" s="172">
        <f t="shared" si="0"/>
        <v>100</v>
      </c>
      <c r="F66" s="172">
        <v>448</v>
      </c>
      <c r="G66" s="172">
        <v>448.1</v>
      </c>
      <c r="H66" s="172">
        <v>448.1</v>
      </c>
      <c r="I66" s="172">
        <v>318</v>
      </c>
      <c r="J66" s="172">
        <v>318.10000000000002</v>
      </c>
      <c r="K66" s="172">
        <v>318.10000000000002</v>
      </c>
      <c r="L66" s="172"/>
      <c r="M66" s="172"/>
      <c r="N66" s="173"/>
    </row>
    <row r="67" spans="1:14" ht="12" customHeight="1">
      <c r="A67" s="171" t="s">
        <v>664</v>
      </c>
      <c r="B67" s="172">
        <v>568</v>
      </c>
      <c r="C67" s="172">
        <v>594.79999999999995</v>
      </c>
      <c r="D67" s="172">
        <v>594.20000000000005</v>
      </c>
      <c r="E67" s="172">
        <f t="shared" si="0"/>
        <v>99.899125756556842</v>
      </c>
      <c r="F67" s="172">
        <v>568</v>
      </c>
      <c r="G67" s="172">
        <v>594.79999999999995</v>
      </c>
      <c r="H67" s="172">
        <v>594.20000000000005</v>
      </c>
      <c r="I67" s="172">
        <v>405</v>
      </c>
      <c r="J67" s="172">
        <v>425.4</v>
      </c>
      <c r="K67" s="172">
        <v>425.4</v>
      </c>
      <c r="L67" s="172"/>
      <c r="M67" s="172"/>
      <c r="N67" s="173"/>
    </row>
    <row r="68" spans="1:14" ht="12" customHeight="1">
      <c r="A68" s="171" t="s">
        <v>709</v>
      </c>
      <c r="B68" s="172">
        <v>335</v>
      </c>
      <c r="C68" s="172">
        <v>335.5</v>
      </c>
      <c r="D68" s="172">
        <v>334.6</v>
      </c>
      <c r="E68" s="172">
        <f t="shared" si="0"/>
        <v>99.731743666169905</v>
      </c>
      <c r="F68" s="172">
        <v>335</v>
      </c>
      <c r="G68" s="172">
        <v>335.5</v>
      </c>
      <c r="H68" s="172">
        <v>334.6</v>
      </c>
      <c r="I68" s="172">
        <v>233</v>
      </c>
      <c r="J68" s="172">
        <v>233.4</v>
      </c>
      <c r="K68" s="172">
        <v>233.4</v>
      </c>
      <c r="L68" s="172"/>
      <c r="M68" s="172"/>
      <c r="N68" s="173"/>
    </row>
    <row r="69" spans="1:14" ht="12" customHeight="1">
      <c r="A69" s="171" t="s">
        <v>710</v>
      </c>
      <c r="B69" s="172">
        <v>423</v>
      </c>
      <c r="C69" s="172">
        <v>424.5</v>
      </c>
      <c r="D69" s="172">
        <v>423.5</v>
      </c>
      <c r="E69" s="172">
        <f t="shared" si="0"/>
        <v>99.764428739693756</v>
      </c>
      <c r="F69" s="172">
        <v>420</v>
      </c>
      <c r="G69" s="172">
        <v>420.9</v>
      </c>
      <c r="H69" s="172">
        <v>420.9</v>
      </c>
      <c r="I69" s="172">
        <v>294</v>
      </c>
      <c r="J69" s="172">
        <v>294.7</v>
      </c>
      <c r="K69" s="172">
        <v>294.7</v>
      </c>
      <c r="L69" s="172">
        <v>3</v>
      </c>
      <c r="M69" s="172">
        <v>3.6</v>
      </c>
      <c r="N69" s="173">
        <v>2.6</v>
      </c>
    </row>
    <row r="70" spans="1:14" ht="12" customHeight="1">
      <c r="A70" s="171" t="s">
        <v>665</v>
      </c>
      <c r="B70" s="172">
        <v>1031</v>
      </c>
      <c r="C70" s="172">
        <v>1066.3</v>
      </c>
      <c r="D70" s="172">
        <v>1065.5999999999999</v>
      </c>
      <c r="E70" s="172">
        <f t="shared" si="0"/>
        <v>99.934352433649067</v>
      </c>
      <c r="F70" s="172">
        <v>1031</v>
      </c>
      <c r="G70" s="172">
        <v>1066.3</v>
      </c>
      <c r="H70" s="172">
        <v>1065.5999999999999</v>
      </c>
      <c r="I70" s="172">
        <v>596</v>
      </c>
      <c r="J70" s="172">
        <v>623.5</v>
      </c>
      <c r="K70" s="172">
        <v>623.5</v>
      </c>
      <c r="L70" s="172"/>
      <c r="M70" s="172"/>
      <c r="N70" s="173"/>
    </row>
    <row r="71" spans="1:14" ht="12" customHeight="1">
      <c r="A71" s="171" t="s">
        <v>711</v>
      </c>
      <c r="B71" s="172">
        <v>345</v>
      </c>
      <c r="C71" s="172">
        <v>345.9</v>
      </c>
      <c r="D71" s="172">
        <v>345.9</v>
      </c>
      <c r="E71" s="172">
        <f t="shared" si="0"/>
        <v>100</v>
      </c>
      <c r="F71" s="172">
        <v>345</v>
      </c>
      <c r="G71" s="172">
        <v>345.9</v>
      </c>
      <c r="H71" s="172">
        <v>345.9</v>
      </c>
      <c r="I71" s="172">
        <v>245</v>
      </c>
      <c r="J71" s="172">
        <v>245.7</v>
      </c>
      <c r="K71" s="172">
        <v>245.7</v>
      </c>
      <c r="L71" s="172"/>
      <c r="M71" s="172"/>
      <c r="N71" s="173"/>
    </row>
    <row r="72" spans="1:14" ht="12" customHeight="1">
      <c r="A72" s="171" t="s">
        <v>712</v>
      </c>
      <c r="B72" s="172">
        <v>287</v>
      </c>
      <c r="C72" s="172">
        <v>292.5</v>
      </c>
      <c r="D72" s="172">
        <v>292.5</v>
      </c>
      <c r="E72" s="172">
        <f t="shared" si="0"/>
        <v>100</v>
      </c>
      <c r="F72" s="172">
        <v>287</v>
      </c>
      <c r="G72" s="172">
        <v>292.5</v>
      </c>
      <c r="H72" s="172">
        <v>292.5</v>
      </c>
      <c r="I72" s="172">
        <v>201</v>
      </c>
      <c r="J72" s="172">
        <v>205.4</v>
      </c>
      <c r="K72" s="172">
        <v>205.4</v>
      </c>
      <c r="L72" s="172"/>
      <c r="M72" s="172"/>
      <c r="N72" s="173"/>
    </row>
    <row r="73" spans="1:14" ht="12" customHeight="1">
      <c r="A73" s="171" t="s">
        <v>713</v>
      </c>
      <c r="B73" s="172">
        <v>2128</v>
      </c>
      <c r="C73" s="172">
        <v>2132.8000000000002</v>
      </c>
      <c r="D73" s="172">
        <v>2131.4</v>
      </c>
      <c r="E73" s="172">
        <f t="shared" si="0"/>
        <v>99.934358589647417</v>
      </c>
      <c r="F73" s="172">
        <v>2123</v>
      </c>
      <c r="G73" s="172">
        <v>2127.8000000000002</v>
      </c>
      <c r="H73" s="172">
        <v>2126.4</v>
      </c>
      <c r="I73" s="172">
        <v>1537</v>
      </c>
      <c r="J73" s="172">
        <v>1539.7</v>
      </c>
      <c r="K73" s="172">
        <v>1539.7</v>
      </c>
      <c r="L73" s="172">
        <v>5</v>
      </c>
      <c r="M73" s="172">
        <v>5</v>
      </c>
      <c r="N73" s="173">
        <v>5</v>
      </c>
    </row>
    <row r="74" spans="1:14" ht="12" customHeight="1">
      <c r="A74" s="171" t="s">
        <v>714</v>
      </c>
      <c r="B74" s="172">
        <v>793</v>
      </c>
      <c r="C74" s="172">
        <v>793.9</v>
      </c>
      <c r="D74" s="172">
        <v>793.2</v>
      </c>
      <c r="E74" s="172">
        <f t="shared" si="0"/>
        <v>99.911827686106562</v>
      </c>
      <c r="F74" s="172">
        <v>793</v>
      </c>
      <c r="G74" s="172">
        <v>793.9</v>
      </c>
      <c r="H74" s="172">
        <v>793.2</v>
      </c>
      <c r="I74" s="172">
        <v>557</v>
      </c>
      <c r="J74" s="172">
        <v>557.70000000000005</v>
      </c>
      <c r="K74" s="172">
        <v>557.70000000000005</v>
      </c>
      <c r="L74" s="172"/>
      <c r="M74" s="172"/>
      <c r="N74" s="173"/>
    </row>
    <row r="75" spans="1:14" ht="12" customHeight="1">
      <c r="A75" s="171" t="s">
        <v>715</v>
      </c>
      <c r="B75" s="172">
        <v>528</v>
      </c>
      <c r="C75" s="172">
        <v>528.4</v>
      </c>
      <c r="D75" s="172">
        <v>527.5</v>
      </c>
      <c r="E75" s="172">
        <f t="shared" si="0"/>
        <v>99.829674489023461</v>
      </c>
      <c r="F75" s="172">
        <v>528</v>
      </c>
      <c r="G75" s="172">
        <v>528.4</v>
      </c>
      <c r="H75" s="172">
        <v>527.5</v>
      </c>
      <c r="I75" s="172">
        <v>377</v>
      </c>
      <c r="J75" s="172">
        <v>377.3</v>
      </c>
      <c r="K75" s="172">
        <v>377.3</v>
      </c>
      <c r="L75" s="172"/>
      <c r="M75" s="172"/>
      <c r="N75" s="173"/>
    </row>
    <row r="76" spans="1:14" ht="12" customHeight="1">
      <c r="A76" s="171" t="s">
        <v>716</v>
      </c>
      <c r="B76" s="172">
        <v>484</v>
      </c>
      <c r="C76" s="172">
        <v>484.4</v>
      </c>
      <c r="D76" s="172">
        <v>483.6</v>
      </c>
      <c r="E76" s="172">
        <f t="shared" si="0"/>
        <v>99.834847233691164</v>
      </c>
      <c r="F76" s="172">
        <v>484</v>
      </c>
      <c r="G76" s="172">
        <v>484.4</v>
      </c>
      <c r="H76" s="172">
        <v>483.6</v>
      </c>
      <c r="I76" s="172">
        <v>349</v>
      </c>
      <c r="J76" s="172">
        <v>349.3</v>
      </c>
      <c r="K76" s="172">
        <v>349.3</v>
      </c>
      <c r="L76" s="172"/>
      <c r="M76" s="172"/>
      <c r="N76" s="173"/>
    </row>
    <row r="77" spans="1:14" ht="12" customHeight="1">
      <c r="A77" s="177" t="s">
        <v>717</v>
      </c>
      <c r="B77" s="178">
        <v>383</v>
      </c>
      <c r="C77" s="178">
        <v>383.5</v>
      </c>
      <c r="D77" s="178">
        <v>383.5</v>
      </c>
      <c r="E77" s="178">
        <f t="shared" si="0"/>
        <v>100</v>
      </c>
      <c r="F77" s="178">
        <v>383</v>
      </c>
      <c r="G77" s="178">
        <v>383.5</v>
      </c>
      <c r="H77" s="178">
        <v>383.5</v>
      </c>
      <c r="I77" s="178">
        <v>276</v>
      </c>
      <c r="J77" s="178">
        <v>276.39999999999998</v>
      </c>
      <c r="K77" s="178">
        <v>276.39999999999998</v>
      </c>
      <c r="L77" s="178"/>
      <c r="M77" s="178"/>
      <c r="N77" s="179"/>
    </row>
    <row r="78" spans="1:14" ht="13.5" customHeight="1">
      <c r="A78" s="180" t="s">
        <v>11</v>
      </c>
      <c r="B78" s="181">
        <v>63983</v>
      </c>
      <c r="C78" s="181">
        <v>64215.1</v>
      </c>
      <c r="D78" s="181">
        <v>64181.5</v>
      </c>
      <c r="E78" s="181">
        <f t="shared" si="0"/>
        <v>99.947675858170442</v>
      </c>
      <c r="F78" s="181">
        <v>63956</v>
      </c>
      <c r="G78" s="181">
        <v>64161.4</v>
      </c>
      <c r="H78" s="181">
        <v>64134</v>
      </c>
      <c r="I78" s="181">
        <v>45278</v>
      </c>
      <c r="J78" s="181">
        <v>45444.800000000003</v>
      </c>
      <c r="K78" s="181">
        <v>45444.800000000003</v>
      </c>
      <c r="L78" s="181">
        <v>27</v>
      </c>
      <c r="M78" s="181">
        <v>53.7</v>
      </c>
      <c r="N78" s="181">
        <v>47.5</v>
      </c>
    </row>
    <row r="80" spans="1:14" ht="11.25" customHeight="1"/>
    <row r="81" spans="1:14" ht="13.8">
      <c r="A81" s="220" t="s">
        <v>356</v>
      </c>
      <c r="B81" s="159"/>
      <c r="C81" s="159"/>
      <c r="D81" s="185"/>
      <c r="E81" s="159"/>
      <c r="F81" s="159"/>
      <c r="G81" s="159"/>
      <c r="H81" s="159"/>
      <c r="I81" s="185"/>
      <c r="J81" s="159"/>
      <c r="K81" s="159"/>
      <c r="L81" s="219" t="s">
        <v>88</v>
      </c>
      <c r="M81" s="186"/>
      <c r="N81" s="159"/>
    </row>
    <row r="82" spans="1:14">
      <c r="A82" s="187"/>
      <c r="B82" s="159"/>
      <c r="C82" s="159"/>
      <c r="D82" s="188"/>
      <c r="E82" s="187"/>
      <c r="F82" s="159"/>
      <c r="G82" s="189" t="s">
        <v>161</v>
      </c>
      <c r="H82" s="159"/>
      <c r="I82" s="190"/>
      <c r="J82" s="159"/>
      <c r="K82" s="191"/>
      <c r="L82" s="189"/>
      <c r="M82" s="159"/>
      <c r="N82" s="159"/>
    </row>
    <row r="83" spans="1:14">
      <c r="A83" s="159"/>
      <c r="B83" s="159"/>
      <c r="C83" s="159"/>
      <c r="D83" s="185"/>
      <c r="E83" s="159"/>
      <c r="F83" s="159"/>
      <c r="G83" s="159"/>
      <c r="H83" s="159"/>
      <c r="I83" s="185"/>
      <c r="J83" s="159"/>
      <c r="K83" s="159"/>
      <c r="L83" s="159"/>
      <c r="M83" s="159"/>
      <c r="N83" s="159"/>
    </row>
    <row r="84" spans="1:14" ht="13.8">
      <c r="A84" s="220" t="s">
        <v>357</v>
      </c>
      <c r="B84" s="159"/>
      <c r="C84" s="159"/>
      <c r="D84" s="185"/>
      <c r="E84" s="159"/>
      <c r="F84" s="159"/>
      <c r="G84" s="159"/>
      <c r="H84" s="159"/>
      <c r="I84" s="185"/>
      <c r="J84" s="159"/>
      <c r="K84" s="159"/>
      <c r="L84" s="219" t="s">
        <v>89</v>
      </c>
      <c r="M84" s="186"/>
      <c r="N84" s="159"/>
    </row>
    <row r="85" spans="1:14">
      <c r="A85" s="187"/>
      <c r="B85" s="159"/>
      <c r="C85" s="159"/>
      <c r="D85" s="188"/>
      <c r="E85" s="187"/>
      <c r="F85" s="159"/>
      <c r="G85" s="189" t="s">
        <v>161</v>
      </c>
      <c r="H85" s="159"/>
      <c r="I85" s="185"/>
      <c r="J85" s="159"/>
      <c r="K85" s="191"/>
      <c r="L85" s="189"/>
      <c r="M85" s="159"/>
      <c r="N85" s="159"/>
    </row>
  </sheetData>
  <mergeCells count="12">
    <mergeCell ref="I13:K13"/>
    <mergeCell ref="L13:L14"/>
    <mergeCell ref="M13:M14"/>
    <mergeCell ref="N13:N14"/>
    <mergeCell ref="A6:N6"/>
    <mergeCell ref="A8:N8"/>
    <mergeCell ref="E9:F9"/>
    <mergeCell ref="A11:A14"/>
    <mergeCell ref="B11:E13"/>
    <mergeCell ref="F11:N11"/>
    <mergeCell ref="F12:K12"/>
    <mergeCell ref="L12:N12"/>
  </mergeCells>
  <printOptions horizontalCentered="1"/>
  <pageMargins left="0.51181102362204722" right="0.39370078740157483" top="0.47244094488188981" bottom="0.35433070866141736" header="0.31496062992125984" footer="0.31496062992125984"/>
  <pageSetup paperSize="9" scale="90" orientation="landscape" r:id="rId1"/>
  <headerFooter differentFirst="1">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s4"/>
  <dimension ref="A1:N36"/>
  <sheetViews>
    <sheetView workbookViewId="0">
      <selection activeCell="C30" sqref="C30"/>
    </sheetView>
  </sheetViews>
  <sheetFormatPr defaultRowHeight="13.2"/>
  <cols>
    <col min="1" max="1" width="42.33203125" customWidth="1"/>
    <col min="2" max="3" width="11" customWidth="1"/>
    <col min="4" max="4" width="10.44140625" customWidth="1"/>
    <col min="5" max="5" width="8.6640625" customWidth="1"/>
    <col min="6" max="7" width="10.44140625" customWidth="1"/>
    <col min="8" max="8" width="10.33203125" customWidth="1"/>
    <col min="9" max="9" width="10.44140625" customWidth="1"/>
    <col min="10" max="10" width="10.6640625" customWidth="1"/>
    <col min="11" max="11" width="10.33203125" customWidth="1"/>
    <col min="12" max="12" width="9" customWidth="1"/>
    <col min="13" max="13" width="9.44140625" customWidth="1"/>
    <col min="14" max="14" width="8.77734375" customWidth="1"/>
  </cols>
  <sheetData>
    <row r="1" spans="1:14">
      <c r="A1" s="192"/>
      <c r="B1" s="192"/>
      <c r="C1" s="192"/>
      <c r="D1" s="192"/>
      <c r="E1" s="192"/>
      <c r="F1" s="192"/>
      <c r="G1" s="192"/>
      <c r="H1" s="192"/>
      <c r="I1" s="229" t="s">
        <v>358</v>
      </c>
      <c r="K1" s="194"/>
      <c r="L1" s="192"/>
      <c r="M1" s="192"/>
      <c r="N1" s="192"/>
    </row>
    <row r="2" spans="1:14">
      <c r="A2" s="195"/>
      <c r="B2" s="195"/>
      <c r="C2" s="195"/>
      <c r="D2" s="195"/>
      <c r="E2" s="195"/>
      <c r="F2" s="195"/>
      <c r="G2" s="195"/>
      <c r="H2" s="195"/>
      <c r="I2" s="229" t="s">
        <v>234</v>
      </c>
      <c r="K2" s="195"/>
      <c r="L2" s="195"/>
      <c r="M2" s="195"/>
      <c r="N2" s="195"/>
    </row>
    <row r="3" spans="1:14">
      <c r="A3" s="192"/>
      <c r="B3" s="192"/>
      <c r="C3" s="192"/>
      <c r="D3" s="192"/>
      <c r="E3" s="192"/>
      <c r="F3" s="192"/>
      <c r="G3" s="192"/>
      <c r="H3" s="192"/>
      <c r="I3" s="229" t="s">
        <v>235</v>
      </c>
      <c r="K3" s="192"/>
      <c r="L3" s="192"/>
      <c r="M3" s="192"/>
      <c r="N3" s="192"/>
    </row>
    <row r="4" spans="1:14">
      <c r="A4" s="194"/>
      <c r="B4" s="194"/>
      <c r="C4" s="194"/>
      <c r="D4" s="194"/>
      <c r="E4" s="194"/>
      <c r="F4" s="194"/>
      <c r="G4" s="194"/>
      <c r="H4" s="194"/>
      <c r="I4" s="230" t="s">
        <v>236</v>
      </c>
      <c r="K4" s="194"/>
      <c r="L4" s="194"/>
      <c r="M4" s="194"/>
      <c r="N4" s="194"/>
    </row>
    <row r="5" spans="1:14">
      <c r="A5" s="194"/>
      <c r="B5" s="194"/>
      <c r="C5" s="194"/>
      <c r="D5" s="194"/>
      <c r="E5" s="194"/>
      <c r="F5" s="194"/>
      <c r="G5" s="194"/>
      <c r="H5" s="194"/>
      <c r="I5" s="194"/>
      <c r="J5" s="196"/>
      <c r="K5" s="194"/>
      <c r="L5" s="194"/>
      <c r="M5" s="194"/>
      <c r="N5" s="194"/>
    </row>
    <row r="6" spans="1:14">
      <c r="A6" s="194"/>
      <c r="B6" s="194"/>
      <c r="C6" s="194"/>
      <c r="D6" s="194"/>
      <c r="E6" s="194"/>
      <c r="F6" s="197"/>
      <c r="G6" s="194"/>
      <c r="H6" s="194"/>
      <c r="I6" s="194"/>
      <c r="J6" s="194"/>
      <c r="K6" s="194"/>
      <c r="L6" s="194"/>
      <c r="M6" s="196"/>
      <c r="N6" s="198"/>
    </row>
    <row r="7" spans="1:14" ht="15.6">
      <c r="A7" s="560" t="s">
        <v>237</v>
      </c>
      <c r="B7" s="560"/>
      <c r="C7" s="560"/>
      <c r="D7" s="560"/>
      <c r="E7" s="560"/>
      <c r="F7" s="560"/>
      <c r="G7" s="560"/>
      <c r="H7" s="560"/>
      <c r="I7" s="560"/>
      <c r="J7" s="560"/>
      <c r="K7" s="560"/>
      <c r="L7" s="560"/>
      <c r="M7" s="560"/>
      <c r="N7" s="560"/>
    </row>
    <row r="8" spans="1:14" ht="15.6">
      <c r="A8" s="560" t="s">
        <v>359</v>
      </c>
      <c r="B8" s="560"/>
      <c r="C8" s="560"/>
      <c r="D8" s="560"/>
      <c r="E8" s="560"/>
      <c r="F8" s="560"/>
      <c r="G8" s="560"/>
      <c r="H8" s="560"/>
      <c r="I8" s="560"/>
      <c r="J8" s="560"/>
      <c r="K8" s="560"/>
      <c r="L8" s="560"/>
      <c r="M8" s="560"/>
      <c r="N8" s="560"/>
    </row>
    <row r="9" spans="1:14">
      <c r="A9" s="194"/>
      <c r="B9" s="194"/>
      <c r="C9" s="194"/>
      <c r="D9" s="194"/>
      <c r="E9" s="194"/>
      <c r="F9" s="197"/>
      <c r="G9" s="194"/>
      <c r="H9" s="194"/>
      <c r="I9" s="194"/>
      <c r="J9" s="194"/>
      <c r="K9" s="194"/>
      <c r="L9" s="194"/>
      <c r="M9" s="196"/>
      <c r="N9" s="198"/>
    </row>
    <row r="10" spans="1:14">
      <c r="A10" s="199"/>
      <c r="B10" s="199"/>
      <c r="C10" s="199"/>
      <c r="D10" s="199"/>
      <c r="E10" s="199"/>
      <c r="F10" s="199"/>
      <c r="G10" s="199"/>
      <c r="H10" s="199"/>
      <c r="I10" s="199"/>
      <c r="J10" s="199"/>
      <c r="K10" s="199"/>
      <c r="L10" s="199"/>
      <c r="M10" s="199"/>
      <c r="N10" s="199"/>
    </row>
    <row r="11" spans="1:14">
      <c r="A11" s="561" t="s">
        <v>238</v>
      </c>
      <c r="B11" s="561"/>
      <c r="C11" s="561"/>
      <c r="D11" s="561"/>
      <c r="E11" s="561"/>
      <c r="F11" s="561"/>
      <c r="G11" s="561"/>
      <c r="H11" s="561"/>
      <c r="I11" s="561"/>
      <c r="J11" s="561"/>
      <c r="K11" s="561"/>
      <c r="L11" s="561"/>
      <c r="M11" s="561"/>
      <c r="N11" s="561"/>
    </row>
    <row r="12" spans="1:14">
      <c r="A12" s="193"/>
      <c r="B12" s="193"/>
      <c r="C12" s="193"/>
      <c r="D12" s="193"/>
      <c r="E12" s="562" t="s">
        <v>360</v>
      </c>
      <c r="F12" s="562"/>
      <c r="G12" s="193"/>
      <c r="H12" s="193"/>
      <c r="I12" s="193"/>
      <c r="J12" s="193"/>
      <c r="K12" s="193"/>
      <c r="L12" s="193"/>
      <c r="M12" s="193"/>
      <c r="N12" s="193"/>
    </row>
    <row r="13" spans="1:14">
      <c r="A13" s="194"/>
      <c r="B13" s="194"/>
      <c r="C13" s="194"/>
      <c r="D13" s="194"/>
      <c r="E13" s="194"/>
      <c r="F13" s="194"/>
      <c r="G13" s="194"/>
      <c r="H13" s="194"/>
      <c r="I13" s="194"/>
      <c r="J13" s="194"/>
      <c r="K13" s="194"/>
      <c r="L13" s="194"/>
      <c r="M13" s="196"/>
      <c r="N13" s="200" t="s">
        <v>43</v>
      </c>
    </row>
    <row r="14" spans="1:14">
      <c r="A14" s="547" t="s">
        <v>101</v>
      </c>
      <c r="B14" s="550" t="s">
        <v>11</v>
      </c>
      <c r="C14" s="551"/>
      <c r="D14" s="551"/>
      <c r="E14" s="552"/>
      <c r="F14" s="543" t="s">
        <v>240</v>
      </c>
      <c r="G14" s="543"/>
      <c r="H14" s="543"/>
      <c r="I14" s="543"/>
      <c r="J14" s="543"/>
      <c r="K14" s="543"/>
      <c r="L14" s="543"/>
      <c r="M14" s="543"/>
      <c r="N14" s="543"/>
    </row>
    <row r="15" spans="1:14">
      <c r="A15" s="548"/>
      <c r="B15" s="553"/>
      <c r="C15" s="554"/>
      <c r="D15" s="554"/>
      <c r="E15" s="555"/>
      <c r="F15" s="543" t="s">
        <v>241</v>
      </c>
      <c r="G15" s="543"/>
      <c r="H15" s="543"/>
      <c r="I15" s="543"/>
      <c r="J15" s="543"/>
      <c r="K15" s="543"/>
      <c r="L15" s="543" t="s">
        <v>242</v>
      </c>
      <c r="M15" s="543"/>
      <c r="N15" s="543"/>
    </row>
    <row r="16" spans="1:14">
      <c r="A16" s="548"/>
      <c r="B16" s="556"/>
      <c r="C16" s="557"/>
      <c r="D16" s="557"/>
      <c r="E16" s="558"/>
      <c r="F16" s="165" t="s">
        <v>243</v>
      </c>
      <c r="G16" s="165"/>
      <c r="H16" s="165"/>
      <c r="I16" s="543" t="s">
        <v>244</v>
      </c>
      <c r="J16" s="543"/>
      <c r="K16" s="543"/>
      <c r="L16" s="543" t="s">
        <v>9</v>
      </c>
      <c r="M16" s="543" t="s">
        <v>104</v>
      </c>
      <c r="N16" s="543" t="s">
        <v>39</v>
      </c>
    </row>
    <row r="17" spans="1:14" ht="38.4">
      <c r="A17" s="549"/>
      <c r="B17" s="165" t="s">
        <v>9</v>
      </c>
      <c r="C17" s="165" t="s">
        <v>104</v>
      </c>
      <c r="D17" s="165" t="s">
        <v>39</v>
      </c>
      <c r="E17" s="166" t="s">
        <v>105</v>
      </c>
      <c r="F17" s="165" t="s">
        <v>9</v>
      </c>
      <c r="G17" s="165" t="s">
        <v>104</v>
      </c>
      <c r="H17" s="165" t="s">
        <v>39</v>
      </c>
      <c r="I17" s="166" t="s">
        <v>9</v>
      </c>
      <c r="J17" s="166" t="s">
        <v>104</v>
      </c>
      <c r="K17" s="166" t="s">
        <v>39</v>
      </c>
      <c r="L17" s="543"/>
      <c r="M17" s="543"/>
      <c r="N17" s="543"/>
    </row>
    <row r="18" spans="1:14">
      <c r="A18" s="167">
        <v>1</v>
      </c>
      <c r="B18" s="167">
        <v>2</v>
      </c>
      <c r="C18" s="167">
        <v>3</v>
      </c>
      <c r="D18" s="167">
        <v>4</v>
      </c>
      <c r="E18" s="167">
        <v>5</v>
      </c>
      <c r="F18" s="167">
        <v>6</v>
      </c>
      <c r="G18" s="167">
        <v>7</v>
      </c>
      <c r="H18" s="167">
        <v>8</v>
      </c>
      <c r="I18" s="167">
        <v>9</v>
      </c>
      <c r="J18" s="167">
        <v>10</v>
      </c>
      <c r="K18" s="167">
        <v>11</v>
      </c>
      <c r="L18" s="167">
        <v>12</v>
      </c>
      <c r="M18" s="167">
        <v>13</v>
      </c>
      <c r="N18" s="167">
        <v>14</v>
      </c>
    </row>
    <row r="19" spans="1:14" s="137" customFormat="1" ht="14.25" customHeight="1">
      <c r="A19" s="221" t="s">
        <v>361</v>
      </c>
      <c r="B19" s="217">
        <v>1625365</v>
      </c>
      <c r="C19" s="217">
        <v>1606181</v>
      </c>
      <c r="D19" s="217">
        <v>1478481.6</v>
      </c>
      <c r="E19" s="217">
        <f>SUM(D19/C19*100)</f>
        <v>92.049501270404775</v>
      </c>
      <c r="F19" s="217">
        <v>1536678</v>
      </c>
      <c r="G19" s="217">
        <v>1511085</v>
      </c>
      <c r="H19" s="217">
        <v>1385848.1</v>
      </c>
      <c r="I19" s="217">
        <v>150358</v>
      </c>
      <c r="J19" s="217">
        <v>147007.20000000001</v>
      </c>
      <c r="K19" s="217">
        <v>136914.9</v>
      </c>
      <c r="L19" s="217">
        <v>88687</v>
      </c>
      <c r="M19" s="217">
        <v>95095.9</v>
      </c>
      <c r="N19" s="218">
        <v>92633.5</v>
      </c>
    </row>
    <row r="20" spans="1:14" s="137" customFormat="1" ht="14.25" customHeight="1">
      <c r="A20" s="222" t="s">
        <v>362</v>
      </c>
      <c r="B20" s="172">
        <v>643717</v>
      </c>
      <c r="C20" s="172">
        <v>645102.9</v>
      </c>
      <c r="D20" s="172">
        <v>642428.19999999995</v>
      </c>
      <c r="E20" s="172">
        <f t="shared" ref="E20:E29" si="0">SUM(D20/C20*100)</f>
        <v>99.585383975176669</v>
      </c>
      <c r="F20" s="172">
        <v>416384</v>
      </c>
      <c r="G20" s="172">
        <v>411899.4</v>
      </c>
      <c r="H20" s="172">
        <v>410891.1</v>
      </c>
      <c r="I20" s="172">
        <v>181253</v>
      </c>
      <c r="J20" s="172">
        <v>179480.4</v>
      </c>
      <c r="K20" s="172">
        <v>179398.5</v>
      </c>
      <c r="L20" s="172">
        <v>227333</v>
      </c>
      <c r="M20" s="172">
        <v>233203.6</v>
      </c>
      <c r="N20" s="173">
        <v>231537.1</v>
      </c>
    </row>
    <row r="21" spans="1:14" s="137" customFormat="1" ht="14.25" customHeight="1">
      <c r="A21" s="222" t="s">
        <v>363</v>
      </c>
      <c r="B21" s="172">
        <v>641146</v>
      </c>
      <c r="C21" s="172">
        <v>639352.4</v>
      </c>
      <c r="D21" s="172">
        <v>571336.9</v>
      </c>
      <c r="E21" s="172">
        <f t="shared" si="0"/>
        <v>89.361813610146768</v>
      </c>
      <c r="F21" s="172">
        <v>612142</v>
      </c>
      <c r="G21" s="172">
        <v>606964</v>
      </c>
      <c r="H21" s="172">
        <v>543282.1</v>
      </c>
      <c r="I21" s="172">
        <v>286617</v>
      </c>
      <c r="J21" s="172">
        <v>279200.3</v>
      </c>
      <c r="K21" s="172">
        <v>278377.2</v>
      </c>
      <c r="L21" s="172">
        <v>29004</v>
      </c>
      <c r="M21" s="172">
        <v>32388.400000000001</v>
      </c>
      <c r="N21" s="173">
        <v>28054.799999999999</v>
      </c>
    </row>
    <row r="22" spans="1:14" s="137" customFormat="1" ht="14.25" customHeight="1">
      <c r="A22" s="222" t="s">
        <v>364</v>
      </c>
      <c r="B22" s="172">
        <v>2381839</v>
      </c>
      <c r="C22" s="172">
        <v>2473529.1</v>
      </c>
      <c r="D22" s="172">
        <v>2015986.6</v>
      </c>
      <c r="E22" s="172">
        <f t="shared" si="0"/>
        <v>81.502441188179276</v>
      </c>
      <c r="F22" s="172">
        <v>2173567</v>
      </c>
      <c r="G22" s="172">
        <v>2241650.6</v>
      </c>
      <c r="H22" s="172">
        <v>1835746</v>
      </c>
      <c r="I22" s="172">
        <v>103831</v>
      </c>
      <c r="J22" s="172">
        <v>103385.60000000001</v>
      </c>
      <c r="K22" s="172">
        <v>101473</v>
      </c>
      <c r="L22" s="172">
        <v>208272</v>
      </c>
      <c r="M22" s="172">
        <v>231878.5</v>
      </c>
      <c r="N22" s="173">
        <v>180240.6</v>
      </c>
    </row>
    <row r="23" spans="1:14" s="137" customFormat="1" ht="14.25" customHeight="1">
      <c r="A23" s="222" t="s">
        <v>365</v>
      </c>
      <c r="B23" s="172">
        <v>107480</v>
      </c>
      <c r="C23" s="172">
        <v>161166.5</v>
      </c>
      <c r="D23" s="172">
        <v>131324.6</v>
      </c>
      <c r="E23" s="172">
        <f t="shared" si="0"/>
        <v>81.483807118725053</v>
      </c>
      <c r="F23" s="172">
        <v>106429</v>
      </c>
      <c r="G23" s="172">
        <v>158643.6</v>
      </c>
      <c r="H23" s="172">
        <v>129717.7</v>
      </c>
      <c r="I23" s="172">
        <v>19052</v>
      </c>
      <c r="J23" s="172">
        <v>19843.2</v>
      </c>
      <c r="K23" s="172">
        <v>19509.7</v>
      </c>
      <c r="L23" s="172">
        <v>1051</v>
      </c>
      <c r="M23" s="172">
        <v>2522.9</v>
      </c>
      <c r="N23" s="173">
        <v>1607</v>
      </c>
    </row>
    <row r="24" spans="1:14" s="137" customFormat="1" ht="14.25" customHeight="1">
      <c r="A24" s="222" t="s">
        <v>366</v>
      </c>
      <c r="B24" s="172">
        <v>143108</v>
      </c>
      <c r="C24" s="172">
        <v>154474.70000000001</v>
      </c>
      <c r="D24" s="172">
        <v>108637.4</v>
      </c>
      <c r="E24" s="172">
        <f t="shared" si="0"/>
        <v>70.32698558404708</v>
      </c>
      <c r="F24" s="172">
        <v>143105</v>
      </c>
      <c r="G24" s="172">
        <v>154471.70000000001</v>
      </c>
      <c r="H24" s="172">
        <v>108634.5</v>
      </c>
      <c r="I24" s="172">
        <v>581</v>
      </c>
      <c r="J24" s="172">
        <v>581</v>
      </c>
      <c r="K24" s="172">
        <v>581</v>
      </c>
      <c r="L24" s="172">
        <v>3</v>
      </c>
      <c r="M24" s="172">
        <v>3</v>
      </c>
      <c r="N24" s="173">
        <v>2.9</v>
      </c>
    </row>
    <row r="25" spans="1:14" s="137" customFormat="1" ht="14.25" customHeight="1">
      <c r="A25" s="222" t="s">
        <v>367</v>
      </c>
      <c r="B25" s="172">
        <v>580359</v>
      </c>
      <c r="C25" s="172">
        <v>582826.1</v>
      </c>
      <c r="D25" s="172">
        <v>554925.5</v>
      </c>
      <c r="E25" s="172">
        <f t="shared" si="0"/>
        <v>95.212877391729705</v>
      </c>
      <c r="F25" s="172">
        <v>563225</v>
      </c>
      <c r="G25" s="172">
        <v>565828.9</v>
      </c>
      <c r="H25" s="172">
        <v>538134.4</v>
      </c>
      <c r="I25" s="172">
        <v>42218</v>
      </c>
      <c r="J25" s="172">
        <v>42470.1</v>
      </c>
      <c r="K25" s="172">
        <v>42324.5</v>
      </c>
      <c r="L25" s="172">
        <v>17134</v>
      </c>
      <c r="M25" s="172">
        <v>16997.2</v>
      </c>
      <c r="N25" s="173">
        <v>16791.099999999999</v>
      </c>
    </row>
    <row r="26" spans="1:14" s="137" customFormat="1" ht="14.25" customHeight="1">
      <c r="A26" s="222" t="s">
        <v>368</v>
      </c>
      <c r="B26" s="172">
        <v>265788</v>
      </c>
      <c r="C26" s="172">
        <v>273048.3</v>
      </c>
      <c r="D26" s="172">
        <v>245552.5</v>
      </c>
      <c r="E26" s="172">
        <f t="shared" si="0"/>
        <v>89.930059993048843</v>
      </c>
      <c r="F26" s="172">
        <v>228008</v>
      </c>
      <c r="G26" s="172">
        <v>232103.4</v>
      </c>
      <c r="H26" s="172">
        <v>205708.5</v>
      </c>
      <c r="I26" s="172">
        <v>65772</v>
      </c>
      <c r="J26" s="172">
        <v>66225.899999999994</v>
      </c>
      <c r="K26" s="172">
        <v>65487.199999999997</v>
      </c>
      <c r="L26" s="172">
        <v>37780</v>
      </c>
      <c r="M26" s="172">
        <v>40944.9</v>
      </c>
      <c r="N26" s="173">
        <v>39844</v>
      </c>
    </row>
    <row r="27" spans="1:14" s="137" customFormat="1" ht="14.25" customHeight="1">
      <c r="A27" s="222" t="s">
        <v>369</v>
      </c>
      <c r="B27" s="172">
        <v>1196969</v>
      </c>
      <c r="C27" s="172">
        <v>1207076.5</v>
      </c>
      <c r="D27" s="172">
        <v>1166862.7</v>
      </c>
      <c r="E27" s="172">
        <f t="shared" si="0"/>
        <v>96.668496155794585</v>
      </c>
      <c r="F27" s="172">
        <v>1174534</v>
      </c>
      <c r="G27" s="172">
        <v>1183419.5</v>
      </c>
      <c r="H27" s="172">
        <v>1144219.8</v>
      </c>
      <c r="I27" s="172">
        <v>119987</v>
      </c>
      <c r="J27" s="172">
        <v>254246.1</v>
      </c>
      <c r="K27" s="172">
        <v>253480.9</v>
      </c>
      <c r="L27" s="172">
        <v>22435</v>
      </c>
      <c r="M27" s="172">
        <v>23657</v>
      </c>
      <c r="N27" s="173">
        <v>22643</v>
      </c>
    </row>
    <row r="28" spans="1:14" s="137" customFormat="1" ht="14.25" customHeight="1">
      <c r="A28" s="223" t="s">
        <v>370</v>
      </c>
      <c r="B28" s="178">
        <v>1100890</v>
      </c>
      <c r="C28" s="178">
        <v>1106243.7</v>
      </c>
      <c r="D28" s="178">
        <v>1010241.5</v>
      </c>
      <c r="E28" s="178">
        <f t="shared" si="0"/>
        <v>91.321785606553064</v>
      </c>
      <c r="F28" s="178">
        <v>1096543</v>
      </c>
      <c r="G28" s="178">
        <v>1101492.8999999999</v>
      </c>
      <c r="H28" s="178">
        <v>1005665.7</v>
      </c>
      <c r="I28" s="178">
        <v>38338</v>
      </c>
      <c r="J28" s="178">
        <v>38373.300000000003</v>
      </c>
      <c r="K28" s="178">
        <v>37629.300000000003</v>
      </c>
      <c r="L28" s="178">
        <v>4347</v>
      </c>
      <c r="M28" s="178">
        <v>4750.8</v>
      </c>
      <c r="N28" s="179">
        <v>4575.8</v>
      </c>
    </row>
    <row r="29" spans="1:14" s="137" customFormat="1" ht="14.25" customHeight="1">
      <c r="A29" s="224" t="s">
        <v>11</v>
      </c>
      <c r="B29" s="181">
        <v>8686661</v>
      </c>
      <c r="C29" s="181">
        <v>8849001.1999999993</v>
      </c>
      <c r="D29" s="181">
        <v>7925777.5999999996</v>
      </c>
      <c r="E29" s="181">
        <f t="shared" si="0"/>
        <v>89.566917450525381</v>
      </c>
      <c r="F29" s="181">
        <v>8050615</v>
      </c>
      <c r="G29" s="181">
        <v>8167559</v>
      </c>
      <c r="H29" s="181">
        <v>7307847.9000000004</v>
      </c>
      <c r="I29" s="181">
        <v>1008007</v>
      </c>
      <c r="J29" s="181">
        <v>1130813.1000000001</v>
      </c>
      <c r="K29" s="181">
        <v>1115176.2</v>
      </c>
      <c r="L29" s="181">
        <v>636046</v>
      </c>
      <c r="M29" s="181">
        <v>681442.2</v>
      </c>
      <c r="N29" s="181">
        <v>617929.80000000005</v>
      </c>
    </row>
    <row r="30" spans="1:14">
      <c r="A30" s="202"/>
      <c r="B30" s="202"/>
      <c r="C30" s="288"/>
      <c r="D30" s="202"/>
      <c r="E30" s="202"/>
      <c r="F30" s="202"/>
      <c r="G30" s="202"/>
      <c r="H30" s="202"/>
      <c r="I30" s="202"/>
      <c r="J30" s="202"/>
      <c r="K30" s="202"/>
      <c r="L30" s="202"/>
      <c r="M30" s="202"/>
      <c r="N30" s="202"/>
    </row>
    <row r="31" spans="1:14">
      <c r="A31" s="202"/>
      <c r="B31" s="202"/>
      <c r="C31" s="202"/>
      <c r="D31" s="202"/>
      <c r="E31" s="202"/>
      <c r="F31" s="202"/>
      <c r="G31" s="202"/>
      <c r="H31" s="202"/>
      <c r="I31" s="202"/>
      <c r="J31" s="202"/>
      <c r="K31" s="202"/>
      <c r="L31" s="202"/>
      <c r="M31" s="202"/>
      <c r="N31" s="202"/>
    </row>
    <row r="32" spans="1:14" ht="15.6">
      <c r="A32" s="226" t="s">
        <v>356</v>
      </c>
      <c r="B32" s="194"/>
      <c r="C32" s="194"/>
      <c r="D32" s="203"/>
      <c r="E32" s="194"/>
      <c r="F32" s="194"/>
      <c r="G32" s="194"/>
      <c r="H32" s="194"/>
      <c r="I32" s="203"/>
      <c r="J32" s="194"/>
      <c r="K32" s="194"/>
      <c r="L32" s="225" t="s">
        <v>88</v>
      </c>
      <c r="M32" s="204"/>
      <c r="N32" s="194"/>
    </row>
    <row r="33" spans="1:14">
      <c r="A33" s="205"/>
      <c r="B33" s="194"/>
      <c r="C33" s="194"/>
      <c r="D33" s="206"/>
      <c r="E33" s="205"/>
      <c r="F33" s="194"/>
      <c r="G33" s="207" t="s">
        <v>161</v>
      </c>
      <c r="H33" s="194"/>
      <c r="I33" s="208"/>
      <c r="J33" s="194"/>
      <c r="K33" s="209"/>
      <c r="L33" s="207"/>
      <c r="M33" s="194"/>
      <c r="N33" s="194"/>
    </row>
    <row r="34" spans="1:14">
      <c r="A34" s="194"/>
      <c r="B34" s="194"/>
      <c r="C34" s="194"/>
      <c r="D34" s="203"/>
      <c r="E34" s="194"/>
      <c r="F34" s="194"/>
      <c r="G34" s="194"/>
      <c r="H34" s="194"/>
      <c r="I34" s="203"/>
      <c r="J34" s="194"/>
      <c r="K34" s="194"/>
      <c r="L34" s="194"/>
      <c r="M34" s="194"/>
      <c r="N34" s="194"/>
    </row>
    <row r="35" spans="1:14" ht="15.6">
      <c r="A35" s="226" t="s">
        <v>357</v>
      </c>
      <c r="B35" s="194"/>
      <c r="C35" s="194"/>
      <c r="D35" s="203"/>
      <c r="E35" s="194"/>
      <c r="F35" s="194"/>
      <c r="G35" s="194"/>
      <c r="H35" s="194"/>
      <c r="I35" s="203"/>
      <c r="J35" s="194"/>
      <c r="K35" s="194"/>
      <c r="L35" s="225" t="s">
        <v>89</v>
      </c>
      <c r="M35" s="204"/>
      <c r="N35" s="194"/>
    </row>
    <row r="36" spans="1:14">
      <c r="A36" s="205"/>
      <c r="B36" s="194"/>
      <c r="C36" s="194"/>
      <c r="D36" s="206"/>
      <c r="E36" s="205"/>
      <c r="F36" s="194"/>
      <c r="G36" s="207" t="s">
        <v>161</v>
      </c>
      <c r="H36" s="194"/>
      <c r="I36" s="203"/>
      <c r="J36" s="194"/>
      <c r="K36" s="209"/>
      <c r="L36" s="207"/>
      <c r="M36" s="194"/>
      <c r="N36" s="194"/>
    </row>
  </sheetData>
  <mergeCells count="13">
    <mergeCell ref="A7:N7"/>
    <mergeCell ref="A8:N8"/>
    <mergeCell ref="A11:N11"/>
    <mergeCell ref="E12:F12"/>
    <mergeCell ref="A14:A17"/>
    <mergeCell ref="B14:E16"/>
    <mergeCell ref="F14:N14"/>
    <mergeCell ref="F15:K15"/>
    <mergeCell ref="L15:N15"/>
    <mergeCell ref="I16:K16"/>
    <mergeCell ref="L16:L17"/>
    <mergeCell ref="M16:M17"/>
    <mergeCell ref="N16:N17"/>
  </mergeCells>
  <printOptions horizontalCentered="1"/>
  <pageMargins left="0.51181102362204722" right="0.39370078740157483" top="0.55118110236220474" bottom="0.39370078740157483" header="0.31496062992125984" footer="0.31496062992125984"/>
  <pageSetup paperSize="9" scale="8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apas5"/>
  <dimension ref="A1:F208"/>
  <sheetViews>
    <sheetView topLeftCell="A166" workbookViewId="0">
      <selection activeCell="M57" sqref="M57"/>
    </sheetView>
  </sheetViews>
  <sheetFormatPr defaultColWidth="9.33203125" defaultRowHeight="13.8"/>
  <cols>
    <col min="1" max="1" width="12.33203125" style="233" customWidth="1"/>
    <col min="2" max="2" width="43" style="233" customWidth="1"/>
    <col min="3" max="3" width="12.44140625" style="233" customWidth="1"/>
    <col min="4" max="6" width="13" style="233" customWidth="1"/>
    <col min="7" max="16384" width="9.33203125" style="233"/>
  </cols>
  <sheetData>
    <row r="1" spans="1:6">
      <c r="A1" s="231"/>
      <c r="B1" s="231"/>
      <c r="C1" s="232" t="s">
        <v>371</v>
      </c>
      <c r="E1" s="234"/>
      <c r="F1" s="231"/>
    </row>
    <row r="2" spans="1:6">
      <c r="A2" s="231"/>
      <c r="B2" s="231"/>
      <c r="C2" s="232" t="s">
        <v>234</v>
      </c>
      <c r="E2" s="234"/>
      <c r="F2" s="231"/>
    </row>
    <row r="3" spans="1:6">
      <c r="A3" s="231"/>
      <c r="B3" s="231"/>
      <c r="C3" s="232" t="s">
        <v>235</v>
      </c>
      <c r="E3" s="234"/>
      <c r="F3" s="231"/>
    </row>
    <row r="4" spans="1:6">
      <c r="A4" s="231"/>
      <c r="B4" s="231"/>
      <c r="C4" s="232" t="s">
        <v>236</v>
      </c>
      <c r="E4" s="234"/>
      <c r="F4" s="231"/>
    </row>
    <row r="5" spans="1:6">
      <c r="A5" s="231"/>
      <c r="B5" s="231"/>
      <c r="C5" s="231"/>
      <c r="D5" s="231"/>
      <c r="E5" s="235" t="s">
        <v>372</v>
      </c>
      <c r="F5" s="231"/>
    </row>
    <row r="6" spans="1:6" ht="15.6">
      <c r="A6" s="571" t="s">
        <v>373</v>
      </c>
      <c r="B6" s="571"/>
      <c r="C6" s="571"/>
      <c r="D6" s="571"/>
      <c r="E6" s="571"/>
      <c r="F6" s="571"/>
    </row>
    <row r="7" spans="1:6" ht="15.6">
      <c r="A7" s="571" t="s">
        <v>374</v>
      </c>
      <c r="B7" s="571"/>
      <c r="C7" s="571"/>
      <c r="D7" s="571"/>
      <c r="E7" s="571"/>
      <c r="F7" s="571"/>
    </row>
    <row r="8" spans="1:6" ht="15.75" customHeight="1">
      <c r="A8" s="571" t="s">
        <v>375</v>
      </c>
      <c r="B8" s="571"/>
      <c r="C8" s="571"/>
      <c r="D8" s="571"/>
      <c r="E8" s="571"/>
      <c r="F8" s="571"/>
    </row>
    <row r="9" spans="1:6">
      <c r="A9" s="234"/>
      <c r="B9" s="188"/>
      <c r="C9" s="188"/>
      <c r="D9" s="188"/>
      <c r="E9" s="188"/>
      <c r="F9" s="188"/>
    </row>
    <row r="10" spans="1:6" ht="18.75" customHeight="1">
      <c r="A10" s="561" t="s">
        <v>238</v>
      </c>
      <c r="B10" s="561"/>
      <c r="C10" s="561"/>
      <c r="D10" s="561"/>
      <c r="E10" s="561"/>
      <c r="F10" s="561"/>
    </row>
    <row r="11" spans="1:6" ht="12" customHeight="1">
      <c r="A11" s="231"/>
      <c r="B11" s="190" t="s">
        <v>719</v>
      </c>
      <c r="C11" s="190"/>
      <c r="D11" s="190"/>
      <c r="E11" s="190"/>
      <c r="F11" s="190"/>
    </row>
    <row r="12" spans="1:6" ht="12" customHeight="1">
      <c r="A12" s="231"/>
      <c r="B12" s="185"/>
      <c r="C12" s="185"/>
      <c r="D12" s="185"/>
      <c r="E12" s="185"/>
      <c r="F12" s="185"/>
    </row>
    <row r="13" spans="1:6" ht="14.25" customHeight="1">
      <c r="A13" s="236"/>
      <c r="B13" s="236"/>
      <c r="C13" s="236"/>
      <c r="D13" s="236"/>
      <c r="E13" s="236"/>
      <c r="F13" s="237" t="s">
        <v>43</v>
      </c>
    </row>
    <row r="14" spans="1:6" s="162" customFormat="1" ht="44.25" customHeight="1">
      <c r="A14" s="211" t="s">
        <v>376</v>
      </c>
      <c r="B14" s="572" t="s">
        <v>377</v>
      </c>
      <c r="C14" s="573"/>
      <c r="D14" s="211" t="s">
        <v>104</v>
      </c>
      <c r="E14" s="211" t="s">
        <v>39</v>
      </c>
      <c r="F14" s="211" t="s">
        <v>105</v>
      </c>
    </row>
    <row r="15" spans="1:6" s="162" customFormat="1" ht="9" customHeight="1">
      <c r="A15" s="212">
        <v>1</v>
      </c>
      <c r="B15" s="566">
        <v>2</v>
      </c>
      <c r="C15" s="567"/>
      <c r="D15" s="212">
        <v>3</v>
      </c>
      <c r="E15" s="212">
        <v>4</v>
      </c>
      <c r="F15" s="238">
        <v>5</v>
      </c>
    </row>
    <row r="16" spans="1:6" ht="13.5" customHeight="1">
      <c r="A16" s="239" t="s">
        <v>378</v>
      </c>
      <c r="B16" s="248" t="s">
        <v>379</v>
      </c>
      <c r="C16" s="249"/>
      <c r="D16" s="240">
        <v>8167559</v>
      </c>
      <c r="E16" s="240">
        <v>7307847.9000000004</v>
      </c>
      <c r="F16" s="241">
        <f t="shared" ref="F16:F79" si="0">SUM(E16/D16*100)</f>
        <v>89.474075424493421</v>
      </c>
    </row>
    <row r="17" spans="1:6" ht="13.5" customHeight="1">
      <c r="A17" s="242" t="s">
        <v>720</v>
      </c>
      <c r="B17" s="564" t="s">
        <v>380</v>
      </c>
      <c r="C17" s="565"/>
      <c r="D17" s="172">
        <v>1481559.7</v>
      </c>
      <c r="E17" s="172">
        <v>1460774.8</v>
      </c>
      <c r="F17" s="243">
        <f t="shared" si="0"/>
        <v>98.597093319965438</v>
      </c>
    </row>
    <row r="18" spans="1:6" ht="13.5" customHeight="1">
      <c r="A18" s="242" t="s">
        <v>381</v>
      </c>
      <c r="B18" s="250" t="s">
        <v>382</v>
      </c>
      <c r="C18" s="251"/>
      <c r="D18" s="172">
        <v>1130813.1000000001</v>
      </c>
      <c r="E18" s="172">
        <v>1115176.2</v>
      </c>
      <c r="F18" s="243">
        <f t="shared" si="0"/>
        <v>98.617198545011547</v>
      </c>
    </row>
    <row r="19" spans="1:6" ht="13.5" customHeight="1">
      <c r="A19" s="242" t="s">
        <v>383</v>
      </c>
      <c r="B19" s="250" t="s">
        <v>382</v>
      </c>
      <c r="C19" s="251"/>
      <c r="D19" s="172">
        <v>1130813.1000000001</v>
      </c>
      <c r="E19" s="172">
        <v>1115176.2</v>
      </c>
      <c r="F19" s="243">
        <f t="shared" si="0"/>
        <v>98.617198545011547</v>
      </c>
    </row>
    <row r="20" spans="1:6" ht="13.5" customHeight="1">
      <c r="A20" s="242" t="s">
        <v>384</v>
      </c>
      <c r="B20" s="250" t="s">
        <v>382</v>
      </c>
      <c r="C20" s="251"/>
      <c r="D20" s="172">
        <v>1130813.1000000001</v>
      </c>
      <c r="E20" s="172">
        <v>1115176.2</v>
      </c>
      <c r="F20" s="243">
        <f t="shared" si="0"/>
        <v>98.617198545011547</v>
      </c>
    </row>
    <row r="21" spans="1:6" ht="13.5" customHeight="1">
      <c r="A21" s="242" t="s">
        <v>385</v>
      </c>
      <c r="B21" s="250" t="s">
        <v>386</v>
      </c>
      <c r="C21" s="251"/>
      <c r="D21" s="172">
        <v>1130813.1000000001</v>
      </c>
      <c r="E21" s="172">
        <v>1115176.2</v>
      </c>
      <c r="F21" s="243">
        <f t="shared" si="0"/>
        <v>98.617198545011547</v>
      </c>
    </row>
    <row r="22" spans="1:6" ht="13.5" customHeight="1">
      <c r="A22" s="242" t="s">
        <v>387</v>
      </c>
      <c r="B22" s="250" t="s">
        <v>388</v>
      </c>
      <c r="C22" s="251"/>
      <c r="D22" s="172">
        <v>350746.6</v>
      </c>
      <c r="E22" s="172">
        <v>345598.6</v>
      </c>
      <c r="F22" s="243">
        <f t="shared" si="0"/>
        <v>98.532273726958437</v>
      </c>
    </row>
    <row r="23" spans="1:6" ht="13.5" customHeight="1">
      <c r="A23" s="242" t="s">
        <v>389</v>
      </c>
      <c r="B23" s="250" t="s">
        <v>388</v>
      </c>
      <c r="C23" s="251"/>
      <c r="D23" s="172">
        <v>350746.6</v>
      </c>
      <c r="E23" s="172">
        <v>345598.6</v>
      </c>
      <c r="F23" s="243">
        <f t="shared" si="0"/>
        <v>98.532273726958437</v>
      </c>
    </row>
    <row r="24" spans="1:6" ht="13.5" customHeight="1">
      <c r="A24" s="242" t="s">
        <v>390</v>
      </c>
      <c r="B24" s="250" t="s">
        <v>388</v>
      </c>
      <c r="C24" s="251"/>
      <c r="D24" s="172">
        <v>350746.6</v>
      </c>
      <c r="E24" s="172">
        <v>345598.6</v>
      </c>
      <c r="F24" s="243">
        <f t="shared" si="0"/>
        <v>98.532273726958437</v>
      </c>
    </row>
    <row r="25" spans="1:6" ht="13.5" customHeight="1">
      <c r="A25" s="242" t="s">
        <v>391</v>
      </c>
      <c r="B25" s="250" t="s">
        <v>388</v>
      </c>
      <c r="C25" s="251"/>
      <c r="D25" s="172">
        <v>350746.6</v>
      </c>
      <c r="E25" s="172">
        <v>345598.6</v>
      </c>
      <c r="F25" s="243">
        <f t="shared" si="0"/>
        <v>98.532273726958437</v>
      </c>
    </row>
    <row r="26" spans="1:6" ht="13.5" customHeight="1">
      <c r="A26" s="242" t="s">
        <v>721</v>
      </c>
      <c r="B26" s="250" t="s">
        <v>392</v>
      </c>
      <c r="C26" s="251"/>
      <c r="D26" s="172">
        <v>718257.4</v>
      </c>
      <c r="E26" s="172">
        <v>681829.7</v>
      </c>
      <c r="F26" s="243">
        <f t="shared" si="0"/>
        <v>94.928322353518382</v>
      </c>
    </row>
    <row r="27" spans="1:6" ht="13.5" customHeight="1">
      <c r="A27" s="242" t="s">
        <v>393</v>
      </c>
      <c r="B27" s="250" t="s">
        <v>394</v>
      </c>
      <c r="C27" s="251"/>
      <c r="D27" s="172">
        <v>718257.4</v>
      </c>
      <c r="E27" s="172">
        <v>681829.7</v>
      </c>
      <c r="F27" s="243">
        <f t="shared" si="0"/>
        <v>94.928322353518382</v>
      </c>
    </row>
    <row r="28" spans="1:6" ht="13.5" customHeight="1">
      <c r="A28" s="242" t="s">
        <v>395</v>
      </c>
      <c r="B28" s="250" t="s">
        <v>394</v>
      </c>
      <c r="C28" s="251"/>
      <c r="D28" s="172">
        <v>718257.4</v>
      </c>
      <c r="E28" s="172">
        <v>681829.7</v>
      </c>
      <c r="F28" s="243">
        <f t="shared" si="0"/>
        <v>94.928322353518382</v>
      </c>
    </row>
    <row r="29" spans="1:6" ht="13.5" customHeight="1">
      <c r="A29" s="242" t="s">
        <v>396</v>
      </c>
      <c r="B29" s="250" t="s">
        <v>394</v>
      </c>
      <c r="C29" s="251"/>
      <c r="D29" s="172">
        <v>718257.4</v>
      </c>
      <c r="E29" s="172">
        <v>681829.7</v>
      </c>
      <c r="F29" s="243">
        <f t="shared" si="0"/>
        <v>94.928322353518382</v>
      </c>
    </row>
    <row r="30" spans="1:6" ht="13.5" customHeight="1">
      <c r="A30" s="242" t="s">
        <v>397</v>
      </c>
      <c r="B30" s="250" t="s">
        <v>398</v>
      </c>
      <c r="C30" s="251"/>
      <c r="D30" s="172">
        <v>38396.5</v>
      </c>
      <c r="E30" s="172">
        <v>38233.699999999997</v>
      </c>
      <c r="F30" s="243">
        <f t="shared" si="0"/>
        <v>99.57600302110869</v>
      </c>
    </row>
    <row r="31" spans="1:6" ht="13.5" customHeight="1">
      <c r="A31" s="242" t="s">
        <v>399</v>
      </c>
      <c r="B31" s="564" t="s">
        <v>400</v>
      </c>
      <c r="C31" s="565"/>
      <c r="D31" s="172">
        <v>9144.4</v>
      </c>
      <c r="E31" s="172">
        <v>8001.1</v>
      </c>
      <c r="F31" s="243">
        <f t="shared" si="0"/>
        <v>87.497266086347935</v>
      </c>
    </row>
    <row r="32" spans="1:6" ht="13.5" customHeight="1">
      <c r="A32" s="242" t="s">
        <v>401</v>
      </c>
      <c r="B32" s="250" t="s">
        <v>402</v>
      </c>
      <c r="C32" s="251"/>
      <c r="D32" s="172">
        <v>13855.1</v>
      </c>
      <c r="E32" s="172">
        <v>13306.8</v>
      </c>
      <c r="F32" s="243">
        <f t="shared" si="0"/>
        <v>96.042612467611193</v>
      </c>
    </row>
    <row r="33" spans="1:6" ht="13.5" customHeight="1">
      <c r="A33" s="242" t="s">
        <v>403</v>
      </c>
      <c r="B33" s="250" t="s">
        <v>404</v>
      </c>
      <c r="C33" s="251"/>
      <c r="D33" s="172">
        <v>47138.2</v>
      </c>
      <c r="E33" s="172">
        <v>46136.9</v>
      </c>
      <c r="F33" s="243">
        <f t="shared" si="0"/>
        <v>97.875820459839375</v>
      </c>
    </row>
    <row r="34" spans="1:6" ht="13.5" customHeight="1">
      <c r="A34" s="242" t="s">
        <v>405</v>
      </c>
      <c r="B34" s="250" t="s">
        <v>406</v>
      </c>
      <c r="C34" s="251"/>
      <c r="D34" s="172">
        <v>40708.400000000001</v>
      </c>
      <c r="E34" s="172">
        <v>40859.199999999997</v>
      </c>
      <c r="F34" s="243">
        <f t="shared" si="0"/>
        <v>100.37043951616864</v>
      </c>
    </row>
    <row r="35" spans="1:6" ht="13.5" customHeight="1">
      <c r="A35" s="242" t="s">
        <v>407</v>
      </c>
      <c r="B35" s="250" t="s">
        <v>408</v>
      </c>
      <c r="C35" s="251"/>
      <c r="D35" s="172">
        <v>3434.2</v>
      </c>
      <c r="E35" s="172">
        <v>3313.6</v>
      </c>
      <c r="F35" s="243">
        <f t="shared" si="0"/>
        <v>96.488265098130583</v>
      </c>
    </row>
    <row r="36" spans="1:6" ht="13.5" customHeight="1">
      <c r="A36" s="242" t="s">
        <v>409</v>
      </c>
      <c r="B36" s="250" t="s">
        <v>410</v>
      </c>
      <c r="C36" s="251"/>
      <c r="D36" s="172">
        <v>74580.600000000006</v>
      </c>
      <c r="E36" s="172">
        <v>73709.3</v>
      </c>
      <c r="F36" s="243">
        <f t="shared" si="0"/>
        <v>98.831733721638059</v>
      </c>
    </row>
    <row r="37" spans="1:6" ht="24" customHeight="1">
      <c r="A37" s="242" t="s">
        <v>411</v>
      </c>
      <c r="B37" s="564" t="s">
        <v>412</v>
      </c>
      <c r="C37" s="565"/>
      <c r="D37" s="172">
        <v>22319.200000000001</v>
      </c>
      <c r="E37" s="172">
        <v>20633.3</v>
      </c>
      <c r="F37" s="243">
        <f t="shared" si="0"/>
        <v>92.446413849958773</v>
      </c>
    </row>
    <row r="38" spans="1:6">
      <c r="A38" s="242" t="s">
        <v>413</v>
      </c>
      <c r="B38" s="250" t="s">
        <v>414</v>
      </c>
      <c r="C38" s="251"/>
      <c r="D38" s="172">
        <v>5.3</v>
      </c>
      <c r="E38" s="172">
        <v>3.4</v>
      </c>
      <c r="F38" s="243">
        <f t="shared" si="0"/>
        <v>64.15094339622641</v>
      </c>
    </row>
    <row r="39" spans="1:6" ht="24" customHeight="1">
      <c r="A39" s="242" t="s">
        <v>415</v>
      </c>
      <c r="B39" s="564" t="s">
        <v>416</v>
      </c>
      <c r="C39" s="565"/>
      <c r="D39" s="172">
        <v>25540.6</v>
      </c>
      <c r="E39" s="172">
        <v>24046.6</v>
      </c>
      <c r="F39" s="243">
        <f t="shared" si="0"/>
        <v>94.150489808383526</v>
      </c>
    </row>
    <row r="40" spans="1:6" ht="13.5" customHeight="1">
      <c r="A40" s="242" t="s">
        <v>417</v>
      </c>
      <c r="B40" s="250" t="s">
        <v>418</v>
      </c>
      <c r="C40" s="251"/>
      <c r="D40" s="172">
        <v>127643.3</v>
      </c>
      <c r="E40" s="172">
        <v>125473.7</v>
      </c>
      <c r="F40" s="243">
        <f t="shared" si="0"/>
        <v>98.300263311901205</v>
      </c>
    </row>
    <row r="41" spans="1:6" ht="13.5" customHeight="1">
      <c r="A41" s="242" t="s">
        <v>419</v>
      </c>
      <c r="B41" s="250" t="s">
        <v>420</v>
      </c>
      <c r="C41" s="251"/>
      <c r="D41" s="172">
        <v>4818.8999999999996</v>
      </c>
      <c r="E41" s="172">
        <v>4241.7</v>
      </c>
      <c r="F41" s="243">
        <f t="shared" si="0"/>
        <v>88.022162734233959</v>
      </c>
    </row>
    <row r="42" spans="1:6" ht="13.5" customHeight="1">
      <c r="A42" s="242" t="s">
        <v>421</v>
      </c>
      <c r="B42" s="250" t="s">
        <v>422</v>
      </c>
      <c r="C42" s="251"/>
      <c r="D42" s="172">
        <v>5434.4</v>
      </c>
      <c r="E42" s="172">
        <v>4581.7</v>
      </c>
      <c r="F42" s="243">
        <f t="shared" si="0"/>
        <v>84.309215368761954</v>
      </c>
    </row>
    <row r="43" spans="1:6" ht="13.5" customHeight="1">
      <c r="A43" s="242" t="s">
        <v>423</v>
      </c>
      <c r="B43" s="250" t="s">
        <v>424</v>
      </c>
      <c r="C43" s="251"/>
      <c r="D43" s="172">
        <v>31.1</v>
      </c>
      <c r="E43" s="172">
        <v>25.9</v>
      </c>
      <c r="F43" s="243">
        <f t="shared" si="0"/>
        <v>83.279742765273298</v>
      </c>
    </row>
    <row r="44" spans="1:6" ht="13.5" customHeight="1">
      <c r="A44" s="242" t="s">
        <v>425</v>
      </c>
      <c r="B44" s="250" t="s">
        <v>426</v>
      </c>
      <c r="C44" s="251"/>
      <c r="D44" s="172">
        <v>68523.5</v>
      </c>
      <c r="E44" s="172">
        <v>67097.2</v>
      </c>
      <c r="F44" s="243">
        <f t="shared" si="0"/>
        <v>97.918524301881831</v>
      </c>
    </row>
    <row r="45" spans="1:6" ht="13.5" customHeight="1">
      <c r="A45" s="242" t="s">
        <v>427</v>
      </c>
      <c r="B45" s="250" t="s">
        <v>428</v>
      </c>
      <c r="C45" s="251"/>
      <c r="D45" s="172">
        <v>236683.6</v>
      </c>
      <c r="E45" s="172">
        <v>212165.7</v>
      </c>
      <c r="F45" s="243">
        <f t="shared" si="0"/>
        <v>89.641065118157741</v>
      </c>
    </row>
    <row r="46" spans="1:6" ht="13.5" customHeight="1">
      <c r="A46" s="242" t="s">
        <v>730</v>
      </c>
      <c r="B46" s="250" t="s">
        <v>429</v>
      </c>
      <c r="C46" s="251"/>
      <c r="D46" s="172">
        <v>574250.80000000005</v>
      </c>
      <c r="E46" s="172">
        <v>520905.8</v>
      </c>
      <c r="F46" s="243">
        <f t="shared" si="0"/>
        <v>90.71050488741156</v>
      </c>
    </row>
    <row r="47" spans="1:6" ht="13.5" customHeight="1">
      <c r="A47" s="242" t="s">
        <v>430</v>
      </c>
      <c r="B47" s="250" t="s">
        <v>431</v>
      </c>
      <c r="C47" s="251"/>
      <c r="D47" s="172">
        <v>574246.40000000002</v>
      </c>
      <c r="E47" s="172">
        <v>520901.9</v>
      </c>
      <c r="F47" s="243">
        <f t="shared" si="0"/>
        <v>90.710520779930022</v>
      </c>
    </row>
    <row r="48" spans="1:6" ht="13.5" customHeight="1">
      <c r="A48" s="242" t="s">
        <v>432</v>
      </c>
      <c r="B48" s="250" t="s">
        <v>433</v>
      </c>
      <c r="C48" s="251"/>
      <c r="D48" s="172">
        <v>504846.4</v>
      </c>
      <c r="E48" s="172">
        <v>474599.6</v>
      </c>
      <c r="F48" s="243">
        <f t="shared" si="0"/>
        <v>94.008712352905746</v>
      </c>
    </row>
    <row r="49" spans="1:6" ht="13.5" customHeight="1">
      <c r="A49" s="242" t="s">
        <v>434</v>
      </c>
      <c r="B49" s="250" t="s">
        <v>433</v>
      </c>
      <c r="C49" s="251"/>
      <c r="D49" s="172">
        <v>504846.4</v>
      </c>
      <c r="E49" s="172">
        <v>474599.6</v>
      </c>
      <c r="F49" s="243">
        <f t="shared" si="0"/>
        <v>94.008712352905746</v>
      </c>
    </row>
    <row r="50" spans="1:6" ht="13.5" customHeight="1">
      <c r="A50" s="242" t="s">
        <v>435</v>
      </c>
      <c r="B50" s="250" t="s">
        <v>436</v>
      </c>
      <c r="C50" s="251"/>
      <c r="D50" s="172">
        <v>813</v>
      </c>
      <c r="E50" s="172">
        <v>813</v>
      </c>
      <c r="F50" s="243">
        <f t="shared" si="0"/>
        <v>100</v>
      </c>
    </row>
    <row r="51" spans="1:6" ht="13.5" customHeight="1">
      <c r="A51" s="242" t="s">
        <v>437</v>
      </c>
      <c r="B51" s="250" t="s">
        <v>438</v>
      </c>
      <c r="C51" s="251"/>
      <c r="D51" s="172">
        <v>504033.4</v>
      </c>
      <c r="E51" s="172">
        <v>473786.6</v>
      </c>
      <c r="F51" s="243">
        <f t="shared" si="0"/>
        <v>93.999048475755771</v>
      </c>
    </row>
    <row r="52" spans="1:6" ht="13.5" customHeight="1">
      <c r="A52" s="242" t="s">
        <v>439</v>
      </c>
      <c r="B52" s="564" t="s">
        <v>440</v>
      </c>
      <c r="C52" s="565"/>
      <c r="D52" s="172">
        <v>69400</v>
      </c>
      <c r="E52" s="172">
        <v>46302.3</v>
      </c>
      <c r="F52" s="243">
        <f t="shared" si="0"/>
        <v>66.718011527377527</v>
      </c>
    </row>
    <row r="53" spans="1:6" ht="13.5" customHeight="1">
      <c r="A53" s="242" t="s">
        <v>441</v>
      </c>
      <c r="B53" s="564" t="s">
        <v>440</v>
      </c>
      <c r="C53" s="565"/>
      <c r="D53" s="172">
        <v>69400</v>
      </c>
      <c r="E53" s="172">
        <v>46302.3</v>
      </c>
      <c r="F53" s="243">
        <f t="shared" si="0"/>
        <v>66.718011527377527</v>
      </c>
    </row>
    <row r="54" spans="1:6" ht="13.5" customHeight="1">
      <c r="A54" s="242" t="s">
        <v>442</v>
      </c>
      <c r="B54" s="250" t="s">
        <v>436</v>
      </c>
      <c r="C54" s="251"/>
      <c r="D54" s="172">
        <v>0.7</v>
      </c>
      <c r="E54" s="172">
        <v>0.6</v>
      </c>
      <c r="F54" s="243">
        <f t="shared" si="0"/>
        <v>85.714285714285722</v>
      </c>
    </row>
    <row r="55" spans="1:6" ht="13.5" customHeight="1">
      <c r="A55" s="242" t="s">
        <v>443</v>
      </c>
      <c r="B55" s="250" t="s">
        <v>438</v>
      </c>
      <c r="C55" s="251"/>
      <c r="D55" s="172">
        <v>69399.3</v>
      </c>
      <c r="E55" s="172">
        <v>46301.7</v>
      </c>
      <c r="F55" s="243">
        <f t="shared" si="0"/>
        <v>66.717819920373827</v>
      </c>
    </row>
    <row r="56" spans="1:6" ht="13.5" customHeight="1">
      <c r="A56" s="242" t="s">
        <v>729</v>
      </c>
      <c r="B56" s="250" t="s">
        <v>444</v>
      </c>
      <c r="C56" s="251"/>
      <c r="D56" s="172">
        <v>4.4000000000000004</v>
      </c>
      <c r="E56" s="172">
        <v>3.9</v>
      </c>
      <c r="F56" s="243">
        <f t="shared" si="0"/>
        <v>88.636363636363626</v>
      </c>
    </row>
    <row r="57" spans="1:6" ht="23.25" customHeight="1">
      <c r="A57" s="242" t="s">
        <v>445</v>
      </c>
      <c r="B57" s="564" t="s">
        <v>446</v>
      </c>
      <c r="C57" s="565"/>
      <c r="D57" s="172">
        <v>4.4000000000000004</v>
      </c>
      <c r="E57" s="172">
        <v>3.9</v>
      </c>
      <c r="F57" s="243">
        <f t="shared" si="0"/>
        <v>88.636363636363626</v>
      </c>
    </row>
    <row r="58" spans="1:6" ht="23.25" customHeight="1">
      <c r="A58" s="242" t="s">
        <v>447</v>
      </c>
      <c r="B58" s="564" t="s">
        <v>446</v>
      </c>
      <c r="C58" s="565"/>
      <c r="D58" s="172">
        <v>4.4000000000000004</v>
      </c>
      <c r="E58" s="172">
        <v>3.9</v>
      </c>
      <c r="F58" s="243">
        <f t="shared" si="0"/>
        <v>88.636363636363626</v>
      </c>
    </row>
    <row r="59" spans="1:6" ht="23.25" customHeight="1">
      <c r="A59" s="242" t="s">
        <v>448</v>
      </c>
      <c r="B59" s="564" t="s">
        <v>446</v>
      </c>
      <c r="C59" s="565"/>
      <c r="D59" s="172">
        <v>4.4000000000000004</v>
      </c>
      <c r="E59" s="172">
        <v>3.9</v>
      </c>
      <c r="F59" s="243">
        <f t="shared" si="0"/>
        <v>88.636363636363626</v>
      </c>
    </row>
    <row r="60" spans="1:6" ht="13.5" customHeight="1">
      <c r="A60" s="242" t="s">
        <v>728</v>
      </c>
      <c r="B60" s="250" t="s">
        <v>449</v>
      </c>
      <c r="C60" s="251"/>
      <c r="D60" s="172">
        <v>147297.70000000001</v>
      </c>
      <c r="E60" s="172">
        <v>145612.79999999999</v>
      </c>
      <c r="F60" s="243">
        <f t="shared" si="0"/>
        <v>98.856126063068189</v>
      </c>
    </row>
    <row r="61" spans="1:6" ht="13.5" customHeight="1">
      <c r="A61" s="242" t="s">
        <v>450</v>
      </c>
      <c r="B61" s="250" t="s">
        <v>451</v>
      </c>
      <c r="C61" s="251"/>
      <c r="D61" s="172">
        <v>147297.70000000001</v>
      </c>
      <c r="E61" s="172">
        <v>145612.79999999999</v>
      </c>
      <c r="F61" s="243">
        <f t="shared" si="0"/>
        <v>98.856126063068189</v>
      </c>
    </row>
    <row r="62" spans="1:6" ht="13.5" customHeight="1">
      <c r="A62" s="242" t="s">
        <v>452</v>
      </c>
      <c r="B62" s="250" t="s">
        <v>451</v>
      </c>
      <c r="C62" s="251"/>
      <c r="D62" s="172">
        <v>147297.70000000001</v>
      </c>
      <c r="E62" s="172">
        <v>145612.79999999999</v>
      </c>
      <c r="F62" s="243">
        <f t="shared" si="0"/>
        <v>98.856126063068189</v>
      </c>
    </row>
    <row r="63" spans="1:6" ht="13.5" customHeight="1">
      <c r="A63" s="242" t="s">
        <v>453</v>
      </c>
      <c r="B63" s="250" t="s">
        <v>451</v>
      </c>
      <c r="C63" s="251"/>
      <c r="D63" s="172">
        <v>147297.70000000001</v>
      </c>
      <c r="E63" s="172">
        <v>145612.79999999999</v>
      </c>
      <c r="F63" s="243">
        <f t="shared" si="0"/>
        <v>98.856126063068189</v>
      </c>
    </row>
    <row r="64" spans="1:6" ht="13.5" customHeight="1">
      <c r="A64" s="242" t="s">
        <v>454</v>
      </c>
      <c r="B64" s="250" t="s">
        <v>455</v>
      </c>
      <c r="C64" s="251"/>
      <c r="D64" s="172">
        <v>103038</v>
      </c>
      <c r="E64" s="172">
        <v>102448.6</v>
      </c>
      <c r="F64" s="243">
        <f t="shared" si="0"/>
        <v>99.427978027523835</v>
      </c>
    </row>
    <row r="65" spans="1:6" ht="13.5" customHeight="1">
      <c r="A65" s="242" t="s">
        <v>456</v>
      </c>
      <c r="B65" s="250" t="s">
        <v>457</v>
      </c>
      <c r="C65" s="251"/>
      <c r="D65" s="172">
        <v>44259.7</v>
      </c>
      <c r="E65" s="172">
        <v>43164.1</v>
      </c>
      <c r="F65" s="243">
        <f t="shared" si="0"/>
        <v>97.524610424381549</v>
      </c>
    </row>
    <row r="66" spans="1:6" ht="13.5" customHeight="1">
      <c r="A66" s="242" t="s">
        <v>727</v>
      </c>
      <c r="B66" s="250" t="s">
        <v>458</v>
      </c>
      <c r="C66" s="251"/>
      <c r="D66" s="172">
        <v>1045272.8</v>
      </c>
      <c r="E66" s="172">
        <v>1025939.7</v>
      </c>
      <c r="F66" s="243">
        <f t="shared" si="0"/>
        <v>98.150425420043447</v>
      </c>
    </row>
    <row r="67" spans="1:6" ht="13.5" customHeight="1">
      <c r="A67" s="242" t="s">
        <v>459</v>
      </c>
      <c r="B67" s="250" t="s">
        <v>460</v>
      </c>
      <c r="C67" s="251"/>
      <c r="D67" s="172">
        <v>1743</v>
      </c>
      <c r="E67" s="172">
        <v>1711.6</v>
      </c>
      <c r="F67" s="243">
        <f t="shared" si="0"/>
        <v>98.198508318990235</v>
      </c>
    </row>
    <row r="68" spans="1:6" ht="13.5" customHeight="1">
      <c r="A68" s="242" t="s">
        <v>461</v>
      </c>
      <c r="B68" s="250" t="s">
        <v>460</v>
      </c>
      <c r="C68" s="251"/>
      <c r="D68" s="172">
        <v>1743</v>
      </c>
      <c r="E68" s="172">
        <v>1711.6</v>
      </c>
      <c r="F68" s="243">
        <f t="shared" si="0"/>
        <v>98.198508318990235</v>
      </c>
    </row>
    <row r="69" spans="1:6" ht="13.5" customHeight="1">
      <c r="A69" s="242" t="s">
        <v>462</v>
      </c>
      <c r="B69" s="250" t="s">
        <v>460</v>
      </c>
      <c r="C69" s="251"/>
      <c r="D69" s="172">
        <v>1743</v>
      </c>
      <c r="E69" s="172">
        <v>1711.6</v>
      </c>
      <c r="F69" s="243">
        <f t="shared" si="0"/>
        <v>98.198508318990235</v>
      </c>
    </row>
    <row r="70" spans="1:6" ht="13.5" customHeight="1">
      <c r="A70" s="242" t="s">
        <v>463</v>
      </c>
      <c r="B70" s="250" t="s">
        <v>464</v>
      </c>
      <c r="C70" s="251"/>
      <c r="D70" s="172">
        <v>1743</v>
      </c>
      <c r="E70" s="172">
        <v>1711.6</v>
      </c>
      <c r="F70" s="243">
        <f t="shared" si="0"/>
        <v>98.198508318990235</v>
      </c>
    </row>
    <row r="71" spans="1:6" ht="13.5" customHeight="1">
      <c r="A71" s="242" t="s">
        <v>465</v>
      </c>
      <c r="B71" s="250" t="s">
        <v>466</v>
      </c>
      <c r="C71" s="251"/>
      <c r="D71" s="172">
        <v>4348.3</v>
      </c>
      <c r="E71" s="172">
        <v>4298.5</v>
      </c>
      <c r="F71" s="243">
        <f t="shared" si="0"/>
        <v>98.854724834992979</v>
      </c>
    </row>
    <row r="72" spans="1:6" ht="13.5" customHeight="1">
      <c r="A72" s="242" t="s">
        <v>467</v>
      </c>
      <c r="B72" s="250" t="s">
        <v>466</v>
      </c>
      <c r="C72" s="251"/>
      <c r="D72" s="172">
        <v>4348.3</v>
      </c>
      <c r="E72" s="172">
        <v>4298.5</v>
      </c>
      <c r="F72" s="243">
        <f t="shared" si="0"/>
        <v>98.854724834992979</v>
      </c>
    </row>
    <row r="73" spans="1:6" ht="13.5" customHeight="1">
      <c r="A73" s="242" t="s">
        <v>468</v>
      </c>
      <c r="B73" s="250" t="s">
        <v>466</v>
      </c>
      <c r="C73" s="251"/>
      <c r="D73" s="172">
        <v>4348.3</v>
      </c>
      <c r="E73" s="172">
        <v>4298.5</v>
      </c>
      <c r="F73" s="243">
        <f t="shared" si="0"/>
        <v>98.854724834992979</v>
      </c>
    </row>
    <row r="74" spans="1:6" ht="13.5" customHeight="1">
      <c r="A74" s="242" t="s">
        <v>469</v>
      </c>
      <c r="B74" s="250" t="s">
        <v>464</v>
      </c>
      <c r="C74" s="251"/>
      <c r="D74" s="172">
        <v>1007.3</v>
      </c>
      <c r="E74" s="172">
        <v>957.5</v>
      </c>
      <c r="F74" s="243">
        <f t="shared" si="0"/>
        <v>95.056090539064826</v>
      </c>
    </row>
    <row r="75" spans="1:6" ht="13.5" customHeight="1">
      <c r="A75" s="242" t="s">
        <v>470</v>
      </c>
      <c r="B75" s="250" t="s">
        <v>471</v>
      </c>
      <c r="C75" s="251"/>
      <c r="D75" s="172">
        <v>3341</v>
      </c>
      <c r="E75" s="172">
        <v>3341</v>
      </c>
      <c r="F75" s="243">
        <f t="shared" si="0"/>
        <v>100</v>
      </c>
    </row>
    <row r="76" spans="1:6" ht="13.5" customHeight="1">
      <c r="A76" s="242" t="s">
        <v>472</v>
      </c>
      <c r="B76" s="250" t="s">
        <v>473</v>
      </c>
      <c r="C76" s="251"/>
      <c r="D76" s="172">
        <v>1039181.4</v>
      </c>
      <c r="E76" s="172">
        <v>1019929.6</v>
      </c>
      <c r="F76" s="243">
        <f t="shared" si="0"/>
        <v>98.147407180305564</v>
      </c>
    </row>
    <row r="77" spans="1:6" ht="13.5" customHeight="1">
      <c r="A77" s="242" t="s">
        <v>474</v>
      </c>
      <c r="B77" s="250" t="s">
        <v>473</v>
      </c>
      <c r="C77" s="251"/>
      <c r="D77" s="172">
        <v>1039181.4</v>
      </c>
      <c r="E77" s="172">
        <v>1019929.6</v>
      </c>
      <c r="F77" s="243">
        <f t="shared" si="0"/>
        <v>98.147407180305564</v>
      </c>
    </row>
    <row r="78" spans="1:6" ht="13.5" customHeight="1">
      <c r="A78" s="242" t="s">
        <v>475</v>
      </c>
      <c r="B78" s="250" t="s">
        <v>473</v>
      </c>
      <c r="C78" s="251"/>
      <c r="D78" s="172">
        <v>1039181.4</v>
      </c>
      <c r="E78" s="172">
        <v>1019929.6</v>
      </c>
      <c r="F78" s="243">
        <f t="shared" si="0"/>
        <v>98.147407180305564</v>
      </c>
    </row>
    <row r="79" spans="1:6" ht="13.5" customHeight="1">
      <c r="A79" s="242" t="s">
        <v>476</v>
      </c>
      <c r="B79" s="250" t="s">
        <v>477</v>
      </c>
      <c r="C79" s="251"/>
      <c r="D79" s="172">
        <v>895829.4</v>
      </c>
      <c r="E79" s="172">
        <v>879177.6</v>
      </c>
      <c r="F79" s="243">
        <f t="shared" si="0"/>
        <v>98.141186257115464</v>
      </c>
    </row>
    <row r="80" spans="1:6" ht="13.5" customHeight="1">
      <c r="A80" s="242" t="s">
        <v>478</v>
      </c>
      <c r="B80" s="250" t="s">
        <v>479</v>
      </c>
      <c r="C80" s="251"/>
      <c r="D80" s="172">
        <v>143352</v>
      </c>
      <c r="E80" s="172">
        <v>140752</v>
      </c>
      <c r="F80" s="243">
        <f t="shared" ref="F80:F143" si="1">SUM(E80/D80*100)</f>
        <v>98.186282716669453</v>
      </c>
    </row>
    <row r="81" spans="1:6" ht="13.5" customHeight="1">
      <c r="A81" s="242" t="s">
        <v>724</v>
      </c>
      <c r="B81" s="250" t="s">
        <v>480</v>
      </c>
      <c r="C81" s="251"/>
      <c r="D81" s="172">
        <v>418667.5</v>
      </c>
      <c r="E81" s="172">
        <v>406388.4</v>
      </c>
      <c r="F81" s="243">
        <f t="shared" si="1"/>
        <v>97.067099786823675</v>
      </c>
    </row>
    <row r="82" spans="1:6" ht="13.5" customHeight="1">
      <c r="A82" s="242" t="s">
        <v>725</v>
      </c>
      <c r="B82" s="250" t="s">
        <v>481</v>
      </c>
      <c r="C82" s="251"/>
      <c r="D82" s="172">
        <v>79476</v>
      </c>
      <c r="E82" s="172">
        <v>73894.5</v>
      </c>
      <c r="F82" s="243">
        <f t="shared" si="1"/>
        <v>92.977125169862589</v>
      </c>
    </row>
    <row r="83" spans="1:6" ht="13.5" customHeight="1">
      <c r="A83" s="242" t="s">
        <v>482</v>
      </c>
      <c r="B83" s="250" t="s">
        <v>481</v>
      </c>
      <c r="C83" s="251"/>
      <c r="D83" s="172">
        <v>79476</v>
      </c>
      <c r="E83" s="172">
        <v>73894.5</v>
      </c>
      <c r="F83" s="243">
        <f t="shared" si="1"/>
        <v>92.977125169862589</v>
      </c>
    </row>
    <row r="84" spans="1:6" ht="13.5" customHeight="1">
      <c r="A84" s="242" t="s">
        <v>483</v>
      </c>
      <c r="B84" s="250" t="s">
        <v>481</v>
      </c>
      <c r="C84" s="251"/>
      <c r="D84" s="172">
        <v>79476</v>
      </c>
      <c r="E84" s="172">
        <v>73894.5</v>
      </c>
      <c r="F84" s="243">
        <f t="shared" si="1"/>
        <v>92.977125169862589</v>
      </c>
    </row>
    <row r="85" spans="1:6" ht="13.5" customHeight="1">
      <c r="A85" s="242" t="s">
        <v>484</v>
      </c>
      <c r="B85" s="250" t="s">
        <v>485</v>
      </c>
      <c r="C85" s="251"/>
      <c r="D85" s="172">
        <v>78500</v>
      </c>
      <c r="E85" s="172">
        <v>73082.2</v>
      </c>
      <c r="F85" s="243">
        <f t="shared" si="1"/>
        <v>93.098343949044576</v>
      </c>
    </row>
    <row r="86" spans="1:6" ht="13.5" customHeight="1">
      <c r="A86" s="242" t="s">
        <v>486</v>
      </c>
      <c r="B86" s="250" t="s">
        <v>2</v>
      </c>
      <c r="C86" s="251"/>
      <c r="D86" s="172">
        <v>976</v>
      </c>
      <c r="E86" s="172">
        <v>812.3</v>
      </c>
      <c r="F86" s="243">
        <f t="shared" si="1"/>
        <v>83.227459016393439</v>
      </c>
    </row>
    <row r="87" spans="1:6" ht="13.5" customHeight="1">
      <c r="A87" s="242" t="s">
        <v>723</v>
      </c>
      <c r="B87" s="250" t="s">
        <v>487</v>
      </c>
      <c r="C87" s="251"/>
      <c r="D87" s="172">
        <v>46000</v>
      </c>
      <c r="E87" s="172">
        <v>43436.1</v>
      </c>
      <c r="F87" s="243">
        <f t="shared" si="1"/>
        <v>94.42630434782609</v>
      </c>
    </row>
    <row r="88" spans="1:6" ht="13.5" customHeight="1">
      <c r="A88" s="242" t="s">
        <v>488</v>
      </c>
      <c r="B88" s="250" t="s">
        <v>487</v>
      </c>
      <c r="C88" s="251"/>
      <c r="D88" s="172">
        <v>46000</v>
      </c>
      <c r="E88" s="172">
        <v>43436.1</v>
      </c>
      <c r="F88" s="243">
        <f t="shared" si="1"/>
        <v>94.42630434782609</v>
      </c>
    </row>
    <row r="89" spans="1:6" ht="13.5" customHeight="1">
      <c r="A89" s="242" t="s">
        <v>489</v>
      </c>
      <c r="B89" s="250" t="s">
        <v>487</v>
      </c>
      <c r="C89" s="251"/>
      <c r="D89" s="172">
        <v>46000</v>
      </c>
      <c r="E89" s="172">
        <v>43436.1</v>
      </c>
      <c r="F89" s="243">
        <f t="shared" si="1"/>
        <v>94.42630434782609</v>
      </c>
    </row>
    <row r="90" spans="1:6" ht="13.5" customHeight="1">
      <c r="A90" s="242" t="s">
        <v>490</v>
      </c>
      <c r="B90" s="250" t="s">
        <v>487</v>
      </c>
      <c r="C90" s="251"/>
      <c r="D90" s="172">
        <v>46000</v>
      </c>
      <c r="E90" s="172">
        <v>43436.1</v>
      </c>
      <c r="F90" s="243">
        <f t="shared" si="1"/>
        <v>94.42630434782609</v>
      </c>
    </row>
    <row r="91" spans="1:6" ht="13.5" customHeight="1">
      <c r="A91" s="242" t="s">
        <v>491</v>
      </c>
      <c r="B91" s="250" t="s">
        <v>492</v>
      </c>
      <c r="C91" s="251"/>
      <c r="D91" s="172">
        <v>267686.5</v>
      </c>
      <c r="E91" s="172">
        <v>264831.90000000002</v>
      </c>
      <c r="F91" s="243">
        <f t="shared" si="1"/>
        <v>98.933603300876214</v>
      </c>
    </row>
    <row r="92" spans="1:6" ht="13.5" customHeight="1">
      <c r="A92" s="242" t="s">
        <v>493</v>
      </c>
      <c r="B92" s="250" t="s">
        <v>492</v>
      </c>
      <c r="C92" s="251"/>
      <c r="D92" s="172">
        <v>267686.5</v>
      </c>
      <c r="E92" s="172">
        <v>264831.90000000002</v>
      </c>
      <c r="F92" s="243">
        <f t="shared" si="1"/>
        <v>98.933603300876214</v>
      </c>
    </row>
    <row r="93" spans="1:6" ht="13.5" customHeight="1">
      <c r="A93" s="242" t="s">
        <v>494</v>
      </c>
      <c r="B93" s="250" t="s">
        <v>492</v>
      </c>
      <c r="C93" s="251"/>
      <c r="D93" s="172">
        <v>267686.5</v>
      </c>
      <c r="E93" s="172">
        <v>264831.90000000002</v>
      </c>
      <c r="F93" s="243">
        <f t="shared" si="1"/>
        <v>98.933603300876214</v>
      </c>
    </row>
    <row r="94" spans="1:6" ht="13.5" customHeight="1">
      <c r="A94" s="242" t="s">
        <v>495</v>
      </c>
      <c r="B94" s="250" t="s">
        <v>492</v>
      </c>
      <c r="C94" s="251"/>
      <c r="D94" s="172">
        <v>267686.5</v>
      </c>
      <c r="E94" s="172">
        <v>264831.90000000002</v>
      </c>
      <c r="F94" s="243">
        <f t="shared" si="1"/>
        <v>98.933603300876214</v>
      </c>
    </row>
    <row r="95" spans="1:6" ht="13.5" customHeight="1">
      <c r="A95" s="242" t="s">
        <v>496</v>
      </c>
      <c r="B95" s="564" t="s">
        <v>497</v>
      </c>
      <c r="C95" s="565"/>
      <c r="D95" s="172">
        <v>25500</v>
      </c>
      <c r="E95" s="172">
        <v>24224.3</v>
      </c>
      <c r="F95" s="243">
        <f t="shared" si="1"/>
        <v>94.997254901960787</v>
      </c>
    </row>
    <row r="96" spans="1:6" ht="13.5" customHeight="1">
      <c r="A96" s="242" t="s">
        <v>498</v>
      </c>
      <c r="B96" s="564" t="s">
        <v>497</v>
      </c>
      <c r="C96" s="565"/>
      <c r="D96" s="172">
        <v>25500</v>
      </c>
      <c r="E96" s="172">
        <v>24224.3</v>
      </c>
      <c r="F96" s="243">
        <f t="shared" si="1"/>
        <v>94.997254901960787</v>
      </c>
    </row>
    <row r="97" spans="1:6" ht="13.5" customHeight="1">
      <c r="A97" s="242" t="s">
        <v>499</v>
      </c>
      <c r="B97" s="564" t="s">
        <v>497</v>
      </c>
      <c r="C97" s="565"/>
      <c r="D97" s="172">
        <v>25500</v>
      </c>
      <c r="E97" s="172">
        <v>24224.3</v>
      </c>
      <c r="F97" s="243">
        <f t="shared" si="1"/>
        <v>94.997254901960787</v>
      </c>
    </row>
    <row r="98" spans="1:6" ht="13.5" customHeight="1">
      <c r="A98" s="242" t="s">
        <v>500</v>
      </c>
      <c r="B98" s="564" t="s">
        <v>497</v>
      </c>
      <c r="C98" s="565"/>
      <c r="D98" s="172">
        <v>25500</v>
      </c>
      <c r="E98" s="172">
        <v>24224.3</v>
      </c>
      <c r="F98" s="243">
        <f t="shared" si="1"/>
        <v>94.997254901960787</v>
      </c>
    </row>
    <row r="99" spans="1:6" ht="13.5" customHeight="1">
      <c r="A99" s="242" t="s">
        <v>722</v>
      </c>
      <c r="B99" s="564" t="s">
        <v>501</v>
      </c>
      <c r="C99" s="565"/>
      <c r="D99" s="172">
        <v>5</v>
      </c>
      <c r="E99" s="172">
        <v>1.6</v>
      </c>
      <c r="F99" s="243">
        <f t="shared" si="1"/>
        <v>32</v>
      </c>
    </row>
    <row r="100" spans="1:6" ht="13.5" customHeight="1">
      <c r="A100" s="242" t="s">
        <v>502</v>
      </c>
      <c r="B100" s="564" t="s">
        <v>501</v>
      </c>
      <c r="C100" s="565"/>
      <c r="D100" s="172">
        <v>5</v>
      </c>
      <c r="E100" s="172">
        <v>1.6</v>
      </c>
      <c r="F100" s="243">
        <f t="shared" si="1"/>
        <v>32</v>
      </c>
    </row>
    <row r="101" spans="1:6" ht="13.5" customHeight="1">
      <c r="A101" s="242" t="s">
        <v>503</v>
      </c>
      <c r="B101" s="564" t="s">
        <v>501</v>
      </c>
      <c r="C101" s="565"/>
      <c r="D101" s="172">
        <v>5</v>
      </c>
      <c r="E101" s="172">
        <v>1.6</v>
      </c>
      <c r="F101" s="243">
        <f t="shared" si="1"/>
        <v>32</v>
      </c>
    </row>
    <row r="102" spans="1:6" ht="13.5" customHeight="1">
      <c r="A102" s="242" t="s">
        <v>504</v>
      </c>
      <c r="B102" s="564" t="s">
        <v>501</v>
      </c>
      <c r="C102" s="565"/>
      <c r="D102" s="172">
        <v>5</v>
      </c>
      <c r="E102" s="172">
        <v>1.6</v>
      </c>
      <c r="F102" s="243">
        <f t="shared" si="1"/>
        <v>32</v>
      </c>
    </row>
    <row r="103" spans="1:6" ht="13.5" customHeight="1">
      <c r="A103" s="242" t="s">
        <v>726</v>
      </c>
      <c r="B103" s="250" t="s">
        <v>505</v>
      </c>
      <c r="C103" s="251"/>
      <c r="D103" s="172">
        <v>806952.1</v>
      </c>
      <c r="E103" s="172">
        <v>789368.3</v>
      </c>
      <c r="F103" s="243">
        <f t="shared" si="1"/>
        <v>97.820961120244945</v>
      </c>
    </row>
    <row r="104" spans="1:6" ht="13.5" customHeight="1">
      <c r="A104" s="242" t="s">
        <v>506</v>
      </c>
      <c r="B104" s="250" t="s">
        <v>507</v>
      </c>
      <c r="C104" s="251"/>
      <c r="D104" s="172">
        <v>739152.9</v>
      </c>
      <c r="E104" s="172">
        <v>722746.5</v>
      </c>
      <c r="F104" s="243">
        <f t="shared" si="1"/>
        <v>97.780378051685929</v>
      </c>
    </row>
    <row r="105" spans="1:6" ht="13.5" customHeight="1">
      <c r="A105" s="242" t="s">
        <v>508</v>
      </c>
      <c r="B105" s="250" t="s">
        <v>507</v>
      </c>
      <c r="C105" s="251"/>
      <c r="D105" s="172">
        <v>739152.9</v>
      </c>
      <c r="E105" s="172">
        <v>722746.5</v>
      </c>
      <c r="F105" s="243">
        <f t="shared" si="1"/>
        <v>97.780378051685929</v>
      </c>
    </row>
    <row r="106" spans="1:6" ht="13.5" customHeight="1">
      <c r="A106" s="242" t="s">
        <v>509</v>
      </c>
      <c r="B106" s="250" t="s">
        <v>507</v>
      </c>
      <c r="C106" s="251"/>
      <c r="D106" s="172">
        <v>739152.9</v>
      </c>
      <c r="E106" s="172">
        <v>722746.5</v>
      </c>
      <c r="F106" s="243">
        <f t="shared" si="1"/>
        <v>97.780378051685929</v>
      </c>
    </row>
    <row r="107" spans="1:6" ht="13.5" customHeight="1">
      <c r="A107" s="242" t="s">
        <v>510</v>
      </c>
      <c r="B107" s="250" t="s">
        <v>511</v>
      </c>
      <c r="C107" s="251"/>
      <c r="D107" s="172">
        <v>615775.6</v>
      </c>
      <c r="E107" s="172">
        <v>602858</v>
      </c>
      <c r="F107" s="243">
        <f t="shared" si="1"/>
        <v>97.902222822729584</v>
      </c>
    </row>
    <row r="108" spans="1:6" ht="13.5" customHeight="1">
      <c r="A108" s="242" t="s">
        <v>512</v>
      </c>
      <c r="B108" s="250" t="s">
        <v>513</v>
      </c>
      <c r="C108" s="251"/>
      <c r="D108" s="172">
        <v>123377.3</v>
      </c>
      <c r="E108" s="172">
        <v>119888.5</v>
      </c>
      <c r="F108" s="243">
        <f t="shared" si="1"/>
        <v>97.172251297442884</v>
      </c>
    </row>
    <row r="109" spans="1:6" ht="13.5" customHeight="1">
      <c r="A109" s="242" t="s">
        <v>514</v>
      </c>
      <c r="B109" s="250" t="s">
        <v>515</v>
      </c>
      <c r="C109" s="251"/>
      <c r="D109" s="172">
        <v>67799.3</v>
      </c>
      <c r="E109" s="172">
        <v>66621.8</v>
      </c>
      <c r="F109" s="243">
        <f t="shared" si="1"/>
        <v>98.26325640530213</v>
      </c>
    </row>
    <row r="110" spans="1:6" ht="13.5" customHeight="1">
      <c r="A110" s="242" t="s">
        <v>516</v>
      </c>
      <c r="B110" s="250" t="s">
        <v>515</v>
      </c>
      <c r="C110" s="251"/>
      <c r="D110" s="172">
        <v>67799.3</v>
      </c>
      <c r="E110" s="172">
        <v>66621.8</v>
      </c>
      <c r="F110" s="243">
        <f t="shared" si="1"/>
        <v>98.26325640530213</v>
      </c>
    </row>
    <row r="111" spans="1:6" ht="13.5" customHeight="1">
      <c r="A111" s="242" t="s">
        <v>517</v>
      </c>
      <c r="B111" s="250" t="s">
        <v>515</v>
      </c>
      <c r="C111" s="251"/>
      <c r="D111" s="172">
        <v>67799.3</v>
      </c>
      <c r="E111" s="172">
        <v>66621.8</v>
      </c>
      <c r="F111" s="243">
        <f t="shared" si="1"/>
        <v>98.26325640530213</v>
      </c>
    </row>
    <row r="112" spans="1:6" ht="13.5" customHeight="1">
      <c r="A112" s="242" t="s">
        <v>518</v>
      </c>
      <c r="B112" s="250" t="s">
        <v>519</v>
      </c>
      <c r="C112" s="251"/>
      <c r="D112" s="172">
        <v>67799.3</v>
      </c>
      <c r="E112" s="172">
        <v>66621.8</v>
      </c>
      <c r="F112" s="243">
        <f t="shared" si="1"/>
        <v>98.26325640530213</v>
      </c>
    </row>
    <row r="113" spans="1:6" ht="13.5" customHeight="1">
      <c r="A113" s="242" t="s">
        <v>520</v>
      </c>
      <c r="B113" s="250" t="s">
        <v>521</v>
      </c>
      <c r="C113" s="251"/>
      <c r="D113" s="172">
        <v>794661</v>
      </c>
      <c r="E113" s="172">
        <v>763979.8</v>
      </c>
      <c r="F113" s="243">
        <f t="shared" si="1"/>
        <v>96.139083206549714</v>
      </c>
    </row>
    <row r="114" spans="1:6" ht="13.5" customHeight="1">
      <c r="A114" s="242" t="s">
        <v>522</v>
      </c>
      <c r="B114" s="250" t="s">
        <v>523</v>
      </c>
      <c r="C114" s="251"/>
      <c r="D114" s="172">
        <v>794661</v>
      </c>
      <c r="E114" s="172">
        <v>763979.8</v>
      </c>
      <c r="F114" s="243">
        <f t="shared" si="1"/>
        <v>96.139083206549714</v>
      </c>
    </row>
    <row r="115" spans="1:6" ht="13.5" customHeight="1">
      <c r="A115" s="242" t="s">
        <v>524</v>
      </c>
      <c r="B115" s="250" t="s">
        <v>464</v>
      </c>
      <c r="C115" s="251"/>
      <c r="D115" s="172">
        <v>688585.9</v>
      </c>
      <c r="E115" s="172">
        <v>671685.4</v>
      </c>
      <c r="F115" s="243">
        <f t="shared" si="1"/>
        <v>97.545622122091075</v>
      </c>
    </row>
    <row r="116" spans="1:6" ht="13.5" customHeight="1">
      <c r="A116" s="242" t="s">
        <v>525</v>
      </c>
      <c r="B116" s="250" t="s">
        <v>464</v>
      </c>
      <c r="C116" s="251"/>
      <c r="D116" s="172">
        <v>688585.9</v>
      </c>
      <c r="E116" s="172">
        <v>671685.4</v>
      </c>
      <c r="F116" s="243">
        <f t="shared" si="1"/>
        <v>97.545622122091075</v>
      </c>
    </row>
    <row r="117" spans="1:6" ht="13.5" customHeight="1">
      <c r="A117" s="242" t="s">
        <v>526</v>
      </c>
      <c r="B117" s="250" t="s">
        <v>527</v>
      </c>
      <c r="C117" s="251"/>
      <c r="D117" s="172">
        <v>36076.400000000001</v>
      </c>
      <c r="E117" s="172">
        <v>35952.800000000003</v>
      </c>
      <c r="F117" s="243">
        <f t="shared" si="1"/>
        <v>99.657393753256983</v>
      </c>
    </row>
    <row r="118" spans="1:6" ht="13.5" customHeight="1">
      <c r="A118" s="242" t="s">
        <v>528</v>
      </c>
      <c r="B118" s="250" t="s">
        <v>529</v>
      </c>
      <c r="C118" s="251"/>
      <c r="D118" s="172">
        <v>652509.6</v>
      </c>
      <c r="E118" s="172">
        <v>635732.6</v>
      </c>
      <c r="F118" s="243">
        <f t="shared" si="1"/>
        <v>97.428850088948877</v>
      </c>
    </row>
    <row r="119" spans="1:6" ht="13.5" customHeight="1">
      <c r="A119" s="242" t="s">
        <v>530</v>
      </c>
      <c r="B119" s="250" t="s">
        <v>471</v>
      </c>
      <c r="C119" s="251"/>
      <c r="D119" s="172">
        <v>106075.1</v>
      </c>
      <c r="E119" s="172">
        <v>92294.399999999994</v>
      </c>
      <c r="F119" s="243">
        <f t="shared" si="1"/>
        <v>87.00854394669436</v>
      </c>
    </row>
    <row r="120" spans="1:6" ht="13.5" customHeight="1">
      <c r="A120" s="242" t="s">
        <v>531</v>
      </c>
      <c r="B120" s="250" t="s">
        <v>532</v>
      </c>
      <c r="C120" s="251"/>
      <c r="D120" s="172">
        <v>106075.1</v>
      </c>
      <c r="E120" s="172">
        <v>92294.399999999994</v>
      </c>
      <c r="F120" s="243">
        <f t="shared" si="1"/>
        <v>87.00854394669436</v>
      </c>
    </row>
    <row r="121" spans="1:6" ht="13.5" customHeight="1">
      <c r="A121" s="242" t="s">
        <v>533</v>
      </c>
      <c r="B121" s="250" t="s">
        <v>534</v>
      </c>
      <c r="C121" s="251"/>
      <c r="D121" s="172">
        <v>106075.1</v>
      </c>
      <c r="E121" s="172">
        <v>92294.399999999994</v>
      </c>
      <c r="F121" s="243">
        <f t="shared" si="1"/>
        <v>87.00854394669436</v>
      </c>
    </row>
    <row r="122" spans="1:6" ht="24" customHeight="1">
      <c r="A122" s="242" t="s">
        <v>734</v>
      </c>
      <c r="B122" s="564" t="s">
        <v>535</v>
      </c>
      <c r="C122" s="565"/>
      <c r="D122" s="172">
        <v>2180640.1</v>
      </c>
      <c r="E122" s="172">
        <v>1513048.6</v>
      </c>
      <c r="F122" s="243">
        <f t="shared" si="1"/>
        <v>69.385525837115452</v>
      </c>
    </row>
    <row r="123" spans="1:6" ht="26.25" customHeight="1">
      <c r="A123" s="242" t="s">
        <v>735</v>
      </c>
      <c r="B123" s="564" t="s">
        <v>536</v>
      </c>
      <c r="C123" s="565"/>
      <c r="D123" s="172">
        <v>539798</v>
      </c>
      <c r="E123" s="172">
        <v>539153.9</v>
      </c>
      <c r="F123" s="243">
        <f t="shared" si="1"/>
        <v>99.880677586800999</v>
      </c>
    </row>
    <row r="124" spans="1:6" ht="13.5" customHeight="1">
      <c r="A124" s="242" t="s">
        <v>537</v>
      </c>
      <c r="B124" s="250" t="s">
        <v>538</v>
      </c>
      <c r="C124" s="251"/>
      <c r="D124" s="172">
        <v>539798</v>
      </c>
      <c r="E124" s="172">
        <v>539153.9</v>
      </c>
      <c r="F124" s="243">
        <f t="shared" si="1"/>
        <v>99.880677586800999</v>
      </c>
    </row>
    <row r="125" spans="1:6" ht="13.5" customHeight="1">
      <c r="A125" s="242" t="s">
        <v>539</v>
      </c>
      <c r="B125" s="250" t="s">
        <v>538</v>
      </c>
      <c r="C125" s="251"/>
      <c r="D125" s="172">
        <v>539798</v>
      </c>
      <c r="E125" s="172">
        <v>539153.9</v>
      </c>
      <c r="F125" s="243">
        <f t="shared" si="1"/>
        <v>99.880677586800999</v>
      </c>
    </row>
    <row r="126" spans="1:6" ht="13.5" customHeight="1">
      <c r="A126" s="242" t="s">
        <v>540</v>
      </c>
      <c r="B126" s="250" t="s">
        <v>538</v>
      </c>
      <c r="C126" s="251"/>
      <c r="D126" s="172">
        <v>539798</v>
      </c>
      <c r="E126" s="172">
        <v>539153.9</v>
      </c>
      <c r="F126" s="243">
        <f t="shared" si="1"/>
        <v>99.880677586800999</v>
      </c>
    </row>
    <row r="127" spans="1:6" ht="24" customHeight="1">
      <c r="A127" s="242" t="s">
        <v>736</v>
      </c>
      <c r="B127" s="564" t="s">
        <v>541</v>
      </c>
      <c r="C127" s="565"/>
      <c r="D127" s="172">
        <v>1640842.1</v>
      </c>
      <c r="E127" s="172">
        <v>973894.7</v>
      </c>
      <c r="F127" s="243">
        <f t="shared" si="1"/>
        <v>59.353346674856766</v>
      </c>
    </row>
    <row r="128" spans="1:6" ht="13.5" customHeight="1">
      <c r="A128" s="242" t="s">
        <v>542</v>
      </c>
      <c r="B128" s="250" t="s">
        <v>464</v>
      </c>
      <c r="C128" s="251"/>
      <c r="D128" s="172">
        <v>626346.5</v>
      </c>
      <c r="E128" s="172">
        <v>385186.1</v>
      </c>
      <c r="F128" s="243">
        <f t="shared" si="1"/>
        <v>61.497286246510519</v>
      </c>
    </row>
    <row r="129" spans="1:6" ht="13.5" customHeight="1">
      <c r="A129" s="242" t="s">
        <v>543</v>
      </c>
      <c r="B129" s="250" t="s">
        <v>464</v>
      </c>
      <c r="C129" s="251"/>
      <c r="D129" s="172">
        <v>626346.5</v>
      </c>
      <c r="E129" s="172">
        <v>385186.1</v>
      </c>
      <c r="F129" s="243">
        <f t="shared" si="1"/>
        <v>61.497286246510519</v>
      </c>
    </row>
    <row r="130" spans="1:6" ht="13.5" customHeight="1">
      <c r="A130" s="242" t="s">
        <v>544</v>
      </c>
      <c r="B130" s="250" t="s">
        <v>545</v>
      </c>
      <c r="C130" s="251"/>
      <c r="D130" s="172">
        <v>34465.699999999997</v>
      </c>
      <c r="E130" s="172">
        <v>8857.5</v>
      </c>
      <c r="F130" s="243">
        <f t="shared" si="1"/>
        <v>25.699463524605626</v>
      </c>
    </row>
    <row r="131" spans="1:6" ht="13.5" customHeight="1">
      <c r="A131" s="242" t="s">
        <v>546</v>
      </c>
      <c r="B131" s="564" t="s">
        <v>547</v>
      </c>
      <c r="C131" s="565"/>
      <c r="D131" s="172">
        <v>298795.5</v>
      </c>
      <c r="E131" s="172">
        <v>185962.8</v>
      </c>
      <c r="F131" s="243">
        <f t="shared" si="1"/>
        <v>62.237483496237388</v>
      </c>
    </row>
    <row r="132" spans="1:6" ht="13.5" customHeight="1">
      <c r="A132" s="242" t="s">
        <v>548</v>
      </c>
      <c r="B132" s="250" t="s">
        <v>549</v>
      </c>
      <c r="C132" s="251"/>
      <c r="D132" s="172">
        <v>293085.3</v>
      </c>
      <c r="E132" s="172">
        <v>190365.8</v>
      </c>
      <c r="F132" s="243">
        <f t="shared" si="1"/>
        <v>64.952353461603153</v>
      </c>
    </row>
    <row r="133" spans="1:6" ht="13.5" customHeight="1">
      <c r="A133" s="242" t="s">
        <v>550</v>
      </c>
      <c r="B133" s="250" t="s">
        <v>471</v>
      </c>
      <c r="C133" s="251"/>
      <c r="D133" s="172">
        <v>1014495.6</v>
      </c>
      <c r="E133" s="172">
        <v>588708.6</v>
      </c>
      <c r="F133" s="243">
        <f t="shared" si="1"/>
        <v>58.029684899569801</v>
      </c>
    </row>
    <row r="134" spans="1:6" ht="13.5" customHeight="1">
      <c r="A134" s="242" t="s">
        <v>551</v>
      </c>
      <c r="B134" s="250" t="s">
        <v>552</v>
      </c>
      <c r="C134" s="251"/>
      <c r="D134" s="172">
        <v>1014495.6</v>
      </c>
      <c r="E134" s="172">
        <v>588708.6</v>
      </c>
      <c r="F134" s="243">
        <f t="shared" si="1"/>
        <v>58.029684899569801</v>
      </c>
    </row>
    <row r="135" spans="1:6" ht="13.5" customHeight="1">
      <c r="A135" s="242" t="s">
        <v>553</v>
      </c>
      <c r="B135" s="250" t="s">
        <v>554</v>
      </c>
      <c r="C135" s="251"/>
      <c r="D135" s="172">
        <v>130402.2</v>
      </c>
      <c r="E135" s="172">
        <v>89582.6</v>
      </c>
      <c r="F135" s="243">
        <f t="shared" si="1"/>
        <v>68.697153882373158</v>
      </c>
    </row>
    <row r="136" spans="1:6" ht="13.5" customHeight="1">
      <c r="A136" s="242" t="s">
        <v>555</v>
      </c>
      <c r="B136" s="250" t="s">
        <v>556</v>
      </c>
      <c r="C136" s="251"/>
      <c r="D136" s="172">
        <v>254460.1</v>
      </c>
      <c r="E136" s="172">
        <v>133582.79999999999</v>
      </c>
      <c r="F136" s="243">
        <f t="shared" si="1"/>
        <v>52.496560364473645</v>
      </c>
    </row>
    <row r="137" spans="1:6" ht="13.5" customHeight="1">
      <c r="A137" s="242" t="s">
        <v>557</v>
      </c>
      <c r="B137" s="250" t="s">
        <v>558</v>
      </c>
      <c r="C137" s="251"/>
      <c r="D137" s="172">
        <v>629633.30000000005</v>
      </c>
      <c r="E137" s="172">
        <v>365543.2</v>
      </c>
      <c r="F137" s="243">
        <f t="shared" si="1"/>
        <v>58.0565227410939</v>
      </c>
    </row>
    <row r="138" spans="1:6" ht="26.25" customHeight="1">
      <c r="A138" s="242" t="s">
        <v>559</v>
      </c>
      <c r="B138" s="564" t="s">
        <v>560</v>
      </c>
      <c r="C138" s="565"/>
      <c r="D138" s="172">
        <v>681442.2</v>
      </c>
      <c r="E138" s="172">
        <v>617929.80000000005</v>
      </c>
      <c r="F138" s="243">
        <f t="shared" si="1"/>
        <v>90.679708418410272</v>
      </c>
    </row>
    <row r="139" spans="1:6" ht="24" customHeight="1">
      <c r="A139" s="242" t="s">
        <v>737</v>
      </c>
      <c r="B139" s="564" t="s">
        <v>561</v>
      </c>
      <c r="C139" s="565"/>
      <c r="D139" s="172">
        <v>605454.9</v>
      </c>
      <c r="E139" s="172">
        <v>541943.30000000005</v>
      </c>
      <c r="F139" s="243">
        <f t="shared" si="1"/>
        <v>89.51010223882902</v>
      </c>
    </row>
    <row r="140" spans="1:6" ht="13.5" customHeight="1">
      <c r="A140" s="242" t="s">
        <v>738</v>
      </c>
      <c r="B140" s="250" t="s">
        <v>562</v>
      </c>
      <c r="C140" s="251"/>
      <c r="D140" s="172">
        <v>547831.30000000005</v>
      </c>
      <c r="E140" s="172">
        <v>487520.6</v>
      </c>
      <c r="F140" s="243">
        <f t="shared" si="1"/>
        <v>88.991008728416929</v>
      </c>
    </row>
    <row r="141" spans="1:6" ht="13.5" customHeight="1">
      <c r="A141" s="242" t="s">
        <v>563</v>
      </c>
      <c r="B141" s="250" t="s">
        <v>31</v>
      </c>
      <c r="C141" s="251"/>
      <c r="D141" s="172">
        <v>2149.5</v>
      </c>
      <c r="E141" s="172">
        <v>1217.7</v>
      </c>
      <c r="F141" s="243">
        <f t="shared" si="1"/>
        <v>56.650383810188423</v>
      </c>
    </row>
    <row r="142" spans="1:6" ht="13.5" customHeight="1">
      <c r="A142" s="242" t="s">
        <v>564</v>
      </c>
      <c r="B142" s="250" t="s">
        <v>31</v>
      </c>
      <c r="C142" s="251"/>
      <c r="D142" s="172">
        <v>2149.5</v>
      </c>
      <c r="E142" s="172">
        <v>1217.7</v>
      </c>
      <c r="F142" s="243">
        <f t="shared" si="1"/>
        <v>56.650383810188423</v>
      </c>
    </row>
    <row r="143" spans="1:6" ht="13.5" customHeight="1">
      <c r="A143" s="242" t="s">
        <v>565</v>
      </c>
      <c r="B143" s="250" t="s">
        <v>31</v>
      </c>
      <c r="C143" s="251"/>
      <c r="D143" s="172">
        <v>2149.5</v>
      </c>
      <c r="E143" s="172">
        <v>1217.7</v>
      </c>
      <c r="F143" s="243">
        <f t="shared" si="1"/>
        <v>56.650383810188423</v>
      </c>
    </row>
    <row r="144" spans="1:6" ht="13.5" customHeight="1">
      <c r="A144" s="242" t="s">
        <v>566</v>
      </c>
      <c r="B144" s="250" t="s">
        <v>567</v>
      </c>
      <c r="C144" s="251"/>
      <c r="D144" s="172">
        <v>312836.2</v>
      </c>
      <c r="E144" s="172">
        <v>257770</v>
      </c>
      <c r="F144" s="243">
        <f t="shared" ref="F144:F201" si="2">SUM(E144/D144*100)</f>
        <v>82.397753201196025</v>
      </c>
    </row>
    <row r="145" spans="1:6" ht="13.5" customHeight="1">
      <c r="A145" s="242" t="s">
        <v>568</v>
      </c>
      <c r="B145" s="250" t="s">
        <v>567</v>
      </c>
      <c r="C145" s="251"/>
      <c r="D145" s="172">
        <v>312836.2</v>
      </c>
      <c r="E145" s="172">
        <v>257770</v>
      </c>
      <c r="F145" s="243">
        <f t="shared" si="2"/>
        <v>82.397753201196025</v>
      </c>
    </row>
    <row r="146" spans="1:6" ht="13.5" customHeight="1">
      <c r="A146" s="242" t="s">
        <v>569</v>
      </c>
      <c r="B146" s="250" t="s">
        <v>570</v>
      </c>
      <c r="C146" s="251"/>
      <c r="D146" s="172">
        <v>6714.3</v>
      </c>
      <c r="E146" s="172">
        <v>6713.4</v>
      </c>
      <c r="F146" s="243">
        <f t="shared" si="2"/>
        <v>99.986595773200477</v>
      </c>
    </row>
    <row r="147" spans="1:6" ht="13.5" customHeight="1">
      <c r="A147" s="242" t="s">
        <v>571</v>
      </c>
      <c r="B147" s="250" t="s">
        <v>572</v>
      </c>
      <c r="C147" s="251"/>
      <c r="D147" s="172">
        <v>83629.7</v>
      </c>
      <c r="E147" s="172">
        <v>77594.3</v>
      </c>
      <c r="F147" s="243">
        <f t="shared" si="2"/>
        <v>92.783185877744401</v>
      </c>
    </row>
    <row r="148" spans="1:6" ht="13.5" customHeight="1">
      <c r="A148" s="242" t="s">
        <v>573</v>
      </c>
      <c r="B148" s="250" t="s">
        <v>574</v>
      </c>
      <c r="C148" s="251"/>
      <c r="D148" s="172">
        <v>222492.2</v>
      </c>
      <c r="E148" s="172">
        <v>173462.3</v>
      </c>
      <c r="F148" s="243">
        <f t="shared" si="2"/>
        <v>77.963317365732365</v>
      </c>
    </row>
    <row r="149" spans="1:6" ht="13.5" customHeight="1">
      <c r="A149" s="242" t="s">
        <v>575</v>
      </c>
      <c r="B149" s="250" t="s">
        <v>576</v>
      </c>
      <c r="C149" s="251"/>
      <c r="D149" s="172">
        <v>229403.8</v>
      </c>
      <c r="E149" s="172">
        <v>225279.3</v>
      </c>
      <c r="F149" s="243">
        <f t="shared" si="2"/>
        <v>98.202078605498258</v>
      </c>
    </row>
    <row r="150" spans="1:6" ht="13.5" customHeight="1">
      <c r="A150" s="242" t="s">
        <v>577</v>
      </c>
      <c r="B150" s="250" t="s">
        <v>576</v>
      </c>
      <c r="C150" s="251"/>
      <c r="D150" s="172">
        <v>229403.8</v>
      </c>
      <c r="E150" s="172">
        <v>225279.3</v>
      </c>
      <c r="F150" s="243">
        <f t="shared" si="2"/>
        <v>98.202078605498258</v>
      </c>
    </row>
    <row r="151" spans="1:6" ht="13.5" customHeight="1">
      <c r="A151" s="242" t="s">
        <v>578</v>
      </c>
      <c r="B151" s="250" t="s">
        <v>579</v>
      </c>
      <c r="C151" s="251"/>
      <c r="D151" s="172">
        <v>27913.9</v>
      </c>
      <c r="E151" s="172">
        <v>27484</v>
      </c>
      <c r="F151" s="243">
        <f t="shared" si="2"/>
        <v>98.459907071387363</v>
      </c>
    </row>
    <row r="152" spans="1:6" ht="13.5" customHeight="1">
      <c r="A152" s="242" t="s">
        <v>580</v>
      </c>
      <c r="B152" s="250" t="s">
        <v>581</v>
      </c>
      <c r="C152" s="251"/>
      <c r="D152" s="172">
        <v>91713.600000000006</v>
      </c>
      <c r="E152" s="172">
        <v>88021.5</v>
      </c>
      <c r="F152" s="243">
        <f t="shared" si="2"/>
        <v>95.974315695818277</v>
      </c>
    </row>
    <row r="153" spans="1:6" ht="13.5" customHeight="1">
      <c r="A153" s="242" t="s">
        <v>582</v>
      </c>
      <c r="B153" s="250" t="s">
        <v>583</v>
      </c>
      <c r="C153" s="251"/>
      <c r="D153" s="172">
        <v>109776.4</v>
      </c>
      <c r="E153" s="172">
        <v>109773.8</v>
      </c>
      <c r="F153" s="243">
        <f t="shared" si="2"/>
        <v>99.997631549221879</v>
      </c>
    </row>
    <row r="154" spans="1:6" ht="13.5" customHeight="1">
      <c r="A154" s="242" t="s">
        <v>584</v>
      </c>
      <c r="B154" s="250" t="s">
        <v>585</v>
      </c>
      <c r="C154" s="251"/>
      <c r="D154" s="172">
        <v>888.1</v>
      </c>
      <c r="E154" s="172">
        <v>882.1</v>
      </c>
      <c r="F154" s="243">
        <f t="shared" si="2"/>
        <v>99.324400405359754</v>
      </c>
    </row>
    <row r="155" spans="1:6" ht="13.5" customHeight="1">
      <c r="A155" s="242" t="s">
        <v>586</v>
      </c>
      <c r="B155" s="250" t="s">
        <v>585</v>
      </c>
      <c r="C155" s="251"/>
      <c r="D155" s="172">
        <v>888.1</v>
      </c>
      <c r="E155" s="172">
        <v>882.1</v>
      </c>
      <c r="F155" s="243">
        <f t="shared" si="2"/>
        <v>99.324400405359754</v>
      </c>
    </row>
    <row r="156" spans="1:6" ht="13.5" customHeight="1">
      <c r="A156" s="242" t="s">
        <v>587</v>
      </c>
      <c r="B156" s="250" t="s">
        <v>588</v>
      </c>
      <c r="C156" s="251"/>
      <c r="D156" s="172">
        <v>887.1</v>
      </c>
      <c r="E156" s="172">
        <v>881.6</v>
      </c>
      <c r="F156" s="243">
        <f t="shared" si="2"/>
        <v>99.38000225453726</v>
      </c>
    </row>
    <row r="157" spans="1:6" ht="13.5" customHeight="1">
      <c r="A157" s="242" t="s">
        <v>589</v>
      </c>
      <c r="B157" s="250" t="s">
        <v>590</v>
      </c>
      <c r="C157" s="251"/>
      <c r="D157" s="172">
        <v>1</v>
      </c>
      <c r="E157" s="172">
        <v>0.4</v>
      </c>
      <c r="F157" s="243">
        <f t="shared" si="2"/>
        <v>40</v>
      </c>
    </row>
    <row r="158" spans="1:6" ht="13.5" customHeight="1">
      <c r="A158" s="242" t="s">
        <v>591</v>
      </c>
      <c r="B158" s="250" t="s">
        <v>592</v>
      </c>
      <c r="C158" s="251"/>
      <c r="D158" s="172">
        <v>2553.6999999999998</v>
      </c>
      <c r="E158" s="172">
        <v>2371.6</v>
      </c>
      <c r="F158" s="243">
        <f t="shared" si="2"/>
        <v>92.869170223597138</v>
      </c>
    </row>
    <row r="159" spans="1:6" ht="13.5" customHeight="1">
      <c r="A159" s="242" t="s">
        <v>593</v>
      </c>
      <c r="B159" s="250" t="s">
        <v>592</v>
      </c>
      <c r="C159" s="251"/>
      <c r="D159" s="172">
        <v>2553.6999999999998</v>
      </c>
      <c r="E159" s="172">
        <v>2371.6</v>
      </c>
      <c r="F159" s="243">
        <f t="shared" si="2"/>
        <v>92.869170223597138</v>
      </c>
    </row>
    <row r="160" spans="1:6" ht="13.5" customHeight="1">
      <c r="A160" s="242" t="s">
        <v>594</v>
      </c>
      <c r="B160" s="250" t="s">
        <v>595</v>
      </c>
      <c r="C160" s="251"/>
      <c r="D160" s="172">
        <v>2553.6999999999998</v>
      </c>
      <c r="E160" s="172">
        <v>2371.6</v>
      </c>
      <c r="F160" s="243">
        <f t="shared" si="2"/>
        <v>92.869170223597138</v>
      </c>
    </row>
    <row r="161" spans="1:6" ht="13.5" customHeight="1">
      <c r="A161" s="242" t="s">
        <v>742</v>
      </c>
      <c r="B161" s="250" t="s">
        <v>596</v>
      </c>
      <c r="C161" s="251"/>
      <c r="D161" s="172">
        <v>29398.7</v>
      </c>
      <c r="E161" s="172">
        <v>26634.7</v>
      </c>
      <c r="F161" s="243">
        <f t="shared" si="2"/>
        <v>90.598223730981303</v>
      </c>
    </row>
    <row r="162" spans="1:6" ht="13.5" customHeight="1">
      <c r="A162" s="242" t="s">
        <v>597</v>
      </c>
      <c r="B162" s="250" t="s">
        <v>598</v>
      </c>
      <c r="C162" s="251"/>
      <c r="D162" s="172">
        <v>29398.7</v>
      </c>
      <c r="E162" s="172">
        <v>26634.7</v>
      </c>
      <c r="F162" s="243">
        <f t="shared" si="2"/>
        <v>90.598223730981303</v>
      </c>
    </row>
    <row r="163" spans="1:6" ht="13.5" customHeight="1">
      <c r="A163" s="242" t="s">
        <v>599</v>
      </c>
      <c r="B163" s="250" t="s">
        <v>598</v>
      </c>
      <c r="C163" s="251"/>
      <c r="D163" s="172">
        <v>29398.7</v>
      </c>
      <c r="E163" s="172">
        <v>26634.7</v>
      </c>
      <c r="F163" s="243">
        <f t="shared" si="2"/>
        <v>90.598223730981303</v>
      </c>
    </row>
    <row r="164" spans="1:6" ht="24" customHeight="1">
      <c r="A164" s="242" t="s">
        <v>600</v>
      </c>
      <c r="B164" s="564" t="s">
        <v>601</v>
      </c>
      <c r="C164" s="565"/>
      <c r="D164" s="172">
        <v>25146.3</v>
      </c>
      <c r="E164" s="172">
        <v>22495.7</v>
      </c>
      <c r="F164" s="243">
        <f t="shared" si="2"/>
        <v>89.459284268460976</v>
      </c>
    </row>
    <row r="165" spans="1:6" ht="13.5" customHeight="1">
      <c r="A165" s="242" t="s">
        <v>602</v>
      </c>
      <c r="B165" s="250" t="s">
        <v>603</v>
      </c>
      <c r="C165" s="251"/>
      <c r="D165" s="172">
        <v>12.7</v>
      </c>
      <c r="E165" s="172">
        <v>12.7</v>
      </c>
      <c r="F165" s="243">
        <f t="shared" si="2"/>
        <v>100</v>
      </c>
    </row>
    <row r="166" spans="1:6" ht="13.5" customHeight="1">
      <c r="A166" s="242" t="s">
        <v>604</v>
      </c>
      <c r="B166" s="250" t="s">
        <v>605</v>
      </c>
      <c r="C166" s="251"/>
      <c r="D166" s="172">
        <v>25.8</v>
      </c>
      <c r="E166" s="172">
        <v>22.8</v>
      </c>
      <c r="F166" s="243">
        <f t="shared" si="2"/>
        <v>88.372093023255815</v>
      </c>
    </row>
    <row r="167" spans="1:6" ht="13.5" customHeight="1">
      <c r="A167" s="242" t="s">
        <v>606</v>
      </c>
      <c r="B167" s="250" t="s">
        <v>607</v>
      </c>
      <c r="C167" s="251"/>
      <c r="D167" s="172">
        <v>4213.8999999999996</v>
      </c>
      <c r="E167" s="172">
        <v>4103.5</v>
      </c>
      <c r="F167" s="243">
        <f t="shared" si="2"/>
        <v>97.380099195519591</v>
      </c>
    </row>
    <row r="168" spans="1:6" ht="13.5" customHeight="1">
      <c r="A168" s="242" t="s">
        <v>732</v>
      </c>
      <c r="B168" s="250" t="s">
        <v>608</v>
      </c>
      <c r="C168" s="251"/>
      <c r="D168" s="172">
        <v>28083.7</v>
      </c>
      <c r="E168" s="172">
        <v>27647.200000000001</v>
      </c>
      <c r="F168" s="243">
        <f t="shared" si="2"/>
        <v>98.445717622677918</v>
      </c>
    </row>
    <row r="169" spans="1:6" ht="13.5" customHeight="1">
      <c r="A169" s="242" t="s">
        <v>609</v>
      </c>
      <c r="B169" s="250" t="s">
        <v>610</v>
      </c>
      <c r="C169" s="251"/>
      <c r="D169" s="172">
        <v>3458.7</v>
      </c>
      <c r="E169" s="172">
        <v>3039.6</v>
      </c>
      <c r="F169" s="243">
        <f t="shared" si="2"/>
        <v>87.882730505681323</v>
      </c>
    </row>
    <row r="170" spans="1:6" ht="13.5" customHeight="1">
      <c r="A170" s="242" t="s">
        <v>611</v>
      </c>
      <c r="B170" s="250" t="s">
        <v>610</v>
      </c>
      <c r="C170" s="251"/>
      <c r="D170" s="172">
        <v>3458.7</v>
      </c>
      <c r="E170" s="172">
        <v>3039.6</v>
      </c>
      <c r="F170" s="243">
        <f t="shared" si="2"/>
        <v>87.882730505681323</v>
      </c>
    </row>
    <row r="171" spans="1:6" ht="13.5" customHeight="1">
      <c r="A171" s="242" t="s">
        <v>612</v>
      </c>
      <c r="B171" s="250" t="s">
        <v>610</v>
      </c>
      <c r="C171" s="251"/>
      <c r="D171" s="172">
        <v>3458.7</v>
      </c>
      <c r="E171" s="172">
        <v>3039.6</v>
      </c>
      <c r="F171" s="243">
        <f t="shared" si="2"/>
        <v>87.882730505681323</v>
      </c>
    </row>
    <row r="172" spans="1:6" ht="13.5" customHeight="1">
      <c r="A172" s="242" t="s">
        <v>613</v>
      </c>
      <c r="B172" s="250" t="s">
        <v>614</v>
      </c>
      <c r="C172" s="251"/>
      <c r="D172" s="172">
        <v>24625</v>
      </c>
      <c r="E172" s="172">
        <v>24607.599999999999</v>
      </c>
      <c r="F172" s="243">
        <f t="shared" si="2"/>
        <v>99.92934010152284</v>
      </c>
    </row>
    <row r="173" spans="1:6" ht="13.5" customHeight="1">
      <c r="A173" s="242" t="s">
        <v>615</v>
      </c>
      <c r="B173" s="250" t="s">
        <v>614</v>
      </c>
      <c r="C173" s="251"/>
      <c r="D173" s="172">
        <v>24625</v>
      </c>
      <c r="E173" s="172">
        <v>24607.599999999999</v>
      </c>
      <c r="F173" s="243">
        <f t="shared" si="2"/>
        <v>99.92934010152284</v>
      </c>
    </row>
    <row r="174" spans="1:6" ht="13.5" customHeight="1">
      <c r="A174" s="242" t="s">
        <v>616</v>
      </c>
      <c r="B174" s="250" t="s">
        <v>617</v>
      </c>
      <c r="C174" s="251"/>
      <c r="D174" s="172">
        <v>556.4</v>
      </c>
      <c r="E174" s="172">
        <v>539.5</v>
      </c>
      <c r="F174" s="243">
        <f t="shared" si="2"/>
        <v>96.962616822429908</v>
      </c>
    </row>
    <row r="175" spans="1:6" ht="13.5" customHeight="1">
      <c r="A175" s="242" t="s">
        <v>618</v>
      </c>
      <c r="B175" s="250" t="s">
        <v>619</v>
      </c>
      <c r="C175" s="251"/>
      <c r="D175" s="172">
        <v>24068.6</v>
      </c>
      <c r="E175" s="172">
        <v>24068.1</v>
      </c>
      <c r="F175" s="243">
        <f t="shared" si="2"/>
        <v>99.997922604555313</v>
      </c>
    </row>
    <row r="176" spans="1:6" ht="13.5" customHeight="1">
      <c r="A176" s="242" t="s">
        <v>731</v>
      </c>
      <c r="B176" s="564" t="s">
        <v>620</v>
      </c>
      <c r="C176" s="565"/>
      <c r="D176" s="172">
        <v>111.4</v>
      </c>
      <c r="E176" s="172">
        <v>111.3</v>
      </c>
      <c r="F176" s="243">
        <f t="shared" si="2"/>
        <v>99.910233393177734</v>
      </c>
    </row>
    <row r="177" spans="1:6" ht="13.5" customHeight="1">
      <c r="A177" s="242" t="s">
        <v>621</v>
      </c>
      <c r="B177" s="564" t="s">
        <v>620</v>
      </c>
      <c r="C177" s="565"/>
      <c r="D177" s="172">
        <v>111.4</v>
      </c>
      <c r="E177" s="172">
        <v>111.3</v>
      </c>
      <c r="F177" s="243">
        <f t="shared" si="2"/>
        <v>99.910233393177734</v>
      </c>
    </row>
    <row r="178" spans="1:6" ht="13.5" customHeight="1">
      <c r="A178" s="242" t="s">
        <v>622</v>
      </c>
      <c r="B178" s="564" t="s">
        <v>620</v>
      </c>
      <c r="C178" s="565"/>
      <c r="D178" s="172">
        <v>111.4</v>
      </c>
      <c r="E178" s="172">
        <v>111.3</v>
      </c>
      <c r="F178" s="243">
        <f t="shared" si="2"/>
        <v>99.910233393177734</v>
      </c>
    </row>
    <row r="179" spans="1:6" ht="13.5" customHeight="1">
      <c r="A179" s="242" t="s">
        <v>623</v>
      </c>
      <c r="B179" s="564" t="s">
        <v>620</v>
      </c>
      <c r="C179" s="565"/>
      <c r="D179" s="172">
        <v>111.4</v>
      </c>
      <c r="E179" s="172">
        <v>111.3</v>
      </c>
      <c r="F179" s="243">
        <f t="shared" si="2"/>
        <v>99.910233393177734</v>
      </c>
    </row>
    <row r="180" spans="1:6" ht="13.5" customHeight="1">
      <c r="A180" s="242" t="s">
        <v>740</v>
      </c>
      <c r="B180" s="250" t="s">
        <v>624</v>
      </c>
      <c r="C180" s="251"/>
      <c r="D180" s="172">
        <v>29.9</v>
      </c>
      <c r="E180" s="172">
        <v>29.4</v>
      </c>
      <c r="F180" s="243">
        <f t="shared" si="2"/>
        <v>98.327759197324411</v>
      </c>
    </row>
    <row r="181" spans="1:6" ht="13.5" customHeight="1">
      <c r="A181" s="242" t="s">
        <v>625</v>
      </c>
      <c r="B181" s="250" t="s">
        <v>624</v>
      </c>
      <c r="C181" s="251"/>
      <c r="D181" s="172">
        <v>29.9</v>
      </c>
      <c r="E181" s="172">
        <v>29.4</v>
      </c>
      <c r="F181" s="243">
        <f t="shared" si="2"/>
        <v>98.327759197324411</v>
      </c>
    </row>
    <row r="182" spans="1:6" ht="13.5" customHeight="1">
      <c r="A182" s="242" t="s">
        <v>626</v>
      </c>
      <c r="B182" s="250" t="s">
        <v>624</v>
      </c>
      <c r="C182" s="251"/>
      <c r="D182" s="172">
        <v>29.9</v>
      </c>
      <c r="E182" s="172">
        <v>29.4</v>
      </c>
      <c r="F182" s="243">
        <f t="shared" si="2"/>
        <v>98.327759197324411</v>
      </c>
    </row>
    <row r="183" spans="1:6" ht="13.5" customHeight="1">
      <c r="A183" s="242" t="s">
        <v>627</v>
      </c>
      <c r="B183" s="250" t="s">
        <v>628</v>
      </c>
      <c r="C183" s="251"/>
      <c r="D183" s="172">
        <v>29.9</v>
      </c>
      <c r="E183" s="172">
        <v>29.4</v>
      </c>
      <c r="F183" s="243">
        <f t="shared" si="2"/>
        <v>98.327759197324411</v>
      </c>
    </row>
    <row r="184" spans="1:6" ht="23.25" customHeight="1">
      <c r="A184" s="242" t="s">
        <v>733</v>
      </c>
      <c r="B184" s="564" t="s">
        <v>629</v>
      </c>
      <c r="C184" s="565"/>
      <c r="D184" s="172">
        <v>70834.2</v>
      </c>
      <c r="E184" s="172">
        <v>70833.899999999994</v>
      </c>
      <c r="F184" s="243">
        <f t="shared" si="2"/>
        <v>99.999576475770183</v>
      </c>
    </row>
    <row r="185" spans="1:6" ht="13.5" customHeight="1">
      <c r="A185" s="242" t="s">
        <v>630</v>
      </c>
      <c r="B185" s="250" t="s">
        <v>631</v>
      </c>
      <c r="C185" s="251"/>
      <c r="D185" s="172">
        <v>957.2</v>
      </c>
      <c r="E185" s="172">
        <v>957.2</v>
      </c>
      <c r="F185" s="243">
        <f t="shared" si="2"/>
        <v>100</v>
      </c>
    </row>
    <row r="186" spans="1:6" ht="13.5" customHeight="1">
      <c r="A186" s="242" t="s">
        <v>632</v>
      </c>
      <c r="B186" s="250" t="s">
        <v>633</v>
      </c>
      <c r="C186" s="251"/>
      <c r="D186" s="172">
        <v>957.2</v>
      </c>
      <c r="E186" s="172">
        <v>957.2</v>
      </c>
      <c r="F186" s="243">
        <f t="shared" si="2"/>
        <v>100</v>
      </c>
    </row>
    <row r="187" spans="1:6" ht="13.5" customHeight="1">
      <c r="A187" s="242" t="s">
        <v>634</v>
      </c>
      <c r="B187" s="250" t="s">
        <v>635</v>
      </c>
      <c r="C187" s="251"/>
      <c r="D187" s="172">
        <v>957.2</v>
      </c>
      <c r="E187" s="172">
        <v>957.2</v>
      </c>
      <c r="F187" s="243">
        <f t="shared" si="2"/>
        <v>100</v>
      </c>
    </row>
    <row r="188" spans="1:6" ht="13.5" customHeight="1">
      <c r="A188" s="242" t="s">
        <v>636</v>
      </c>
      <c r="B188" s="250" t="s">
        <v>633</v>
      </c>
      <c r="C188" s="251"/>
      <c r="D188" s="172">
        <v>957.2</v>
      </c>
      <c r="E188" s="172">
        <v>957.2</v>
      </c>
      <c r="F188" s="243">
        <f t="shared" si="2"/>
        <v>100</v>
      </c>
    </row>
    <row r="189" spans="1:6" ht="13.5" customHeight="1">
      <c r="A189" s="242" t="s">
        <v>739</v>
      </c>
      <c r="B189" s="250" t="s">
        <v>637</v>
      </c>
      <c r="C189" s="251"/>
      <c r="D189" s="172">
        <v>69877</v>
      </c>
      <c r="E189" s="172">
        <v>69876.7</v>
      </c>
      <c r="F189" s="243">
        <f t="shared" si="2"/>
        <v>99.999570674184639</v>
      </c>
    </row>
    <row r="190" spans="1:6" ht="13.5" customHeight="1">
      <c r="A190" s="242" t="s">
        <v>638</v>
      </c>
      <c r="B190" s="250" t="s">
        <v>633</v>
      </c>
      <c r="C190" s="251"/>
      <c r="D190" s="172">
        <v>69877</v>
      </c>
      <c r="E190" s="172">
        <v>69876.7</v>
      </c>
      <c r="F190" s="243">
        <f t="shared" si="2"/>
        <v>99.999570674184639</v>
      </c>
    </row>
    <row r="191" spans="1:6" ht="13.5" customHeight="1">
      <c r="A191" s="242" t="s">
        <v>639</v>
      </c>
      <c r="B191" s="250" t="s">
        <v>633</v>
      </c>
      <c r="C191" s="251"/>
      <c r="D191" s="172">
        <v>69877</v>
      </c>
      <c r="E191" s="172">
        <v>69876.7</v>
      </c>
      <c r="F191" s="243">
        <f t="shared" si="2"/>
        <v>99.999570674184639</v>
      </c>
    </row>
    <row r="192" spans="1:6" ht="13.5" customHeight="1">
      <c r="A192" s="242" t="s">
        <v>640</v>
      </c>
      <c r="B192" s="250" t="s">
        <v>633</v>
      </c>
      <c r="C192" s="251"/>
      <c r="D192" s="172">
        <v>69877</v>
      </c>
      <c r="E192" s="172">
        <v>69876.7</v>
      </c>
      <c r="F192" s="243">
        <f t="shared" si="2"/>
        <v>99.999570674184639</v>
      </c>
    </row>
    <row r="193" spans="1:6" ht="25.5" customHeight="1">
      <c r="A193" s="242" t="s">
        <v>718</v>
      </c>
      <c r="B193" s="564" t="s">
        <v>641</v>
      </c>
      <c r="C193" s="565"/>
      <c r="D193" s="172">
        <v>5153</v>
      </c>
      <c r="E193" s="172">
        <v>5152.5</v>
      </c>
      <c r="F193" s="243">
        <f t="shared" si="2"/>
        <v>99.990296914418792</v>
      </c>
    </row>
    <row r="194" spans="1:6" ht="13.5" customHeight="1">
      <c r="A194" s="242" t="s">
        <v>741</v>
      </c>
      <c r="B194" s="250" t="s">
        <v>631</v>
      </c>
      <c r="C194" s="251"/>
      <c r="D194" s="172">
        <v>5153</v>
      </c>
      <c r="E194" s="172">
        <v>5152.5</v>
      </c>
      <c r="F194" s="243">
        <f t="shared" si="2"/>
        <v>99.990296914418792</v>
      </c>
    </row>
    <row r="195" spans="1:6" ht="13.5" customHeight="1">
      <c r="A195" s="242" t="s">
        <v>642</v>
      </c>
      <c r="B195" s="250" t="s">
        <v>643</v>
      </c>
      <c r="C195" s="251"/>
      <c r="D195" s="172">
        <v>4137</v>
      </c>
      <c r="E195" s="172">
        <v>4137</v>
      </c>
      <c r="F195" s="243">
        <f t="shared" si="2"/>
        <v>100</v>
      </c>
    </row>
    <row r="196" spans="1:6" ht="13.5" customHeight="1">
      <c r="A196" s="242" t="s">
        <v>644</v>
      </c>
      <c r="B196" s="250" t="s">
        <v>643</v>
      </c>
      <c r="C196" s="251"/>
      <c r="D196" s="172">
        <v>4137</v>
      </c>
      <c r="E196" s="172">
        <v>4137</v>
      </c>
      <c r="F196" s="243">
        <f t="shared" si="2"/>
        <v>100</v>
      </c>
    </row>
    <row r="197" spans="1:6" ht="13.5" customHeight="1">
      <c r="A197" s="242" t="s">
        <v>645</v>
      </c>
      <c r="B197" s="250" t="s">
        <v>646</v>
      </c>
      <c r="C197" s="251"/>
      <c r="D197" s="172">
        <v>4137</v>
      </c>
      <c r="E197" s="172">
        <v>4137</v>
      </c>
      <c r="F197" s="243">
        <f t="shared" si="2"/>
        <v>100</v>
      </c>
    </row>
    <row r="198" spans="1:6" ht="13.5" customHeight="1">
      <c r="A198" s="242" t="s">
        <v>647</v>
      </c>
      <c r="B198" s="250" t="s">
        <v>648</v>
      </c>
      <c r="C198" s="251"/>
      <c r="D198" s="172">
        <v>1016</v>
      </c>
      <c r="E198" s="172">
        <v>1015.5</v>
      </c>
      <c r="F198" s="243">
        <f t="shared" si="2"/>
        <v>99.9507874015748</v>
      </c>
    </row>
    <row r="199" spans="1:6" ht="13.5" customHeight="1">
      <c r="A199" s="242" t="s">
        <v>649</v>
      </c>
      <c r="B199" s="250" t="s">
        <v>648</v>
      </c>
      <c r="C199" s="251"/>
      <c r="D199" s="172">
        <v>1016</v>
      </c>
      <c r="E199" s="172">
        <v>1015.5</v>
      </c>
      <c r="F199" s="243">
        <f t="shared" si="2"/>
        <v>99.9507874015748</v>
      </c>
    </row>
    <row r="200" spans="1:6" ht="13.5" customHeight="1">
      <c r="A200" s="244" t="s">
        <v>650</v>
      </c>
      <c r="B200" s="252" t="s">
        <v>651</v>
      </c>
      <c r="C200" s="253"/>
      <c r="D200" s="178">
        <v>1016</v>
      </c>
      <c r="E200" s="178">
        <v>1015.5</v>
      </c>
      <c r="F200" s="245">
        <f t="shared" si="2"/>
        <v>99.9507874015748</v>
      </c>
    </row>
    <row r="201" spans="1:6">
      <c r="A201" s="568" t="s">
        <v>11</v>
      </c>
      <c r="B201" s="569"/>
      <c r="C201" s="570"/>
      <c r="D201" s="181">
        <v>8849001.1999999993</v>
      </c>
      <c r="E201" s="181">
        <v>7925777.5999999996</v>
      </c>
      <c r="F201" s="246">
        <f t="shared" si="2"/>
        <v>89.566917450525381</v>
      </c>
    </row>
    <row r="202" spans="1:6">
      <c r="A202" s="247"/>
      <c r="B202" s="247"/>
      <c r="C202" s="247"/>
      <c r="D202" s="247"/>
      <c r="E202" s="247"/>
    </row>
    <row r="203" spans="1:6">
      <c r="A203" s="247"/>
      <c r="B203" s="247"/>
      <c r="C203" s="247"/>
      <c r="D203" s="247"/>
      <c r="E203" s="247"/>
    </row>
    <row r="204" spans="1:6" ht="14.25" customHeight="1">
      <c r="A204" s="228" t="s">
        <v>87</v>
      </c>
      <c r="C204" s="159"/>
      <c r="E204" s="563" t="s">
        <v>88</v>
      </c>
      <c r="F204" s="563"/>
    </row>
    <row r="205" spans="1:6">
      <c r="A205" s="187"/>
      <c r="C205" s="189" t="s">
        <v>161</v>
      </c>
      <c r="E205" s="254"/>
      <c r="F205" s="189"/>
    </row>
    <row r="206" spans="1:6">
      <c r="A206" s="159"/>
      <c r="C206" s="159"/>
      <c r="F206" s="159"/>
    </row>
    <row r="207" spans="1:6" ht="15.75" customHeight="1">
      <c r="A207" s="228" t="s">
        <v>17</v>
      </c>
      <c r="C207" s="159"/>
      <c r="E207" s="563" t="s">
        <v>89</v>
      </c>
      <c r="F207" s="563"/>
    </row>
    <row r="208" spans="1:6">
      <c r="C208" s="189" t="s">
        <v>161</v>
      </c>
      <c r="E208" s="254"/>
      <c r="F208" s="189"/>
    </row>
  </sheetData>
  <mergeCells count="39">
    <mergeCell ref="A6:F6"/>
    <mergeCell ref="A7:F7"/>
    <mergeCell ref="A8:F8"/>
    <mergeCell ref="A10:F10"/>
    <mergeCell ref="B14:C14"/>
    <mergeCell ref="B15:C15"/>
    <mergeCell ref="B193:C193"/>
    <mergeCell ref="A201:C201"/>
    <mergeCell ref="B17:C17"/>
    <mergeCell ref="B31:C31"/>
    <mergeCell ref="B37:C37"/>
    <mergeCell ref="B39:C39"/>
    <mergeCell ref="B52:C52"/>
    <mergeCell ref="B102:C102"/>
    <mergeCell ref="B53:C53"/>
    <mergeCell ref="B57:C57"/>
    <mergeCell ref="B58:C58"/>
    <mergeCell ref="B59:C59"/>
    <mergeCell ref="B95:C95"/>
    <mergeCell ref="B96:C96"/>
    <mergeCell ref="B97:C97"/>
    <mergeCell ref="B98:C98"/>
    <mergeCell ref="B99:C99"/>
    <mergeCell ref="B100:C100"/>
    <mergeCell ref="B101:C101"/>
    <mergeCell ref="B122:C122"/>
    <mergeCell ref="B123:C123"/>
    <mergeCell ref="B127:C127"/>
    <mergeCell ref="B138:C138"/>
    <mergeCell ref="B139:C139"/>
    <mergeCell ref="B131:C131"/>
    <mergeCell ref="E207:F207"/>
    <mergeCell ref="E204:F204"/>
    <mergeCell ref="B164:C164"/>
    <mergeCell ref="B176:C176"/>
    <mergeCell ref="B177:C177"/>
    <mergeCell ref="B178:C178"/>
    <mergeCell ref="B179:C179"/>
    <mergeCell ref="B184:C184"/>
  </mergeCells>
  <printOptions horizontalCentered="1"/>
  <pageMargins left="0.47244094488188981" right="0.39370078740157483" top="0.47244094488188981" bottom="0.39370078740157483" header="0.31496062992125984" footer="0.31496062992125984"/>
  <pageSetup paperSize="9" scale="95"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apas6"/>
  <dimension ref="A1:J48"/>
  <sheetViews>
    <sheetView topLeftCell="A13" workbookViewId="0">
      <selection activeCell="A47" sqref="A47"/>
    </sheetView>
  </sheetViews>
  <sheetFormatPr defaultRowHeight="13.2"/>
  <cols>
    <col min="1" max="1" width="65.6640625" customWidth="1"/>
    <col min="2" max="10" width="11" customWidth="1"/>
  </cols>
  <sheetData>
    <row r="1" spans="1:10" ht="11.25" customHeight="1">
      <c r="A1" s="192"/>
      <c r="B1" s="192"/>
      <c r="C1" s="192"/>
      <c r="D1" s="192"/>
      <c r="E1" s="192"/>
      <c r="F1" s="229" t="s">
        <v>652</v>
      </c>
      <c r="H1" s="194"/>
      <c r="I1" s="192"/>
      <c r="J1" s="192"/>
    </row>
    <row r="2" spans="1:10" ht="11.25" customHeight="1">
      <c r="A2" s="195"/>
      <c r="B2" s="195"/>
      <c r="C2" s="195"/>
      <c r="D2" s="195"/>
      <c r="E2" s="195"/>
      <c r="F2" s="229" t="s">
        <v>234</v>
      </c>
      <c r="H2" s="195"/>
      <c r="I2" s="195"/>
      <c r="J2" s="195"/>
    </row>
    <row r="3" spans="1:10" ht="11.25" customHeight="1">
      <c r="A3" s="192"/>
      <c r="B3" s="192"/>
      <c r="C3" s="192"/>
      <c r="D3" s="192"/>
      <c r="E3" s="192"/>
      <c r="F3" s="229" t="s">
        <v>235</v>
      </c>
      <c r="H3" s="192"/>
      <c r="I3" s="192"/>
      <c r="J3" s="192"/>
    </row>
    <row r="4" spans="1:10" ht="11.25" customHeight="1">
      <c r="A4" s="194"/>
      <c r="B4" s="194"/>
      <c r="C4" s="194"/>
      <c r="D4" s="194"/>
      <c r="E4" s="194"/>
      <c r="F4" s="230" t="s">
        <v>236</v>
      </c>
      <c r="H4" s="194"/>
      <c r="I4" s="194"/>
      <c r="J4" s="194"/>
    </row>
    <row r="5" spans="1:10" ht="11.25" customHeight="1">
      <c r="A5" s="194"/>
      <c r="B5" s="194"/>
      <c r="C5" s="194"/>
      <c r="D5" s="194"/>
      <c r="E5" s="194"/>
      <c r="F5" s="194"/>
      <c r="G5" s="194"/>
      <c r="H5" s="194"/>
      <c r="I5" s="196"/>
      <c r="J5" s="198"/>
    </row>
    <row r="6" spans="1:10" ht="15.6">
      <c r="A6" s="560" t="s">
        <v>653</v>
      </c>
      <c r="B6" s="560"/>
      <c r="C6" s="560"/>
      <c r="D6" s="560"/>
      <c r="E6" s="560"/>
      <c r="F6" s="560"/>
      <c r="G6" s="560"/>
      <c r="H6" s="560"/>
      <c r="I6" s="560"/>
      <c r="J6" s="560"/>
    </row>
    <row r="7" spans="1:10" ht="15.6">
      <c r="A7" s="560" t="s">
        <v>165</v>
      </c>
      <c r="B7" s="560"/>
      <c r="C7" s="560"/>
      <c r="D7" s="560"/>
      <c r="E7" s="560"/>
      <c r="F7" s="560"/>
      <c r="G7" s="560"/>
      <c r="H7" s="560"/>
      <c r="I7" s="560"/>
      <c r="J7" s="560"/>
    </row>
    <row r="8" spans="1:10">
      <c r="A8" s="213"/>
      <c r="B8" s="213"/>
      <c r="C8" s="213"/>
      <c r="D8" s="213"/>
      <c r="E8" s="213"/>
      <c r="F8" s="213"/>
      <c r="G8" s="213"/>
      <c r="H8" s="213"/>
      <c r="I8" s="213"/>
      <c r="J8" s="213"/>
    </row>
    <row r="9" spans="1:10">
      <c r="A9" s="561" t="s">
        <v>238</v>
      </c>
      <c r="B9" s="561"/>
      <c r="C9" s="561"/>
      <c r="D9" s="561"/>
      <c r="E9" s="561"/>
      <c r="F9" s="561"/>
      <c r="G9" s="561"/>
      <c r="H9" s="561"/>
      <c r="I9" s="561"/>
      <c r="J9" s="561"/>
    </row>
    <row r="10" spans="1:10">
      <c r="A10" s="193"/>
      <c r="B10" s="562" t="s">
        <v>360</v>
      </c>
      <c r="C10" s="562"/>
      <c r="E10" s="193"/>
      <c r="F10" s="193"/>
      <c r="G10" s="193"/>
      <c r="H10" s="193"/>
      <c r="I10" s="193"/>
      <c r="J10" s="193"/>
    </row>
    <row r="11" spans="1:10">
      <c r="A11" s="194"/>
      <c r="B11" s="194"/>
      <c r="C11" s="194"/>
      <c r="D11" s="194"/>
      <c r="E11" s="194"/>
      <c r="F11" s="194"/>
      <c r="G11" s="194"/>
      <c r="H11" s="194"/>
      <c r="I11" s="196"/>
      <c r="J11" s="200" t="s">
        <v>43</v>
      </c>
    </row>
    <row r="12" spans="1:10" ht="12" customHeight="1">
      <c r="A12" s="547" t="s">
        <v>101</v>
      </c>
      <c r="B12" s="551" t="s">
        <v>11</v>
      </c>
      <c r="C12" s="551"/>
      <c r="D12" s="552"/>
      <c r="E12" s="543" t="s">
        <v>240</v>
      </c>
      <c r="F12" s="543"/>
      <c r="G12" s="543"/>
      <c r="H12" s="543"/>
      <c r="I12" s="543"/>
      <c r="J12" s="543"/>
    </row>
    <row r="13" spans="1:10" ht="12" customHeight="1">
      <c r="A13" s="548"/>
      <c r="B13" s="554"/>
      <c r="C13" s="554"/>
      <c r="D13" s="555"/>
      <c r="E13" s="543" t="s">
        <v>241</v>
      </c>
      <c r="F13" s="543"/>
      <c r="G13" s="543"/>
      <c r="H13" s="543"/>
      <c r="I13" s="543" t="s">
        <v>242</v>
      </c>
      <c r="J13" s="543"/>
    </row>
    <row r="14" spans="1:10" ht="12" customHeight="1">
      <c r="A14" s="548"/>
      <c r="B14" s="557"/>
      <c r="C14" s="557"/>
      <c r="D14" s="558"/>
      <c r="E14" s="576" t="s">
        <v>11</v>
      </c>
      <c r="F14" s="577"/>
      <c r="G14" s="543" t="s">
        <v>244</v>
      </c>
      <c r="H14" s="543"/>
      <c r="I14" s="543" t="s">
        <v>104</v>
      </c>
      <c r="J14" s="543" t="s">
        <v>39</v>
      </c>
    </row>
    <row r="15" spans="1:10" ht="31.5" customHeight="1">
      <c r="A15" s="549"/>
      <c r="B15" s="165" t="s">
        <v>104</v>
      </c>
      <c r="C15" s="165" t="s">
        <v>39</v>
      </c>
      <c r="D15" s="166" t="s">
        <v>105</v>
      </c>
      <c r="E15" s="165" t="s">
        <v>104</v>
      </c>
      <c r="F15" s="165" t="s">
        <v>39</v>
      </c>
      <c r="G15" s="166" t="s">
        <v>104</v>
      </c>
      <c r="H15" s="166" t="s">
        <v>39</v>
      </c>
      <c r="I15" s="543"/>
      <c r="J15" s="543"/>
    </row>
    <row r="16" spans="1:10" ht="12" customHeight="1">
      <c r="A16" s="167">
        <v>1</v>
      </c>
      <c r="B16" s="167">
        <v>2</v>
      </c>
      <c r="C16" s="167">
        <v>3</v>
      </c>
      <c r="D16" s="167">
        <v>4</v>
      </c>
      <c r="E16" s="167">
        <v>5</v>
      </c>
      <c r="F16" s="167">
        <v>6</v>
      </c>
      <c r="G16" s="167">
        <v>7</v>
      </c>
      <c r="H16" s="167">
        <v>8</v>
      </c>
      <c r="I16" s="167">
        <v>9</v>
      </c>
      <c r="J16" s="167">
        <v>10</v>
      </c>
    </row>
    <row r="17" spans="1:10" s="137" customFormat="1" ht="12" customHeight="1">
      <c r="A17" s="216" t="s">
        <v>247</v>
      </c>
      <c r="B17" s="217">
        <v>18.2</v>
      </c>
      <c r="C17" s="217">
        <v>18.2</v>
      </c>
      <c r="D17" s="217">
        <f>SUM(C17/B17*100)</f>
        <v>100</v>
      </c>
      <c r="E17" s="217">
        <v>18.2</v>
      </c>
      <c r="F17" s="217">
        <v>18.2</v>
      </c>
      <c r="G17" s="217"/>
      <c r="H17" s="217"/>
      <c r="I17" s="217"/>
      <c r="J17" s="218"/>
    </row>
    <row r="18" spans="1:10" s="137" customFormat="1" ht="12" customHeight="1">
      <c r="A18" s="171" t="s">
        <v>260</v>
      </c>
      <c r="B18" s="172">
        <v>0.8</v>
      </c>
      <c r="C18" s="172">
        <v>0.8</v>
      </c>
      <c r="D18" s="172">
        <f t="shared" ref="D18:D42" si="0">SUM(C18/B18*100)</f>
        <v>100</v>
      </c>
      <c r="E18" s="172">
        <v>0.8</v>
      </c>
      <c r="F18" s="172">
        <v>0.8</v>
      </c>
      <c r="G18" s="172"/>
      <c r="H18" s="172"/>
      <c r="I18" s="172"/>
      <c r="J18" s="173"/>
    </row>
    <row r="19" spans="1:10" s="137" customFormat="1" ht="12" customHeight="1">
      <c r="A19" s="171" t="s">
        <v>268</v>
      </c>
      <c r="B19" s="172">
        <v>1</v>
      </c>
      <c r="C19" s="172">
        <v>1</v>
      </c>
      <c r="D19" s="172">
        <f t="shared" si="0"/>
        <v>100</v>
      </c>
      <c r="E19" s="172">
        <v>1</v>
      </c>
      <c r="F19" s="172">
        <v>1</v>
      </c>
      <c r="G19" s="172"/>
      <c r="H19" s="172"/>
      <c r="I19" s="172"/>
      <c r="J19" s="173"/>
    </row>
    <row r="20" spans="1:10" s="137" customFormat="1" ht="12" customHeight="1">
      <c r="A20" s="171" t="s">
        <v>270</v>
      </c>
      <c r="B20" s="172">
        <v>1109.0999999999999</v>
      </c>
      <c r="C20" s="172">
        <v>841</v>
      </c>
      <c r="D20" s="172">
        <f t="shared" si="0"/>
        <v>75.827247317644947</v>
      </c>
      <c r="E20" s="172">
        <v>1109.0999999999999</v>
      </c>
      <c r="F20" s="172">
        <v>841</v>
      </c>
      <c r="G20" s="172"/>
      <c r="H20" s="172"/>
      <c r="I20" s="172"/>
      <c r="J20" s="173"/>
    </row>
    <row r="21" spans="1:10" s="137" customFormat="1" ht="12" customHeight="1">
      <c r="A21" s="171" t="s">
        <v>272</v>
      </c>
      <c r="B21" s="172">
        <v>10.1</v>
      </c>
      <c r="C21" s="172">
        <v>10.1</v>
      </c>
      <c r="D21" s="172">
        <f t="shared" si="0"/>
        <v>100</v>
      </c>
      <c r="E21" s="172">
        <v>10.1</v>
      </c>
      <c r="F21" s="172">
        <v>10.1</v>
      </c>
      <c r="G21" s="172"/>
      <c r="H21" s="172"/>
      <c r="I21" s="172"/>
      <c r="J21" s="173"/>
    </row>
    <row r="22" spans="1:10" s="137" customFormat="1" ht="12" customHeight="1">
      <c r="A22" s="171" t="s">
        <v>275</v>
      </c>
      <c r="B22" s="172">
        <v>16.5</v>
      </c>
      <c r="C22" s="172">
        <v>14.9</v>
      </c>
      <c r="D22" s="172">
        <f t="shared" si="0"/>
        <v>90.303030303030312</v>
      </c>
      <c r="E22" s="172">
        <v>16.5</v>
      </c>
      <c r="F22" s="172">
        <v>14.9</v>
      </c>
      <c r="G22" s="172"/>
      <c r="H22" s="172"/>
      <c r="I22" s="172"/>
      <c r="J22" s="173"/>
    </row>
    <row r="23" spans="1:10" s="137" customFormat="1" ht="12" customHeight="1">
      <c r="A23" s="171" t="s">
        <v>276</v>
      </c>
      <c r="B23" s="172">
        <v>40.700000000000003</v>
      </c>
      <c r="C23" s="172">
        <v>32.5</v>
      </c>
      <c r="D23" s="172">
        <f t="shared" si="0"/>
        <v>79.852579852579851</v>
      </c>
      <c r="E23" s="172">
        <v>40.700000000000003</v>
      </c>
      <c r="F23" s="172">
        <v>32.5</v>
      </c>
      <c r="G23" s="172">
        <v>11.2</v>
      </c>
      <c r="H23" s="172">
        <v>8</v>
      </c>
      <c r="I23" s="172"/>
      <c r="J23" s="173"/>
    </row>
    <row r="24" spans="1:10" s="137" customFormat="1" ht="12" customHeight="1">
      <c r="A24" s="171" t="s">
        <v>277</v>
      </c>
      <c r="B24" s="172">
        <v>0.1</v>
      </c>
      <c r="C24" s="172"/>
      <c r="D24" s="172">
        <f t="shared" si="0"/>
        <v>0</v>
      </c>
      <c r="E24" s="172">
        <v>0.1</v>
      </c>
      <c r="F24" s="172"/>
      <c r="G24" s="172"/>
      <c r="H24" s="172"/>
      <c r="I24" s="172"/>
      <c r="J24" s="173"/>
    </row>
    <row r="25" spans="1:10" s="137" customFormat="1" ht="12" customHeight="1">
      <c r="A25" s="171" t="s">
        <v>279</v>
      </c>
      <c r="B25" s="172">
        <v>47.8</v>
      </c>
      <c r="C25" s="172">
        <v>35.6</v>
      </c>
      <c r="D25" s="172">
        <f t="shared" si="0"/>
        <v>74.476987447698747</v>
      </c>
      <c r="E25" s="172">
        <v>47.8</v>
      </c>
      <c r="F25" s="172">
        <v>35.6</v>
      </c>
      <c r="G25" s="172"/>
      <c r="H25" s="172"/>
      <c r="I25" s="172"/>
      <c r="J25" s="173"/>
    </row>
    <row r="26" spans="1:10" s="137" customFormat="1" ht="12" customHeight="1">
      <c r="A26" s="171" t="s">
        <v>280</v>
      </c>
      <c r="B26" s="172">
        <v>6.6</v>
      </c>
      <c r="C26" s="172">
        <v>3.5</v>
      </c>
      <c r="D26" s="172">
        <f t="shared" si="0"/>
        <v>53.030303030303031</v>
      </c>
      <c r="E26" s="172">
        <v>6.6</v>
      </c>
      <c r="F26" s="172">
        <v>3.5</v>
      </c>
      <c r="G26" s="172"/>
      <c r="H26" s="172"/>
      <c r="I26" s="172"/>
      <c r="J26" s="173"/>
    </row>
    <row r="27" spans="1:10" s="137" customFormat="1" ht="12" customHeight="1">
      <c r="A27" s="171" t="s">
        <v>305</v>
      </c>
      <c r="B27" s="172">
        <v>8</v>
      </c>
      <c r="C27" s="172">
        <v>8</v>
      </c>
      <c r="D27" s="172">
        <f t="shared" si="0"/>
        <v>100</v>
      </c>
      <c r="E27" s="172">
        <v>8</v>
      </c>
      <c r="F27" s="172">
        <v>8</v>
      </c>
      <c r="G27" s="172"/>
      <c r="H27" s="172"/>
      <c r="I27" s="172"/>
      <c r="J27" s="173"/>
    </row>
    <row r="28" spans="1:10" s="137" customFormat="1" ht="12" customHeight="1">
      <c r="A28" s="171" t="s">
        <v>308</v>
      </c>
      <c r="B28" s="172">
        <v>33.9</v>
      </c>
      <c r="C28" s="172">
        <v>25.8</v>
      </c>
      <c r="D28" s="172">
        <f t="shared" si="0"/>
        <v>76.106194690265497</v>
      </c>
      <c r="E28" s="172">
        <v>33.9</v>
      </c>
      <c r="F28" s="172">
        <v>25.8</v>
      </c>
      <c r="G28" s="172"/>
      <c r="H28" s="172"/>
      <c r="I28" s="172"/>
      <c r="J28" s="173"/>
    </row>
    <row r="29" spans="1:10" s="137" customFormat="1" ht="12" customHeight="1">
      <c r="A29" s="171" t="s">
        <v>310</v>
      </c>
      <c r="B29" s="172">
        <v>7.5</v>
      </c>
      <c r="C29" s="172">
        <v>4.5999999999999996</v>
      </c>
      <c r="D29" s="172">
        <f t="shared" si="0"/>
        <v>61.333333333333329</v>
      </c>
      <c r="E29" s="172">
        <v>7.5</v>
      </c>
      <c r="F29" s="172">
        <v>4.5999999999999996</v>
      </c>
      <c r="G29" s="172">
        <v>2.2000000000000002</v>
      </c>
      <c r="H29" s="172">
        <v>2.2000000000000002</v>
      </c>
      <c r="I29" s="172"/>
      <c r="J29" s="173"/>
    </row>
    <row r="30" spans="1:10" s="137" customFormat="1" ht="12" customHeight="1">
      <c r="A30" s="171" t="s">
        <v>654</v>
      </c>
      <c r="B30" s="172">
        <v>47.7</v>
      </c>
      <c r="C30" s="172">
        <v>47.7</v>
      </c>
      <c r="D30" s="172">
        <f t="shared" si="0"/>
        <v>100</v>
      </c>
      <c r="E30" s="172">
        <v>47.7</v>
      </c>
      <c r="F30" s="172">
        <v>47.7</v>
      </c>
      <c r="G30" s="172">
        <v>36.4</v>
      </c>
      <c r="H30" s="172">
        <v>36.4</v>
      </c>
      <c r="I30" s="172"/>
      <c r="J30" s="173"/>
    </row>
    <row r="31" spans="1:10" s="137" customFormat="1" ht="12" customHeight="1">
      <c r="A31" s="171" t="s">
        <v>655</v>
      </c>
      <c r="B31" s="172">
        <v>1.1000000000000001</v>
      </c>
      <c r="C31" s="172">
        <v>1.1000000000000001</v>
      </c>
      <c r="D31" s="172">
        <f t="shared" si="0"/>
        <v>100</v>
      </c>
      <c r="E31" s="172">
        <v>1.1000000000000001</v>
      </c>
      <c r="F31" s="172">
        <v>1.1000000000000001</v>
      </c>
      <c r="G31" s="172">
        <v>0.9</v>
      </c>
      <c r="H31" s="172">
        <v>0.8</v>
      </c>
      <c r="I31" s="172"/>
      <c r="J31" s="173"/>
    </row>
    <row r="32" spans="1:10" s="137" customFormat="1" ht="12" customHeight="1">
      <c r="A32" s="171" t="s">
        <v>656</v>
      </c>
      <c r="B32" s="172">
        <v>37.4</v>
      </c>
      <c r="C32" s="172">
        <v>37.4</v>
      </c>
      <c r="D32" s="172">
        <f t="shared" si="0"/>
        <v>100</v>
      </c>
      <c r="E32" s="172">
        <v>37.4</v>
      </c>
      <c r="F32" s="172">
        <v>37.4</v>
      </c>
      <c r="G32" s="172">
        <v>28.6</v>
      </c>
      <c r="H32" s="172">
        <v>28.6</v>
      </c>
      <c r="I32" s="172"/>
      <c r="J32" s="173"/>
    </row>
    <row r="33" spans="1:10" s="137" customFormat="1" ht="12" customHeight="1">
      <c r="A33" s="171" t="s">
        <v>657</v>
      </c>
      <c r="B33" s="172">
        <v>3.3</v>
      </c>
      <c r="C33" s="172">
        <v>3.3</v>
      </c>
      <c r="D33" s="172">
        <f t="shared" si="0"/>
        <v>100</v>
      </c>
      <c r="E33" s="172">
        <v>3.3</v>
      </c>
      <c r="F33" s="172">
        <v>3.3</v>
      </c>
      <c r="G33" s="172">
        <v>2.5</v>
      </c>
      <c r="H33" s="172">
        <v>2.5</v>
      </c>
      <c r="I33" s="172"/>
      <c r="J33" s="173"/>
    </row>
    <row r="34" spans="1:10" s="137" customFormat="1" ht="12" customHeight="1">
      <c r="A34" s="171" t="s">
        <v>658</v>
      </c>
      <c r="B34" s="172">
        <v>0.8</v>
      </c>
      <c r="C34" s="172">
        <v>0.8</v>
      </c>
      <c r="D34" s="172">
        <f t="shared" si="0"/>
        <v>100</v>
      </c>
      <c r="E34" s="172">
        <v>0.8</v>
      </c>
      <c r="F34" s="172">
        <v>0.8</v>
      </c>
      <c r="G34" s="172">
        <v>0.6</v>
      </c>
      <c r="H34" s="172">
        <v>0.6</v>
      </c>
      <c r="I34" s="172"/>
      <c r="J34" s="173"/>
    </row>
    <row r="35" spans="1:10" s="137" customFormat="1" ht="12" customHeight="1">
      <c r="A35" s="171" t="s">
        <v>659</v>
      </c>
      <c r="B35" s="172">
        <v>2.4</v>
      </c>
      <c r="C35" s="172">
        <v>2.4</v>
      </c>
      <c r="D35" s="172">
        <f t="shared" si="0"/>
        <v>100</v>
      </c>
      <c r="E35" s="172">
        <v>2.4</v>
      </c>
      <c r="F35" s="172">
        <v>2.4</v>
      </c>
      <c r="G35" s="172">
        <v>1.8</v>
      </c>
      <c r="H35" s="172">
        <v>1.8</v>
      </c>
      <c r="I35" s="172"/>
      <c r="J35" s="173"/>
    </row>
    <row r="36" spans="1:10" s="137" customFormat="1" ht="12" customHeight="1">
      <c r="A36" s="171" t="s">
        <v>660</v>
      </c>
      <c r="B36" s="172">
        <v>7.2</v>
      </c>
      <c r="C36" s="172">
        <v>7.2</v>
      </c>
      <c r="D36" s="172">
        <f t="shared" si="0"/>
        <v>100</v>
      </c>
      <c r="E36" s="172">
        <v>7.2</v>
      </c>
      <c r="F36" s="172">
        <v>7.2</v>
      </c>
      <c r="G36" s="172">
        <v>5.5</v>
      </c>
      <c r="H36" s="172">
        <v>5.5</v>
      </c>
      <c r="I36" s="172"/>
      <c r="J36" s="173"/>
    </row>
    <row r="37" spans="1:10" s="137" customFormat="1" ht="12" customHeight="1">
      <c r="A37" s="171" t="s">
        <v>661</v>
      </c>
      <c r="B37" s="172">
        <v>13.4</v>
      </c>
      <c r="C37" s="172">
        <v>13.4</v>
      </c>
      <c r="D37" s="172">
        <f t="shared" si="0"/>
        <v>100</v>
      </c>
      <c r="E37" s="172">
        <v>13.4</v>
      </c>
      <c r="F37" s="172">
        <v>13.4</v>
      </c>
      <c r="G37" s="172">
        <v>10.199999999999999</v>
      </c>
      <c r="H37" s="172">
        <v>10.199999999999999</v>
      </c>
      <c r="I37" s="172"/>
      <c r="J37" s="173"/>
    </row>
    <row r="38" spans="1:10" s="137" customFormat="1" ht="12" customHeight="1">
      <c r="A38" s="171" t="s">
        <v>662</v>
      </c>
      <c r="B38" s="172">
        <v>1.3</v>
      </c>
      <c r="C38" s="172">
        <v>1.3</v>
      </c>
      <c r="D38" s="172">
        <f t="shared" si="0"/>
        <v>100</v>
      </c>
      <c r="E38" s="172">
        <v>1.3</v>
      </c>
      <c r="F38" s="172">
        <v>1.3</v>
      </c>
      <c r="G38" s="172">
        <v>1</v>
      </c>
      <c r="H38" s="172">
        <v>1</v>
      </c>
      <c r="I38" s="172"/>
      <c r="J38" s="173"/>
    </row>
    <row r="39" spans="1:10" s="137" customFormat="1" ht="12" customHeight="1">
      <c r="A39" s="171" t="s">
        <v>663</v>
      </c>
      <c r="B39" s="172">
        <v>8.6999999999999993</v>
      </c>
      <c r="C39" s="172">
        <v>8.6999999999999993</v>
      </c>
      <c r="D39" s="172">
        <f t="shared" si="0"/>
        <v>100</v>
      </c>
      <c r="E39" s="172">
        <v>8.6999999999999993</v>
      </c>
      <c r="F39" s="172">
        <v>8.6999999999999993</v>
      </c>
      <c r="G39" s="172">
        <v>6.7</v>
      </c>
      <c r="H39" s="172">
        <v>6.7</v>
      </c>
      <c r="I39" s="172"/>
      <c r="J39" s="173"/>
    </row>
    <row r="40" spans="1:10" s="137" customFormat="1" ht="12" customHeight="1">
      <c r="A40" s="171" t="s">
        <v>664</v>
      </c>
      <c r="B40" s="172">
        <v>21.9</v>
      </c>
      <c r="C40" s="172">
        <v>21.9</v>
      </c>
      <c r="D40" s="172">
        <f t="shared" si="0"/>
        <v>100</v>
      </c>
      <c r="E40" s="172">
        <v>21.9</v>
      </c>
      <c r="F40" s="172">
        <v>21.9</v>
      </c>
      <c r="G40" s="172">
        <v>16.7</v>
      </c>
      <c r="H40" s="172">
        <v>16.7</v>
      </c>
      <c r="I40" s="172"/>
      <c r="J40" s="173"/>
    </row>
    <row r="41" spans="1:10" s="137" customFormat="1" ht="12" customHeight="1">
      <c r="A41" s="177" t="s">
        <v>665</v>
      </c>
      <c r="B41" s="178">
        <v>2.5</v>
      </c>
      <c r="C41" s="178">
        <v>2.5</v>
      </c>
      <c r="D41" s="178">
        <f t="shared" si="0"/>
        <v>100</v>
      </c>
      <c r="E41" s="178">
        <v>2.5</v>
      </c>
      <c r="F41" s="178">
        <v>2.5</v>
      </c>
      <c r="G41" s="178">
        <v>1.9</v>
      </c>
      <c r="H41" s="178">
        <v>1.9</v>
      </c>
      <c r="I41" s="178"/>
      <c r="J41" s="179"/>
    </row>
    <row r="42" spans="1:10">
      <c r="A42" s="214" t="s">
        <v>11</v>
      </c>
      <c r="B42" s="201">
        <v>1448</v>
      </c>
      <c r="C42" s="201">
        <v>1143.8</v>
      </c>
      <c r="D42" s="201">
        <f t="shared" si="0"/>
        <v>78.991712707182316</v>
      </c>
      <c r="E42" s="201">
        <v>1448</v>
      </c>
      <c r="F42" s="201">
        <v>1143.8</v>
      </c>
      <c r="G42" s="201">
        <v>126.2</v>
      </c>
      <c r="H42" s="201">
        <v>123</v>
      </c>
      <c r="I42" s="201"/>
      <c r="J42" s="201"/>
    </row>
    <row r="44" spans="1:10" ht="15.6">
      <c r="A44" s="226" t="s">
        <v>356</v>
      </c>
      <c r="B44" s="194"/>
      <c r="C44" s="203"/>
      <c r="D44" s="194"/>
      <c r="E44" s="194"/>
      <c r="F44" s="194"/>
      <c r="G44" s="194"/>
      <c r="H44" s="574" t="s">
        <v>88</v>
      </c>
      <c r="I44" s="574"/>
      <c r="J44" s="215"/>
    </row>
    <row r="45" spans="1:10">
      <c r="A45" s="205"/>
      <c r="B45" s="194"/>
      <c r="C45" s="206"/>
      <c r="D45" s="205"/>
      <c r="E45" s="207" t="s">
        <v>161</v>
      </c>
      <c r="F45" s="194"/>
      <c r="G45" s="194"/>
      <c r="H45" s="575"/>
      <c r="I45" s="575"/>
      <c r="J45" s="210"/>
    </row>
    <row r="46" spans="1:10">
      <c r="A46" s="194"/>
      <c r="B46" s="194"/>
      <c r="C46" s="203"/>
      <c r="D46" s="194"/>
      <c r="E46" s="194"/>
      <c r="F46" s="194"/>
      <c r="G46" s="194"/>
      <c r="H46" s="194"/>
      <c r="I46" s="194"/>
      <c r="J46" s="194"/>
    </row>
    <row r="47" spans="1:10" ht="15.6">
      <c r="A47" s="226" t="s">
        <v>357</v>
      </c>
      <c r="B47" s="194"/>
      <c r="C47" s="203"/>
      <c r="D47" s="194"/>
      <c r="E47" s="194"/>
      <c r="F47" s="194"/>
      <c r="G47" s="194"/>
      <c r="H47" s="574" t="s">
        <v>89</v>
      </c>
      <c r="I47" s="574"/>
      <c r="J47" s="215"/>
    </row>
    <row r="48" spans="1:10">
      <c r="A48" s="205"/>
      <c r="B48" s="194"/>
      <c r="C48" s="206"/>
      <c r="D48" s="205"/>
      <c r="E48" s="207" t="s">
        <v>161</v>
      </c>
      <c r="F48" s="194"/>
      <c r="G48" s="194"/>
      <c r="H48" s="575"/>
      <c r="I48" s="575"/>
      <c r="J48" s="210"/>
    </row>
  </sheetData>
  <mergeCells count="17">
    <mergeCell ref="J14:J15"/>
    <mergeCell ref="H44:I44"/>
    <mergeCell ref="H45:I45"/>
    <mergeCell ref="H47:I47"/>
    <mergeCell ref="H48:I48"/>
    <mergeCell ref="A6:J6"/>
    <mergeCell ref="A7:J7"/>
    <mergeCell ref="A9:J9"/>
    <mergeCell ref="A12:A15"/>
    <mergeCell ref="B12:D14"/>
    <mergeCell ref="E12:J12"/>
    <mergeCell ref="E13:H13"/>
    <mergeCell ref="I13:J13"/>
    <mergeCell ref="E14:F14"/>
    <mergeCell ref="G14:H14"/>
    <mergeCell ref="B10:C10"/>
    <mergeCell ref="I14:I15"/>
  </mergeCells>
  <printOptions horizontalCentered="1"/>
  <pageMargins left="0.39370078740157483" right="0.47244094488188981" top="0.39370078740157483" bottom="0.39370078740157483" header="0.31496062992125984" footer="0.31496062992125984"/>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7"/>
  <dimension ref="A1:J189"/>
  <sheetViews>
    <sheetView topLeftCell="A112" workbookViewId="0">
      <selection activeCell="O13" sqref="O13"/>
    </sheetView>
  </sheetViews>
  <sheetFormatPr defaultColWidth="9.33203125" defaultRowHeight="13.2"/>
  <cols>
    <col min="1" max="1" width="41.77734375" style="289" customWidth="1"/>
    <col min="2" max="2" width="10.109375" style="289" customWidth="1"/>
    <col min="3" max="3" width="12.77734375" style="289" customWidth="1"/>
    <col min="4" max="5" width="14.6640625" style="289" customWidth="1"/>
    <col min="6" max="6" width="14" style="289" customWidth="1"/>
    <col min="7" max="7" width="13" style="289" customWidth="1"/>
    <col min="8" max="8" width="12.77734375" style="289" customWidth="1"/>
    <col min="9" max="16384" width="9.33203125" style="289"/>
  </cols>
  <sheetData>
    <row r="1" spans="1:8" ht="25.5" customHeight="1">
      <c r="C1" s="290"/>
      <c r="D1" s="290"/>
      <c r="E1" s="583" t="s">
        <v>773</v>
      </c>
      <c r="F1" s="583"/>
      <c r="G1" s="583"/>
      <c r="H1" s="583"/>
    </row>
    <row r="2" spans="1:8" ht="25.5" customHeight="1">
      <c r="C2" s="290"/>
      <c r="D2" s="290"/>
      <c r="E2" s="584" t="s">
        <v>48</v>
      </c>
      <c r="F2" s="584"/>
      <c r="G2" s="584"/>
      <c r="H2" s="584"/>
    </row>
    <row r="3" spans="1:8">
      <c r="C3" s="291"/>
      <c r="E3" s="290"/>
      <c r="H3" s="290"/>
    </row>
    <row r="4" spans="1:8" s="292" customFormat="1" ht="45" customHeight="1">
      <c r="A4" s="585" t="s">
        <v>774</v>
      </c>
      <c r="B4" s="585"/>
      <c r="C4" s="585"/>
      <c r="D4" s="585"/>
      <c r="E4" s="585"/>
      <c r="F4" s="585"/>
      <c r="G4" s="585"/>
      <c r="H4" s="585"/>
    </row>
    <row r="5" spans="1:8" s="292" customFormat="1" ht="15.75" customHeight="1">
      <c r="A5" s="585" t="s">
        <v>775</v>
      </c>
      <c r="B5" s="585"/>
      <c r="C5" s="585"/>
      <c r="D5" s="585"/>
      <c r="E5" s="585"/>
      <c r="F5" s="585"/>
      <c r="G5" s="585"/>
      <c r="H5" s="585"/>
    </row>
    <row r="6" spans="1:8" s="292" customFormat="1" ht="15" customHeight="1">
      <c r="A6" s="293"/>
      <c r="B6" s="293"/>
      <c r="C6" s="293"/>
      <c r="D6" s="293"/>
      <c r="E6" s="293"/>
      <c r="F6" s="293"/>
      <c r="G6" s="293"/>
      <c r="H6" s="293"/>
    </row>
    <row r="7" spans="1:8" ht="14.25" customHeight="1">
      <c r="B7" s="294"/>
      <c r="C7" s="586" t="s">
        <v>776</v>
      </c>
      <c r="D7" s="586"/>
      <c r="E7" s="586"/>
      <c r="F7" s="294"/>
    </row>
    <row r="8" spans="1:8" ht="18.75" customHeight="1">
      <c r="A8" s="295"/>
      <c r="D8" s="382" t="s">
        <v>360</v>
      </c>
      <c r="E8" s="295"/>
      <c r="F8" s="295"/>
    </row>
    <row r="9" spans="1:8" ht="13.8">
      <c r="A9" s="296"/>
      <c r="B9" s="296"/>
      <c r="C9" s="297"/>
      <c r="D9" s="297"/>
      <c r="F9" s="297"/>
      <c r="H9" s="298" t="s">
        <v>43</v>
      </c>
    </row>
    <row r="10" spans="1:8" ht="78.75" customHeight="1">
      <c r="A10" s="578" t="s">
        <v>101</v>
      </c>
      <c r="B10" s="578" t="s">
        <v>790</v>
      </c>
      <c r="C10" s="578" t="s">
        <v>777</v>
      </c>
      <c r="D10" s="578" t="s">
        <v>778</v>
      </c>
      <c r="E10" s="578"/>
      <c r="F10" s="578" t="s">
        <v>779</v>
      </c>
      <c r="G10" s="578" t="s">
        <v>780</v>
      </c>
      <c r="H10" s="578" t="s">
        <v>781</v>
      </c>
    </row>
    <row r="11" spans="1:8" ht="47.25" customHeight="1">
      <c r="A11" s="578"/>
      <c r="B11" s="578"/>
      <c r="C11" s="578"/>
      <c r="D11" s="335" t="s">
        <v>9</v>
      </c>
      <c r="E11" s="334" t="s">
        <v>782</v>
      </c>
      <c r="F11" s="578"/>
      <c r="G11" s="578"/>
      <c r="H11" s="578"/>
    </row>
    <row r="12" spans="1:8">
      <c r="A12" s="299">
        <v>1</v>
      </c>
      <c r="B12" s="300">
        <v>2</v>
      </c>
      <c r="C12" s="299">
        <v>3</v>
      </c>
      <c r="D12" s="300">
        <v>4</v>
      </c>
      <c r="E12" s="300">
        <v>5</v>
      </c>
      <c r="F12" s="299">
        <v>6</v>
      </c>
      <c r="G12" s="299">
        <v>7</v>
      </c>
      <c r="H12" s="299">
        <v>8</v>
      </c>
    </row>
    <row r="13" spans="1:8" ht="13.5" customHeight="1">
      <c r="A13" s="301" t="s">
        <v>246</v>
      </c>
      <c r="B13" s="302" t="s">
        <v>65</v>
      </c>
      <c r="C13" s="303">
        <v>0</v>
      </c>
      <c r="D13" s="303">
        <v>1</v>
      </c>
      <c r="E13" s="303">
        <v>1.1000000000000001</v>
      </c>
      <c r="F13" s="303">
        <v>1</v>
      </c>
      <c r="G13" s="303">
        <v>0</v>
      </c>
      <c r="H13" s="303">
        <f>C13+E13-F13-G13</f>
        <v>0.10000000000000009</v>
      </c>
    </row>
    <row r="14" spans="1:8" ht="13.5" customHeight="1">
      <c r="A14" s="301" t="s">
        <v>247</v>
      </c>
      <c r="B14" s="302" t="s">
        <v>65</v>
      </c>
      <c r="C14" s="303">
        <v>84.7</v>
      </c>
      <c r="D14" s="303">
        <v>348</v>
      </c>
      <c r="E14" s="303">
        <v>356.9</v>
      </c>
      <c r="F14" s="303">
        <v>348.8</v>
      </c>
      <c r="G14" s="303">
        <v>3.6</v>
      </c>
      <c r="H14" s="303">
        <f t="shared" ref="H14:H77" si="0">C14+E14-F14-G14</f>
        <v>89.19999999999996</v>
      </c>
    </row>
    <row r="15" spans="1:8" ht="13.5" customHeight="1">
      <c r="A15" s="301" t="s">
        <v>250</v>
      </c>
      <c r="B15" s="302" t="s">
        <v>65</v>
      </c>
      <c r="C15" s="303">
        <v>1.1000000000000001</v>
      </c>
      <c r="D15" s="303">
        <v>5</v>
      </c>
      <c r="E15" s="303">
        <v>5.0999999999999996</v>
      </c>
      <c r="F15" s="303">
        <v>4.0999999999999996</v>
      </c>
      <c r="G15" s="303">
        <v>0</v>
      </c>
      <c r="H15" s="303">
        <f t="shared" si="0"/>
        <v>2.0999999999999996</v>
      </c>
    </row>
    <row r="16" spans="1:8" ht="14.25" customHeight="1">
      <c r="A16" s="579" t="s">
        <v>255</v>
      </c>
      <c r="B16" s="302" t="s">
        <v>65</v>
      </c>
      <c r="C16" s="303">
        <v>436.2</v>
      </c>
      <c r="D16" s="303">
        <v>724</v>
      </c>
      <c r="E16" s="303">
        <v>748.2</v>
      </c>
      <c r="F16" s="303">
        <v>778.6</v>
      </c>
      <c r="G16" s="303">
        <v>0</v>
      </c>
      <c r="H16" s="303">
        <f t="shared" si="0"/>
        <v>405.80000000000007</v>
      </c>
    </row>
    <row r="17" spans="1:8" ht="14.25" customHeight="1">
      <c r="A17" s="580"/>
      <c r="B17" s="302" t="s">
        <v>783</v>
      </c>
      <c r="C17" s="303">
        <v>436.1</v>
      </c>
      <c r="D17" s="303">
        <v>724</v>
      </c>
      <c r="E17" s="303">
        <v>748.3</v>
      </c>
      <c r="F17" s="303">
        <v>778.6</v>
      </c>
      <c r="G17" s="303">
        <v>0</v>
      </c>
      <c r="H17" s="303">
        <f t="shared" si="0"/>
        <v>405.80000000000007</v>
      </c>
    </row>
    <row r="18" spans="1:8" s="304" customFormat="1" ht="14.25" customHeight="1">
      <c r="A18" s="579" t="s">
        <v>261</v>
      </c>
      <c r="B18" s="302" t="s">
        <v>65</v>
      </c>
      <c r="C18" s="303">
        <v>69.099999999999994</v>
      </c>
      <c r="D18" s="303">
        <v>3231</v>
      </c>
      <c r="E18" s="303">
        <v>2986.5</v>
      </c>
      <c r="F18" s="303">
        <v>2773.2</v>
      </c>
      <c r="G18" s="303">
        <v>0</v>
      </c>
      <c r="H18" s="303">
        <f t="shared" si="0"/>
        <v>282.40000000000009</v>
      </c>
    </row>
    <row r="19" spans="1:8" ht="14.25" customHeight="1">
      <c r="A19" s="580"/>
      <c r="B19" s="302" t="s">
        <v>783</v>
      </c>
      <c r="C19" s="303">
        <v>69.099999999999994</v>
      </c>
      <c r="D19" s="303">
        <v>3231</v>
      </c>
      <c r="E19" s="303">
        <v>2986.5</v>
      </c>
      <c r="F19" s="303">
        <v>2773.2</v>
      </c>
      <c r="G19" s="303">
        <v>0</v>
      </c>
      <c r="H19" s="303">
        <f t="shared" si="0"/>
        <v>282.40000000000009</v>
      </c>
    </row>
    <row r="20" spans="1:8" ht="24" customHeight="1">
      <c r="A20" s="301" t="s">
        <v>265</v>
      </c>
      <c r="B20" s="302" t="s">
        <v>65</v>
      </c>
      <c r="C20" s="303">
        <v>2.2999999999999998</v>
      </c>
      <c r="D20" s="303">
        <v>50</v>
      </c>
      <c r="E20" s="303">
        <v>26.4</v>
      </c>
      <c r="F20" s="303">
        <v>28.1</v>
      </c>
      <c r="G20" s="303">
        <v>0</v>
      </c>
      <c r="H20" s="303">
        <f t="shared" si="0"/>
        <v>0.59999999999999787</v>
      </c>
    </row>
    <row r="21" spans="1:8" ht="24" customHeight="1">
      <c r="A21" s="301" t="s">
        <v>266</v>
      </c>
      <c r="B21" s="302" t="s">
        <v>65</v>
      </c>
      <c r="C21" s="303">
        <v>1.1000000000000001</v>
      </c>
      <c r="D21" s="303">
        <v>3</v>
      </c>
      <c r="E21" s="303">
        <v>3</v>
      </c>
      <c r="F21" s="303">
        <v>3.4</v>
      </c>
      <c r="G21" s="303">
        <v>0</v>
      </c>
      <c r="H21" s="303">
        <f t="shared" si="0"/>
        <v>0.69999999999999973</v>
      </c>
    </row>
    <row r="22" spans="1:8" ht="13.5" customHeight="1">
      <c r="A22" s="579" t="s">
        <v>268</v>
      </c>
      <c r="B22" s="305" t="s">
        <v>784</v>
      </c>
      <c r="C22" s="303">
        <v>96729.7</v>
      </c>
      <c r="D22" s="303">
        <v>47699</v>
      </c>
      <c r="E22" s="303">
        <v>46127.7</v>
      </c>
      <c r="F22" s="303">
        <v>89448.7</v>
      </c>
      <c r="G22" s="303">
        <v>0</v>
      </c>
      <c r="H22" s="303">
        <f t="shared" si="0"/>
        <v>53408.7</v>
      </c>
    </row>
    <row r="23" spans="1:8" ht="13.5" customHeight="1">
      <c r="A23" s="580"/>
      <c r="B23" s="302" t="s">
        <v>65</v>
      </c>
      <c r="C23" s="303">
        <v>269.8</v>
      </c>
      <c r="D23" s="303">
        <v>1811</v>
      </c>
      <c r="E23" s="303">
        <v>2106.1999999999998</v>
      </c>
      <c r="F23" s="303">
        <v>2053.1999999999998</v>
      </c>
      <c r="G23" s="303">
        <v>8.3000000000000007</v>
      </c>
      <c r="H23" s="303">
        <f t="shared" si="0"/>
        <v>314.50000000000017</v>
      </c>
    </row>
    <row r="24" spans="1:8" ht="13.5" customHeight="1">
      <c r="A24" s="579" t="s">
        <v>270</v>
      </c>
      <c r="B24" s="305" t="s">
        <v>784</v>
      </c>
      <c r="C24" s="303">
        <v>0</v>
      </c>
      <c r="D24" s="303">
        <v>63652</v>
      </c>
      <c r="E24" s="303">
        <v>61558.3</v>
      </c>
      <c r="F24" s="303">
        <v>61544.1</v>
      </c>
      <c r="G24" s="303">
        <v>0</v>
      </c>
      <c r="H24" s="303">
        <f t="shared" si="0"/>
        <v>14.200000000004366</v>
      </c>
    </row>
    <row r="25" spans="1:8" ht="13.5" customHeight="1">
      <c r="A25" s="580"/>
      <c r="B25" s="302" t="s">
        <v>65</v>
      </c>
      <c r="C25" s="303">
        <v>87.9</v>
      </c>
      <c r="D25" s="303">
        <v>2959</v>
      </c>
      <c r="E25" s="303">
        <v>2697.1</v>
      </c>
      <c r="F25" s="303">
        <v>2743.9</v>
      </c>
      <c r="G25" s="303">
        <v>0.7</v>
      </c>
      <c r="H25" s="303">
        <f t="shared" si="0"/>
        <v>40.399999999999906</v>
      </c>
    </row>
    <row r="26" spans="1:8">
      <c r="A26" s="301" t="s">
        <v>271</v>
      </c>
      <c r="B26" s="302" t="s">
        <v>65</v>
      </c>
      <c r="C26" s="303">
        <v>39.1</v>
      </c>
      <c r="D26" s="303">
        <v>324</v>
      </c>
      <c r="E26" s="303">
        <v>276.2</v>
      </c>
      <c r="F26" s="303">
        <v>286.29999999999995</v>
      </c>
      <c r="G26" s="303">
        <v>5.8</v>
      </c>
      <c r="H26" s="303">
        <f t="shared" si="0"/>
        <v>23.200000000000056</v>
      </c>
    </row>
    <row r="27" spans="1:8">
      <c r="A27" s="579" t="s">
        <v>272</v>
      </c>
      <c r="B27" s="305" t="s">
        <v>784</v>
      </c>
      <c r="C27" s="303">
        <v>1319</v>
      </c>
      <c r="D27" s="303">
        <v>15727</v>
      </c>
      <c r="E27" s="303">
        <v>15727</v>
      </c>
      <c r="F27" s="303">
        <v>16121</v>
      </c>
      <c r="G27" s="303">
        <v>0</v>
      </c>
      <c r="H27" s="303">
        <f t="shared" si="0"/>
        <v>925</v>
      </c>
    </row>
    <row r="28" spans="1:8">
      <c r="A28" s="580"/>
      <c r="B28" s="302" t="s">
        <v>65</v>
      </c>
      <c r="C28" s="303">
        <v>1409.4</v>
      </c>
      <c r="D28" s="303">
        <v>9048</v>
      </c>
      <c r="E28" s="303">
        <v>9423.7000000000007</v>
      </c>
      <c r="F28" s="303">
        <v>9386.9</v>
      </c>
      <c r="G28" s="303">
        <v>0.2</v>
      </c>
      <c r="H28" s="303">
        <f t="shared" si="0"/>
        <v>1446.0000000000007</v>
      </c>
    </row>
    <row r="29" spans="1:8">
      <c r="A29" s="579" t="s">
        <v>273</v>
      </c>
      <c r="B29" s="305" t="s">
        <v>784</v>
      </c>
      <c r="C29" s="303">
        <v>1594.9</v>
      </c>
      <c r="D29" s="303">
        <v>2988</v>
      </c>
      <c r="E29" s="303">
        <v>2371.5</v>
      </c>
      <c r="F29" s="303">
        <v>2568.3000000000002</v>
      </c>
      <c r="G29" s="303">
        <v>0</v>
      </c>
      <c r="H29" s="303">
        <f t="shared" si="0"/>
        <v>1398.1</v>
      </c>
    </row>
    <row r="30" spans="1:8">
      <c r="A30" s="580"/>
      <c r="B30" s="302" t="s">
        <v>65</v>
      </c>
      <c r="C30" s="303">
        <v>715.5</v>
      </c>
      <c r="D30" s="303">
        <v>16716</v>
      </c>
      <c r="E30" s="303">
        <v>18771.5</v>
      </c>
      <c r="F30" s="303">
        <v>18620.3</v>
      </c>
      <c r="G30" s="303">
        <v>0</v>
      </c>
      <c r="H30" s="303">
        <f t="shared" si="0"/>
        <v>866.70000000000073</v>
      </c>
    </row>
    <row r="31" spans="1:8" ht="13.5" customHeight="1">
      <c r="A31" s="579" t="s">
        <v>274</v>
      </c>
      <c r="B31" s="305" t="s">
        <v>784</v>
      </c>
      <c r="C31" s="303">
        <v>25854.1</v>
      </c>
      <c r="D31" s="303">
        <v>478588</v>
      </c>
      <c r="E31" s="303">
        <v>498307</v>
      </c>
      <c r="F31" s="303">
        <v>402872.10000000003</v>
      </c>
      <c r="G31" s="303">
        <v>50439</v>
      </c>
      <c r="H31" s="303">
        <f t="shared" si="0"/>
        <v>70849.999999999942</v>
      </c>
    </row>
    <row r="32" spans="1:8" ht="13.5" customHeight="1">
      <c r="A32" s="580"/>
      <c r="B32" s="302" t="s">
        <v>65</v>
      </c>
      <c r="C32" s="303">
        <v>800.8</v>
      </c>
      <c r="D32" s="303">
        <v>2799</v>
      </c>
      <c r="E32" s="303">
        <v>4488.1000000000004</v>
      </c>
      <c r="F32" s="303">
        <v>5040.5</v>
      </c>
      <c r="G32" s="303">
        <v>4.2</v>
      </c>
      <c r="H32" s="303">
        <f t="shared" si="0"/>
        <v>244.20000000000056</v>
      </c>
    </row>
    <row r="33" spans="1:8" ht="13.5" customHeight="1">
      <c r="A33" s="579" t="s">
        <v>275</v>
      </c>
      <c r="B33" s="305" t="s">
        <v>784</v>
      </c>
      <c r="C33" s="303">
        <v>0</v>
      </c>
      <c r="D33" s="303">
        <v>1285</v>
      </c>
      <c r="E33" s="303">
        <v>1285</v>
      </c>
      <c r="F33" s="303">
        <v>568.6</v>
      </c>
      <c r="G33" s="303">
        <v>0</v>
      </c>
      <c r="H33" s="303">
        <f t="shared" si="0"/>
        <v>716.4</v>
      </c>
    </row>
    <row r="34" spans="1:8" ht="13.5" customHeight="1">
      <c r="A34" s="580"/>
      <c r="B34" s="302" t="s">
        <v>65</v>
      </c>
      <c r="C34" s="303">
        <v>364.9</v>
      </c>
      <c r="D34" s="303">
        <v>4295</v>
      </c>
      <c r="E34" s="303">
        <v>4516.8999999999996</v>
      </c>
      <c r="F34" s="303">
        <v>4527.8999999999996</v>
      </c>
      <c r="G34" s="303">
        <v>0</v>
      </c>
      <c r="H34" s="303">
        <f t="shared" si="0"/>
        <v>353.89999999999964</v>
      </c>
    </row>
    <row r="35" spans="1:8" ht="13.5" customHeight="1">
      <c r="A35" s="301" t="s">
        <v>276</v>
      </c>
      <c r="B35" s="302" t="s">
        <v>65</v>
      </c>
      <c r="C35" s="303">
        <v>872.8</v>
      </c>
      <c r="D35" s="303">
        <v>8469</v>
      </c>
      <c r="E35" s="303">
        <v>8736.2000000000007</v>
      </c>
      <c r="F35" s="303">
        <v>8684.9</v>
      </c>
      <c r="G35" s="303">
        <v>9.5</v>
      </c>
      <c r="H35" s="303">
        <f t="shared" si="0"/>
        <v>914.60000000000036</v>
      </c>
    </row>
    <row r="36" spans="1:8" ht="13.5" customHeight="1">
      <c r="A36" s="579" t="s">
        <v>277</v>
      </c>
      <c r="B36" s="332" t="s">
        <v>784</v>
      </c>
      <c r="C36" s="303">
        <v>30.8</v>
      </c>
      <c r="D36" s="303">
        <v>232</v>
      </c>
      <c r="E36" s="333">
        <v>264.3</v>
      </c>
      <c r="F36" s="303">
        <v>251.7</v>
      </c>
      <c r="G36" s="303">
        <v>0</v>
      </c>
      <c r="H36" s="303">
        <f t="shared" si="0"/>
        <v>43.400000000000034</v>
      </c>
    </row>
    <row r="37" spans="1:8" ht="13.5" customHeight="1">
      <c r="A37" s="580"/>
      <c r="B37" s="302" t="s">
        <v>65</v>
      </c>
      <c r="C37" s="303">
        <v>309.60000000000002</v>
      </c>
      <c r="D37" s="303">
        <v>2238</v>
      </c>
      <c r="E37" s="303">
        <v>2317.5</v>
      </c>
      <c r="F37" s="303">
        <v>2375.6</v>
      </c>
      <c r="G37" s="303">
        <v>52.4</v>
      </c>
      <c r="H37" s="303">
        <f t="shared" si="0"/>
        <v>199.1</v>
      </c>
    </row>
    <row r="38" spans="1:8" ht="14.25" customHeight="1">
      <c r="A38" s="579" t="s">
        <v>278</v>
      </c>
      <c r="B38" s="305" t="s">
        <v>784</v>
      </c>
      <c r="C38" s="303">
        <v>4188.7</v>
      </c>
      <c r="D38" s="303">
        <v>1369</v>
      </c>
      <c r="E38" s="303">
        <v>1930.6</v>
      </c>
      <c r="F38" s="303">
        <v>1930.6</v>
      </c>
      <c r="G38" s="303">
        <v>0</v>
      </c>
      <c r="H38" s="303">
        <f t="shared" si="0"/>
        <v>4188.6999999999989</v>
      </c>
    </row>
    <row r="39" spans="1:8" ht="14.25" customHeight="1">
      <c r="A39" s="580"/>
      <c r="B39" s="302" t="s">
        <v>65</v>
      </c>
      <c r="C39" s="303">
        <v>113.3</v>
      </c>
      <c r="D39" s="303">
        <v>409</v>
      </c>
      <c r="E39" s="303">
        <v>475.6</v>
      </c>
      <c r="F39" s="303">
        <v>474.4</v>
      </c>
      <c r="G39" s="303">
        <v>3.9</v>
      </c>
      <c r="H39" s="303">
        <f t="shared" si="0"/>
        <v>110.6</v>
      </c>
    </row>
    <row r="40" spans="1:8" ht="14.25" customHeight="1">
      <c r="A40" s="301" t="s">
        <v>279</v>
      </c>
      <c r="B40" s="302" t="s">
        <v>65</v>
      </c>
      <c r="C40" s="303">
        <v>0</v>
      </c>
      <c r="D40" s="303">
        <v>25</v>
      </c>
      <c r="E40" s="303">
        <v>14.3</v>
      </c>
      <c r="F40" s="303">
        <v>14.3</v>
      </c>
      <c r="G40" s="303">
        <v>0</v>
      </c>
      <c r="H40" s="303">
        <f t="shared" si="0"/>
        <v>0</v>
      </c>
    </row>
    <row r="41" spans="1:8" ht="14.25" customHeight="1">
      <c r="A41" s="301" t="s">
        <v>280</v>
      </c>
      <c r="B41" s="302" t="s">
        <v>65</v>
      </c>
      <c r="C41" s="303">
        <v>341.3</v>
      </c>
      <c r="D41" s="303">
        <v>3320</v>
      </c>
      <c r="E41" s="303">
        <v>3472.3</v>
      </c>
      <c r="F41" s="303">
        <v>3436.3</v>
      </c>
      <c r="G41" s="303">
        <v>4.0999999999999996</v>
      </c>
      <c r="H41" s="303">
        <f t="shared" si="0"/>
        <v>373.20000000000016</v>
      </c>
    </row>
    <row r="42" spans="1:8" ht="14.25" customHeight="1">
      <c r="A42" s="579" t="s">
        <v>791</v>
      </c>
      <c r="B42" s="305" t="s">
        <v>784</v>
      </c>
      <c r="C42" s="303">
        <v>32.700000000000003</v>
      </c>
      <c r="D42" s="303">
        <v>6</v>
      </c>
      <c r="E42" s="303">
        <v>186.9</v>
      </c>
      <c r="F42" s="303">
        <v>188.1</v>
      </c>
      <c r="G42" s="303">
        <v>0</v>
      </c>
      <c r="H42" s="303">
        <f t="shared" si="0"/>
        <v>31.500000000000028</v>
      </c>
    </row>
    <row r="43" spans="1:8" ht="14.25" customHeight="1">
      <c r="A43" s="580"/>
      <c r="B43" s="302" t="s">
        <v>65</v>
      </c>
      <c r="C43" s="303">
        <v>202</v>
      </c>
      <c r="D43" s="303">
        <v>688</v>
      </c>
      <c r="E43" s="303">
        <v>848.8</v>
      </c>
      <c r="F43" s="303">
        <v>854</v>
      </c>
      <c r="G43" s="303">
        <v>18.5</v>
      </c>
      <c r="H43" s="303">
        <f t="shared" si="0"/>
        <v>178.29999999999995</v>
      </c>
    </row>
    <row r="44" spans="1:8" ht="26.4">
      <c r="A44" s="301" t="s">
        <v>284</v>
      </c>
      <c r="B44" s="302" t="s">
        <v>65</v>
      </c>
      <c r="C44" s="303">
        <v>158.5</v>
      </c>
      <c r="D44" s="303">
        <v>290</v>
      </c>
      <c r="E44" s="303">
        <v>611.4</v>
      </c>
      <c r="F44" s="303">
        <v>523</v>
      </c>
      <c r="G44" s="303">
        <v>94</v>
      </c>
      <c r="H44" s="303">
        <f t="shared" si="0"/>
        <v>152.89999999999998</v>
      </c>
    </row>
    <row r="45" spans="1:8" ht="13.5" customHeight="1">
      <c r="A45" s="301" t="s">
        <v>286</v>
      </c>
      <c r="B45" s="302" t="s">
        <v>65</v>
      </c>
      <c r="C45" s="303">
        <v>7.4</v>
      </c>
      <c r="D45" s="303">
        <v>15</v>
      </c>
      <c r="E45" s="303">
        <v>22.6</v>
      </c>
      <c r="F45" s="303">
        <v>28.4</v>
      </c>
      <c r="G45" s="303">
        <v>0</v>
      </c>
      <c r="H45" s="303">
        <f t="shared" si="0"/>
        <v>1.6000000000000014</v>
      </c>
    </row>
    <row r="46" spans="1:8" ht="27.75" customHeight="1">
      <c r="A46" s="301" t="s">
        <v>288</v>
      </c>
      <c r="B46" s="302" t="s">
        <v>65</v>
      </c>
      <c r="C46" s="303">
        <v>8.6</v>
      </c>
      <c r="D46" s="303">
        <v>127</v>
      </c>
      <c r="E46" s="303">
        <v>120.5</v>
      </c>
      <c r="F46" s="303">
        <v>127.6</v>
      </c>
      <c r="G46" s="303">
        <v>0</v>
      </c>
      <c r="H46" s="303">
        <f t="shared" si="0"/>
        <v>1.5</v>
      </c>
    </row>
    <row r="47" spans="1:8" ht="13.5" customHeight="1">
      <c r="A47" s="301" t="s">
        <v>289</v>
      </c>
      <c r="B47" s="302" t="s">
        <v>65</v>
      </c>
      <c r="C47" s="303">
        <v>0</v>
      </c>
      <c r="D47" s="303">
        <v>290</v>
      </c>
      <c r="E47" s="303">
        <v>709.6</v>
      </c>
      <c r="F47" s="303">
        <v>680.1</v>
      </c>
      <c r="G47" s="303">
        <v>0</v>
      </c>
      <c r="H47" s="303">
        <f t="shared" si="0"/>
        <v>29.5</v>
      </c>
    </row>
    <row r="48" spans="1:8" ht="13.5" customHeight="1">
      <c r="A48" s="301" t="s">
        <v>290</v>
      </c>
      <c r="B48" s="302" t="s">
        <v>65</v>
      </c>
      <c r="C48" s="303">
        <v>15.7</v>
      </c>
      <c r="D48" s="303">
        <v>290</v>
      </c>
      <c r="E48" s="303">
        <v>416.4</v>
      </c>
      <c r="F48" s="303">
        <v>386.5</v>
      </c>
      <c r="G48" s="303">
        <v>0</v>
      </c>
      <c r="H48" s="303">
        <f t="shared" si="0"/>
        <v>45.599999999999966</v>
      </c>
    </row>
    <row r="49" spans="1:8" ht="13.5" customHeight="1">
      <c r="A49" s="301" t="s">
        <v>291</v>
      </c>
      <c r="B49" s="302" t="s">
        <v>65</v>
      </c>
      <c r="C49" s="303">
        <v>-0.4</v>
      </c>
      <c r="D49" s="303">
        <v>72</v>
      </c>
      <c r="E49" s="303">
        <v>141</v>
      </c>
      <c r="F49" s="303">
        <v>140.6</v>
      </c>
      <c r="G49" s="303">
        <v>0</v>
      </c>
      <c r="H49" s="303">
        <f t="shared" si="0"/>
        <v>0</v>
      </c>
    </row>
    <row r="50" spans="1:8" ht="13.5" customHeight="1">
      <c r="A50" s="301" t="s">
        <v>292</v>
      </c>
      <c r="B50" s="302" t="s">
        <v>65</v>
      </c>
      <c r="C50" s="303">
        <v>74.400000000000006</v>
      </c>
      <c r="D50" s="303">
        <v>1600</v>
      </c>
      <c r="E50" s="303">
        <v>2272.1999999999998</v>
      </c>
      <c r="F50" s="303">
        <v>2254.6</v>
      </c>
      <c r="G50" s="303">
        <v>0</v>
      </c>
      <c r="H50" s="303">
        <f t="shared" si="0"/>
        <v>92</v>
      </c>
    </row>
    <row r="51" spans="1:8" ht="13.5" customHeight="1">
      <c r="A51" s="301" t="s">
        <v>293</v>
      </c>
      <c r="B51" s="302" t="s">
        <v>65</v>
      </c>
      <c r="C51" s="303">
        <v>219.1</v>
      </c>
      <c r="D51" s="303">
        <v>463</v>
      </c>
      <c r="E51" s="303">
        <v>1132.2</v>
      </c>
      <c r="F51" s="303">
        <v>1257.3000000000002</v>
      </c>
      <c r="G51" s="303">
        <v>0</v>
      </c>
      <c r="H51" s="303">
        <f t="shared" si="0"/>
        <v>93.999999999999773</v>
      </c>
    </row>
    <row r="52" spans="1:8" ht="13.5" customHeight="1">
      <c r="A52" s="301" t="s">
        <v>294</v>
      </c>
      <c r="B52" s="302" t="s">
        <v>65</v>
      </c>
      <c r="C52" s="303">
        <v>0</v>
      </c>
      <c r="D52" s="303">
        <v>492</v>
      </c>
      <c r="E52" s="303">
        <v>554.9</v>
      </c>
      <c r="F52" s="303">
        <v>513.4</v>
      </c>
      <c r="G52" s="303">
        <v>0</v>
      </c>
      <c r="H52" s="303">
        <f t="shared" si="0"/>
        <v>41.5</v>
      </c>
    </row>
    <row r="53" spans="1:8">
      <c r="A53" s="301" t="s">
        <v>295</v>
      </c>
      <c r="B53" s="302" t="s">
        <v>65</v>
      </c>
      <c r="C53" s="303">
        <v>12.5</v>
      </c>
      <c r="D53" s="303">
        <v>580</v>
      </c>
      <c r="E53" s="303">
        <v>685.9</v>
      </c>
      <c r="F53" s="303">
        <v>640.6</v>
      </c>
      <c r="G53" s="303">
        <v>0</v>
      </c>
      <c r="H53" s="303">
        <f t="shared" si="0"/>
        <v>57.799999999999955</v>
      </c>
    </row>
    <row r="54" spans="1:8" ht="25.5" customHeight="1">
      <c r="A54" s="301" t="s">
        <v>296</v>
      </c>
      <c r="B54" s="302" t="s">
        <v>65</v>
      </c>
      <c r="C54" s="303">
        <v>85.3</v>
      </c>
      <c r="D54" s="303">
        <v>330</v>
      </c>
      <c r="E54" s="303">
        <v>352.6</v>
      </c>
      <c r="F54" s="303">
        <v>369.5</v>
      </c>
      <c r="G54" s="303">
        <v>0</v>
      </c>
      <c r="H54" s="303">
        <f t="shared" si="0"/>
        <v>68.400000000000034</v>
      </c>
    </row>
    <row r="55" spans="1:8" ht="14.25" customHeight="1">
      <c r="A55" s="301" t="s">
        <v>155</v>
      </c>
      <c r="B55" s="302" t="s">
        <v>65</v>
      </c>
      <c r="C55" s="303">
        <v>66.3</v>
      </c>
      <c r="D55" s="303">
        <v>480</v>
      </c>
      <c r="E55" s="303">
        <v>444.7</v>
      </c>
      <c r="F55" s="303">
        <v>467.40000000000003</v>
      </c>
      <c r="G55" s="303">
        <v>0</v>
      </c>
      <c r="H55" s="303">
        <f t="shared" si="0"/>
        <v>43.599999999999966</v>
      </c>
    </row>
    <row r="56" spans="1:8" ht="26.4">
      <c r="A56" s="301" t="s">
        <v>304</v>
      </c>
      <c r="B56" s="302" t="s">
        <v>65</v>
      </c>
      <c r="C56" s="303">
        <v>3.1</v>
      </c>
      <c r="D56" s="303">
        <v>115</v>
      </c>
      <c r="E56" s="303">
        <v>73.599999999999994</v>
      </c>
      <c r="F56" s="303">
        <v>72</v>
      </c>
      <c r="G56" s="303">
        <v>0</v>
      </c>
      <c r="H56" s="303">
        <f t="shared" si="0"/>
        <v>4.6999999999999886</v>
      </c>
    </row>
    <row r="57" spans="1:8" ht="24.75" customHeight="1">
      <c r="A57" s="301" t="s">
        <v>305</v>
      </c>
      <c r="B57" s="302" t="s">
        <v>65</v>
      </c>
      <c r="C57" s="303">
        <v>393.8</v>
      </c>
      <c r="D57" s="303">
        <v>3254</v>
      </c>
      <c r="E57" s="303">
        <v>3058.8</v>
      </c>
      <c r="F57" s="303">
        <v>3216.8</v>
      </c>
      <c r="G57" s="303">
        <v>0</v>
      </c>
      <c r="H57" s="303">
        <f t="shared" si="0"/>
        <v>235.80000000000018</v>
      </c>
    </row>
    <row r="58" spans="1:8">
      <c r="A58" s="579" t="s">
        <v>306</v>
      </c>
      <c r="B58" s="305" t="s">
        <v>784</v>
      </c>
      <c r="C58" s="303">
        <v>80.7</v>
      </c>
      <c r="D58" s="303">
        <v>6116</v>
      </c>
      <c r="E58" s="303">
        <v>6116</v>
      </c>
      <c r="F58" s="303">
        <v>6148.5</v>
      </c>
      <c r="G58" s="303">
        <v>0</v>
      </c>
      <c r="H58" s="303">
        <f t="shared" si="0"/>
        <v>48.199999999999818</v>
      </c>
    </row>
    <row r="59" spans="1:8">
      <c r="A59" s="580"/>
      <c r="B59" s="302" t="s">
        <v>65</v>
      </c>
      <c r="C59" s="303">
        <v>7.9</v>
      </c>
      <c r="D59" s="303">
        <v>526</v>
      </c>
      <c r="E59" s="303">
        <v>551.5</v>
      </c>
      <c r="F59" s="303">
        <v>502.9</v>
      </c>
      <c r="G59" s="303">
        <v>1.9</v>
      </c>
      <c r="H59" s="303">
        <f t="shared" si="0"/>
        <v>54.6</v>
      </c>
    </row>
    <row r="60" spans="1:8" ht="14.25" customHeight="1">
      <c r="A60" s="301" t="s">
        <v>307</v>
      </c>
      <c r="B60" s="302" t="s">
        <v>65</v>
      </c>
      <c r="C60" s="303">
        <v>0</v>
      </c>
      <c r="D60" s="303">
        <v>2</v>
      </c>
      <c r="E60" s="303">
        <v>1.1000000000000001</v>
      </c>
      <c r="F60" s="303">
        <v>0</v>
      </c>
      <c r="G60" s="303">
        <v>0.8</v>
      </c>
      <c r="H60" s="303">
        <f t="shared" si="0"/>
        <v>0.30000000000000004</v>
      </c>
    </row>
    <row r="61" spans="1:8" ht="26.4">
      <c r="A61" s="301" t="s">
        <v>308</v>
      </c>
      <c r="B61" s="302" t="s">
        <v>65</v>
      </c>
      <c r="C61" s="303">
        <v>72.400000000000006</v>
      </c>
      <c r="D61" s="303">
        <v>459</v>
      </c>
      <c r="E61" s="303">
        <v>367.2</v>
      </c>
      <c r="F61" s="303">
        <v>398.9</v>
      </c>
      <c r="G61" s="303">
        <v>0</v>
      </c>
      <c r="H61" s="303">
        <f t="shared" si="0"/>
        <v>40.700000000000045</v>
      </c>
    </row>
    <row r="62" spans="1:8" ht="26.4">
      <c r="A62" s="301" t="s">
        <v>310</v>
      </c>
      <c r="B62" s="302" t="s">
        <v>65</v>
      </c>
      <c r="C62" s="303">
        <v>0.4</v>
      </c>
      <c r="D62" s="303">
        <v>55</v>
      </c>
      <c r="E62" s="303">
        <v>42</v>
      </c>
      <c r="F62" s="303">
        <v>38</v>
      </c>
      <c r="G62" s="303">
        <v>0</v>
      </c>
      <c r="H62" s="303">
        <f t="shared" si="0"/>
        <v>4.3999999999999986</v>
      </c>
    </row>
    <row r="63" spans="1:8" ht="13.5" customHeight="1">
      <c r="A63" s="301" t="s">
        <v>312</v>
      </c>
      <c r="B63" s="302" t="s">
        <v>65</v>
      </c>
      <c r="C63" s="303">
        <v>109.3</v>
      </c>
      <c r="D63" s="303">
        <v>2462</v>
      </c>
      <c r="E63" s="303">
        <v>2728.9</v>
      </c>
      <c r="F63" s="303">
        <v>2744.9</v>
      </c>
      <c r="G63" s="303">
        <v>0</v>
      </c>
      <c r="H63" s="303">
        <f t="shared" si="0"/>
        <v>93.300000000000182</v>
      </c>
    </row>
    <row r="64" spans="1:8" ht="13.5" customHeight="1">
      <c r="A64" s="301" t="s">
        <v>314</v>
      </c>
      <c r="B64" s="302" t="s">
        <v>65</v>
      </c>
      <c r="C64" s="303">
        <v>0</v>
      </c>
      <c r="D64" s="303">
        <v>2</v>
      </c>
      <c r="E64" s="303">
        <v>4.0999999999999996</v>
      </c>
      <c r="F64" s="303">
        <v>4.0999999999999996</v>
      </c>
      <c r="G64" s="303">
        <v>0</v>
      </c>
      <c r="H64" s="303">
        <f t="shared" si="0"/>
        <v>0</v>
      </c>
    </row>
    <row r="65" spans="1:8" ht="13.5" customHeight="1">
      <c r="A65" s="301" t="s">
        <v>315</v>
      </c>
      <c r="B65" s="302" t="s">
        <v>65</v>
      </c>
      <c r="C65" s="303">
        <v>1.6</v>
      </c>
      <c r="D65" s="303">
        <v>17</v>
      </c>
      <c r="E65" s="303">
        <v>16.3</v>
      </c>
      <c r="F65" s="303">
        <v>17.599999999999998</v>
      </c>
      <c r="G65" s="303">
        <v>0</v>
      </c>
      <c r="H65" s="303">
        <f t="shared" si="0"/>
        <v>0.30000000000000426</v>
      </c>
    </row>
    <row r="66" spans="1:8" ht="13.5" customHeight="1">
      <c r="A66" s="301" t="s">
        <v>316</v>
      </c>
      <c r="B66" s="302" t="s">
        <v>65</v>
      </c>
      <c r="C66" s="303">
        <v>3.6</v>
      </c>
      <c r="D66" s="303">
        <v>26</v>
      </c>
      <c r="E66" s="303">
        <v>32.5</v>
      </c>
      <c r="F66" s="303">
        <v>32.200000000000003</v>
      </c>
      <c r="G66" s="303">
        <v>0</v>
      </c>
      <c r="H66" s="303">
        <f t="shared" si="0"/>
        <v>3.8999999999999986</v>
      </c>
    </row>
    <row r="67" spans="1:8" ht="13.5" customHeight="1">
      <c r="A67" s="301" t="s">
        <v>317</v>
      </c>
      <c r="B67" s="302"/>
      <c r="C67" s="303">
        <f>SUM(C69:C108)</f>
        <v>6.9999999999999982</v>
      </c>
      <c r="D67" s="303">
        <f t="shared" ref="D67:G67" si="1">SUM(D69:D108)</f>
        <v>103</v>
      </c>
      <c r="E67" s="303">
        <f t="shared" si="1"/>
        <v>76.800000000000011</v>
      </c>
      <c r="F67" s="303">
        <f t="shared" si="1"/>
        <v>78.399999999999991</v>
      </c>
      <c r="G67" s="303">
        <f t="shared" si="1"/>
        <v>0.1</v>
      </c>
      <c r="H67" s="303">
        <f t="shared" si="0"/>
        <v>5.3000000000000203</v>
      </c>
    </row>
    <row r="68" spans="1:8" ht="13.5" customHeight="1">
      <c r="A68" s="301" t="s">
        <v>785</v>
      </c>
      <c r="B68" s="306"/>
      <c r="C68" s="307">
        <v>0</v>
      </c>
      <c r="D68" s="307">
        <v>0</v>
      </c>
      <c r="E68" s="307">
        <v>0</v>
      </c>
      <c r="F68" s="307">
        <v>0</v>
      </c>
      <c r="G68" s="307">
        <v>0</v>
      </c>
      <c r="H68" s="307">
        <f t="shared" si="0"/>
        <v>0</v>
      </c>
    </row>
    <row r="69" spans="1:8" ht="13.5" customHeight="1">
      <c r="A69" s="301" t="s">
        <v>668</v>
      </c>
      <c r="B69" s="302" t="s">
        <v>65</v>
      </c>
      <c r="C69" s="303">
        <v>0.8</v>
      </c>
      <c r="D69" s="303">
        <v>5</v>
      </c>
      <c r="E69" s="303">
        <v>5.7</v>
      </c>
      <c r="F69" s="303">
        <v>5.8</v>
      </c>
      <c r="G69" s="303">
        <v>0</v>
      </c>
      <c r="H69" s="303">
        <f t="shared" si="0"/>
        <v>0.70000000000000018</v>
      </c>
    </row>
    <row r="70" spans="1:8" ht="13.5" customHeight="1">
      <c r="A70" s="301" t="s">
        <v>669</v>
      </c>
      <c r="B70" s="302" t="s">
        <v>65</v>
      </c>
      <c r="C70" s="303">
        <v>0.1</v>
      </c>
      <c r="D70" s="303">
        <v>1</v>
      </c>
      <c r="E70" s="303">
        <v>0.7</v>
      </c>
      <c r="F70" s="303">
        <v>0.8</v>
      </c>
      <c r="G70" s="303">
        <v>0</v>
      </c>
      <c r="H70" s="303">
        <f t="shared" si="0"/>
        <v>-1.1102230246251565E-16</v>
      </c>
    </row>
    <row r="71" spans="1:8" ht="13.5" customHeight="1">
      <c r="A71" s="301" t="s">
        <v>670</v>
      </c>
      <c r="B71" s="302" t="s">
        <v>65</v>
      </c>
      <c r="C71" s="303">
        <v>0</v>
      </c>
      <c r="D71" s="303">
        <v>13</v>
      </c>
      <c r="E71" s="303">
        <v>14.3</v>
      </c>
      <c r="F71" s="303">
        <v>12.3</v>
      </c>
      <c r="G71" s="303">
        <v>0</v>
      </c>
      <c r="H71" s="303">
        <f t="shared" si="0"/>
        <v>2</v>
      </c>
    </row>
    <row r="72" spans="1:8" ht="13.5" customHeight="1">
      <c r="A72" s="301" t="s">
        <v>671</v>
      </c>
      <c r="B72" s="302" t="s">
        <v>65</v>
      </c>
      <c r="C72" s="303">
        <v>0</v>
      </c>
      <c r="D72" s="303">
        <v>4</v>
      </c>
      <c r="E72" s="303">
        <v>4.8</v>
      </c>
      <c r="F72" s="303">
        <v>4</v>
      </c>
      <c r="G72" s="303">
        <v>0</v>
      </c>
      <c r="H72" s="303">
        <f t="shared" si="0"/>
        <v>0.79999999999999982</v>
      </c>
    </row>
    <row r="73" spans="1:8" ht="13.5" customHeight="1">
      <c r="A73" s="301" t="s">
        <v>672</v>
      </c>
      <c r="B73" s="302" t="s">
        <v>65</v>
      </c>
      <c r="C73" s="303">
        <v>0.3</v>
      </c>
      <c r="D73" s="303">
        <v>2</v>
      </c>
      <c r="E73" s="303">
        <v>2.5</v>
      </c>
      <c r="F73" s="303">
        <v>2.2999999999999998</v>
      </c>
      <c r="G73" s="303">
        <v>0</v>
      </c>
      <c r="H73" s="303">
        <f t="shared" si="0"/>
        <v>0.5</v>
      </c>
    </row>
    <row r="74" spans="1:8" ht="13.5" customHeight="1">
      <c r="A74" s="301" t="s">
        <v>673</v>
      </c>
      <c r="B74" s="302" t="s">
        <v>65</v>
      </c>
      <c r="C74" s="303">
        <v>0.2</v>
      </c>
      <c r="D74" s="303">
        <v>7</v>
      </c>
      <c r="E74" s="303">
        <v>6.2</v>
      </c>
      <c r="F74" s="303">
        <v>6.2</v>
      </c>
      <c r="G74" s="303">
        <v>0</v>
      </c>
      <c r="H74" s="303">
        <f t="shared" si="0"/>
        <v>0.20000000000000018</v>
      </c>
    </row>
    <row r="75" spans="1:8" ht="13.5" customHeight="1">
      <c r="A75" s="301" t="s">
        <v>674</v>
      </c>
      <c r="B75" s="302" t="s">
        <v>65</v>
      </c>
      <c r="C75" s="303">
        <v>0.2</v>
      </c>
      <c r="D75" s="303">
        <v>2</v>
      </c>
      <c r="E75" s="303">
        <v>1.1000000000000001</v>
      </c>
      <c r="F75" s="303">
        <v>1</v>
      </c>
      <c r="G75" s="303">
        <v>0</v>
      </c>
      <c r="H75" s="303">
        <f t="shared" si="0"/>
        <v>0.30000000000000004</v>
      </c>
    </row>
    <row r="76" spans="1:8" ht="13.5" customHeight="1">
      <c r="A76" s="301" t="s">
        <v>675</v>
      </c>
      <c r="B76" s="302" t="s">
        <v>65</v>
      </c>
      <c r="C76" s="303">
        <v>0</v>
      </c>
      <c r="D76" s="303">
        <v>1</v>
      </c>
      <c r="E76" s="303">
        <v>1</v>
      </c>
      <c r="F76" s="303">
        <v>0.9</v>
      </c>
      <c r="G76" s="303">
        <v>0</v>
      </c>
      <c r="H76" s="303">
        <f t="shared" si="0"/>
        <v>9.9999999999999978E-2</v>
      </c>
    </row>
    <row r="77" spans="1:8" ht="13.5" customHeight="1">
      <c r="A77" s="301" t="s">
        <v>676</v>
      </c>
      <c r="B77" s="302" t="s">
        <v>65</v>
      </c>
      <c r="C77" s="303">
        <v>1.7</v>
      </c>
      <c r="D77" s="303">
        <v>7</v>
      </c>
      <c r="E77" s="303">
        <v>5.6000000000000005</v>
      </c>
      <c r="F77" s="303">
        <v>7.3</v>
      </c>
      <c r="G77" s="303">
        <v>0</v>
      </c>
      <c r="H77" s="303">
        <f t="shared" si="0"/>
        <v>8.8817841970012523E-16</v>
      </c>
    </row>
    <row r="78" spans="1:8" ht="13.5" customHeight="1">
      <c r="A78" s="301" t="s">
        <v>677</v>
      </c>
      <c r="B78" s="302" t="s">
        <v>65</v>
      </c>
      <c r="C78" s="303">
        <v>0.8</v>
      </c>
      <c r="D78" s="303">
        <v>8</v>
      </c>
      <c r="E78" s="303">
        <v>7.2</v>
      </c>
      <c r="F78" s="303">
        <v>8</v>
      </c>
      <c r="G78" s="303">
        <v>0</v>
      </c>
      <c r="H78" s="303">
        <f t="shared" ref="H78:H125" si="2">C78+E78-F78-G78</f>
        <v>0</v>
      </c>
    </row>
    <row r="79" spans="1:8" ht="13.5" customHeight="1">
      <c r="A79" s="301" t="s">
        <v>678</v>
      </c>
      <c r="B79" s="302" t="s">
        <v>65</v>
      </c>
      <c r="C79" s="303">
        <v>0.1</v>
      </c>
      <c r="D79" s="303">
        <v>2</v>
      </c>
      <c r="E79" s="303">
        <v>1.1000000000000001</v>
      </c>
      <c r="F79" s="303">
        <v>1</v>
      </c>
      <c r="G79" s="303">
        <v>0</v>
      </c>
      <c r="H79" s="303">
        <f t="shared" si="2"/>
        <v>0.20000000000000018</v>
      </c>
    </row>
    <row r="80" spans="1:8" ht="13.5" customHeight="1">
      <c r="A80" s="301" t="s">
        <v>654</v>
      </c>
      <c r="B80" s="302" t="s">
        <v>65</v>
      </c>
      <c r="C80" s="303">
        <v>0</v>
      </c>
      <c r="D80" s="303">
        <v>1</v>
      </c>
      <c r="E80" s="303">
        <v>0.7</v>
      </c>
      <c r="F80" s="303">
        <v>0.7</v>
      </c>
      <c r="G80" s="303">
        <v>0</v>
      </c>
      <c r="H80" s="303">
        <f t="shared" si="2"/>
        <v>0</v>
      </c>
    </row>
    <row r="81" spans="1:8" ht="13.5" customHeight="1">
      <c r="A81" s="301" t="s">
        <v>655</v>
      </c>
      <c r="B81" s="302" t="s">
        <v>65</v>
      </c>
      <c r="C81" s="303">
        <v>0.3</v>
      </c>
      <c r="D81" s="303">
        <v>1</v>
      </c>
      <c r="E81" s="303">
        <v>1.1000000000000001</v>
      </c>
      <c r="F81" s="303">
        <v>1</v>
      </c>
      <c r="G81" s="303">
        <v>0.1</v>
      </c>
      <c r="H81" s="303">
        <f t="shared" si="2"/>
        <v>0.30000000000000016</v>
      </c>
    </row>
    <row r="82" spans="1:8" ht="13.5" customHeight="1">
      <c r="A82" s="301" t="s">
        <v>679</v>
      </c>
      <c r="B82" s="302" t="s">
        <v>65</v>
      </c>
      <c r="C82" s="303">
        <v>0</v>
      </c>
      <c r="D82" s="303">
        <v>1</v>
      </c>
      <c r="E82" s="303">
        <v>0.1</v>
      </c>
      <c r="F82" s="303">
        <v>0.1</v>
      </c>
      <c r="G82" s="303">
        <v>0</v>
      </c>
      <c r="H82" s="303">
        <f t="shared" si="2"/>
        <v>0</v>
      </c>
    </row>
    <row r="83" spans="1:8" ht="13.5" customHeight="1">
      <c r="A83" s="301" t="s">
        <v>680</v>
      </c>
      <c r="B83" s="302" t="s">
        <v>65</v>
      </c>
      <c r="C83" s="303">
        <v>0</v>
      </c>
      <c r="D83" s="303">
        <v>1</v>
      </c>
      <c r="E83" s="303">
        <v>0.2</v>
      </c>
      <c r="F83" s="303">
        <v>0.2</v>
      </c>
      <c r="G83" s="303">
        <v>0</v>
      </c>
      <c r="H83" s="303">
        <f t="shared" si="2"/>
        <v>0</v>
      </c>
    </row>
    <row r="84" spans="1:8" ht="13.5" customHeight="1">
      <c r="A84" s="301" t="s">
        <v>682</v>
      </c>
      <c r="B84" s="302" t="s">
        <v>65</v>
      </c>
      <c r="C84" s="303">
        <v>0.1</v>
      </c>
      <c r="D84" s="303">
        <v>2</v>
      </c>
      <c r="E84" s="303">
        <v>2</v>
      </c>
      <c r="F84" s="303">
        <v>2.1</v>
      </c>
      <c r="G84" s="303">
        <v>0</v>
      </c>
      <c r="H84" s="303">
        <f t="shared" si="2"/>
        <v>0</v>
      </c>
    </row>
    <row r="85" spans="1:8" ht="13.5" customHeight="1">
      <c r="A85" s="301" t="s">
        <v>656</v>
      </c>
      <c r="B85" s="302" t="s">
        <v>65</v>
      </c>
      <c r="C85" s="303">
        <v>0</v>
      </c>
      <c r="D85" s="303">
        <v>1</v>
      </c>
      <c r="E85" s="303">
        <v>0.1</v>
      </c>
      <c r="F85" s="303">
        <v>0.1</v>
      </c>
      <c r="G85" s="303">
        <v>0</v>
      </c>
      <c r="H85" s="303">
        <f t="shared" si="2"/>
        <v>0</v>
      </c>
    </row>
    <row r="86" spans="1:8" ht="13.5" customHeight="1">
      <c r="A86" s="301" t="s">
        <v>686</v>
      </c>
      <c r="B86" s="302" t="s">
        <v>65</v>
      </c>
      <c r="C86" s="303">
        <v>0</v>
      </c>
      <c r="D86" s="303">
        <v>1</v>
      </c>
      <c r="E86" s="303">
        <v>0.1</v>
      </c>
      <c r="F86" s="303">
        <v>0.1</v>
      </c>
      <c r="G86" s="303">
        <v>0</v>
      </c>
      <c r="H86" s="303">
        <f t="shared" si="2"/>
        <v>0</v>
      </c>
    </row>
    <row r="87" spans="1:8" ht="13.5" customHeight="1">
      <c r="A87" s="301" t="s">
        <v>688</v>
      </c>
      <c r="B87" s="302" t="s">
        <v>65</v>
      </c>
      <c r="C87" s="303">
        <v>0</v>
      </c>
      <c r="D87" s="303">
        <v>1</v>
      </c>
      <c r="E87" s="303">
        <v>0.3</v>
      </c>
      <c r="F87" s="303">
        <v>0.3</v>
      </c>
      <c r="G87" s="303">
        <v>0</v>
      </c>
      <c r="H87" s="303">
        <f t="shared" si="2"/>
        <v>0</v>
      </c>
    </row>
    <row r="88" spans="1:8" ht="13.5" customHeight="1">
      <c r="A88" s="301" t="s">
        <v>691</v>
      </c>
      <c r="B88" s="302" t="s">
        <v>65</v>
      </c>
      <c r="C88" s="303">
        <v>0</v>
      </c>
      <c r="D88" s="303">
        <v>1</v>
      </c>
      <c r="E88" s="303">
        <v>0.1</v>
      </c>
      <c r="F88" s="303">
        <v>0.1</v>
      </c>
      <c r="G88" s="303">
        <v>0</v>
      </c>
      <c r="H88" s="303">
        <f t="shared" si="2"/>
        <v>0</v>
      </c>
    </row>
    <row r="89" spans="1:8" ht="13.5" customHeight="1">
      <c r="A89" s="301" t="s">
        <v>694</v>
      </c>
      <c r="B89" s="302" t="s">
        <v>65</v>
      </c>
      <c r="C89" s="303">
        <v>0</v>
      </c>
      <c r="D89" s="303">
        <v>1</v>
      </c>
      <c r="E89" s="303">
        <v>0.2</v>
      </c>
      <c r="F89" s="303">
        <v>0.2</v>
      </c>
      <c r="G89" s="303">
        <v>0</v>
      </c>
      <c r="H89" s="303">
        <f t="shared" si="2"/>
        <v>0</v>
      </c>
    </row>
    <row r="90" spans="1:8" ht="13.5" customHeight="1">
      <c r="A90" s="301" t="s">
        <v>695</v>
      </c>
      <c r="B90" s="302" t="s">
        <v>65</v>
      </c>
      <c r="C90" s="303">
        <v>0</v>
      </c>
      <c r="D90" s="303">
        <v>1</v>
      </c>
      <c r="E90" s="303">
        <v>0.5</v>
      </c>
      <c r="F90" s="303">
        <v>0.5</v>
      </c>
      <c r="G90" s="303">
        <v>0</v>
      </c>
      <c r="H90" s="303">
        <f t="shared" si="2"/>
        <v>0</v>
      </c>
    </row>
    <row r="91" spans="1:8" ht="13.5" customHeight="1">
      <c r="A91" s="301" t="s">
        <v>657</v>
      </c>
      <c r="B91" s="302" t="s">
        <v>65</v>
      </c>
      <c r="C91" s="303">
        <v>0</v>
      </c>
      <c r="D91" s="303">
        <v>1</v>
      </c>
      <c r="E91" s="303">
        <v>0.3</v>
      </c>
      <c r="F91" s="303">
        <v>0.3</v>
      </c>
      <c r="G91" s="303">
        <v>0</v>
      </c>
      <c r="H91" s="303">
        <f t="shared" si="2"/>
        <v>0</v>
      </c>
    </row>
    <row r="92" spans="1:8" ht="13.5" customHeight="1">
      <c r="A92" s="301" t="s">
        <v>696</v>
      </c>
      <c r="B92" s="302" t="s">
        <v>65</v>
      </c>
      <c r="C92" s="303">
        <v>0</v>
      </c>
      <c r="D92" s="303">
        <v>1</v>
      </c>
      <c r="E92" s="303">
        <v>0.1</v>
      </c>
      <c r="F92" s="303">
        <v>0.1</v>
      </c>
      <c r="G92" s="303">
        <v>0</v>
      </c>
      <c r="H92" s="303">
        <f t="shared" si="2"/>
        <v>0</v>
      </c>
    </row>
    <row r="93" spans="1:8" ht="13.5" customHeight="1">
      <c r="A93" s="301" t="s">
        <v>701</v>
      </c>
      <c r="B93" s="302" t="s">
        <v>65</v>
      </c>
      <c r="C93" s="303">
        <v>0</v>
      </c>
      <c r="D93" s="303">
        <v>1</v>
      </c>
      <c r="E93" s="303">
        <v>0.1</v>
      </c>
      <c r="F93" s="303">
        <v>0.1</v>
      </c>
      <c r="G93" s="303">
        <v>0</v>
      </c>
      <c r="H93" s="303">
        <f t="shared" si="2"/>
        <v>0</v>
      </c>
    </row>
    <row r="94" spans="1:8" ht="13.5" customHeight="1">
      <c r="A94" s="301" t="s">
        <v>702</v>
      </c>
      <c r="B94" s="302" t="s">
        <v>65</v>
      </c>
      <c r="C94" s="303">
        <v>0.4</v>
      </c>
      <c r="D94" s="303">
        <v>5</v>
      </c>
      <c r="E94" s="303">
        <v>1</v>
      </c>
      <c r="F94" s="303">
        <v>1.4</v>
      </c>
      <c r="G94" s="303">
        <v>0</v>
      </c>
      <c r="H94" s="303">
        <f t="shared" si="2"/>
        <v>0</v>
      </c>
    </row>
    <row r="95" spans="1:8" ht="13.5" customHeight="1">
      <c r="A95" s="301" t="s">
        <v>704</v>
      </c>
      <c r="B95" s="302" t="s">
        <v>65</v>
      </c>
      <c r="C95" s="303">
        <v>0</v>
      </c>
      <c r="D95" s="303">
        <v>1</v>
      </c>
      <c r="E95" s="303">
        <v>0.1</v>
      </c>
      <c r="F95" s="303">
        <v>0.1</v>
      </c>
      <c r="G95" s="303">
        <v>0</v>
      </c>
      <c r="H95" s="303">
        <f t="shared" si="2"/>
        <v>0</v>
      </c>
    </row>
    <row r="96" spans="1:8" ht="13.5" customHeight="1">
      <c r="A96" s="301" t="s">
        <v>705</v>
      </c>
      <c r="B96" s="302" t="s">
        <v>65</v>
      </c>
      <c r="C96" s="303">
        <v>0</v>
      </c>
      <c r="D96" s="303">
        <v>1</v>
      </c>
      <c r="E96" s="303">
        <v>0.1</v>
      </c>
      <c r="F96" s="303">
        <v>0.1</v>
      </c>
      <c r="G96" s="303">
        <v>0</v>
      </c>
      <c r="H96" s="303">
        <f t="shared" si="2"/>
        <v>0</v>
      </c>
    </row>
    <row r="97" spans="1:8" ht="13.5" customHeight="1">
      <c r="A97" s="301" t="s">
        <v>707</v>
      </c>
      <c r="B97" s="302" t="s">
        <v>65</v>
      </c>
      <c r="C97" s="303">
        <v>0</v>
      </c>
      <c r="D97" s="303">
        <v>1</v>
      </c>
      <c r="E97" s="303">
        <v>0.4</v>
      </c>
      <c r="F97" s="303">
        <v>0.4</v>
      </c>
      <c r="G97" s="303">
        <v>0</v>
      </c>
      <c r="H97" s="303">
        <f t="shared" si="2"/>
        <v>0</v>
      </c>
    </row>
    <row r="98" spans="1:8" ht="13.5" customHeight="1">
      <c r="A98" s="301" t="s">
        <v>661</v>
      </c>
      <c r="B98" s="302" t="s">
        <v>65</v>
      </c>
      <c r="C98" s="303">
        <v>0</v>
      </c>
      <c r="D98" s="303">
        <v>1</v>
      </c>
      <c r="E98" s="303">
        <v>0.2</v>
      </c>
      <c r="F98" s="303">
        <v>0.19999999999999998</v>
      </c>
      <c r="G98" s="303">
        <v>0</v>
      </c>
      <c r="H98" s="303">
        <f t="shared" si="2"/>
        <v>2.7755575615628914E-17</v>
      </c>
    </row>
    <row r="99" spans="1:8" ht="13.5" customHeight="1">
      <c r="A99" s="301" t="s">
        <v>662</v>
      </c>
      <c r="B99" s="302" t="s">
        <v>65</v>
      </c>
      <c r="C99" s="303">
        <v>0</v>
      </c>
      <c r="D99" s="303">
        <v>1</v>
      </c>
      <c r="E99" s="303">
        <v>0.3</v>
      </c>
      <c r="F99" s="303">
        <v>0.3</v>
      </c>
      <c r="G99" s="303">
        <v>0</v>
      </c>
      <c r="H99" s="303">
        <f t="shared" si="2"/>
        <v>0</v>
      </c>
    </row>
    <row r="100" spans="1:8" ht="13.5" customHeight="1">
      <c r="A100" s="301" t="s">
        <v>663</v>
      </c>
      <c r="B100" s="302" t="s">
        <v>65</v>
      </c>
      <c r="C100" s="303">
        <v>0.1</v>
      </c>
      <c r="D100" s="303">
        <v>1</v>
      </c>
      <c r="E100" s="303">
        <v>0.5</v>
      </c>
      <c r="F100" s="303">
        <v>0.6</v>
      </c>
      <c r="G100" s="303">
        <v>0</v>
      </c>
      <c r="H100" s="303">
        <f t="shared" si="2"/>
        <v>0</v>
      </c>
    </row>
    <row r="101" spans="1:8" ht="13.5" customHeight="1">
      <c r="A101" s="301" t="s">
        <v>664</v>
      </c>
      <c r="B101" s="302" t="s">
        <v>65</v>
      </c>
      <c r="C101" s="303">
        <v>0</v>
      </c>
      <c r="D101" s="303">
        <v>1</v>
      </c>
      <c r="E101" s="303">
        <v>0.4</v>
      </c>
      <c r="F101" s="303">
        <v>0.4</v>
      </c>
      <c r="G101" s="303">
        <v>0</v>
      </c>
      <c r="H101" s="303">
        <f t="shared" si="2"/>
        <v>0</v>
      </c>
    </row>
    <row r="102" spans="1:8" ht="13.5" customHeight="1">
      <c r="A102" s="301" t="s">
        <v>709</v>
      </c>
      <c r="B102" s="302" t="s">
        <v>65</v>
      </c>
      <c r="C102" s="303">
        <v>0</v>
      </c>
      <c r="D102" s="303">
        <v>1</v>
      </c>
      <c r="E102" s="303">
        <v>0.1</v>
      </c>
      <c r="F102" s="303">
        <v>0.1</v>
      </c>
      <c r="G102" s="303">
        <v>0</v>
      </c>
      <c r="H102" s="303">
        <f t="shared" si="2"/>
        <v>0</v>
      </c>
    </row>
    <row r="103" spans="1:8" ht="13.5" customHeight="1">
      <c r="A103" s="301" t="s">
        <v>710</v>
      </c>
      <c r="B103" s="302" t="s">
        <v>65</v>
      </c>
      <c r="C103" s="303">
        <v>0.6</v>
      </c>
      <c r="D103" s="303">
        <v>3</v>
      </c>
      <c r="E103" s="303">
        <v>2.2000000000000002</v>
      </c>
      <c r="F103" s="303">
        <v>2.6</v>
      </c>
      <c r="G103" s="303">
        <v>0</v>
      </c>
      <c r="H103" s="303">
        <f t="shared" si="2"/>
        <v>0.20000000000000018</v>
      </c>
    </row>
    <row r="104" spans="1:8" ht="13.5" customHeight="1">
      <c r="A104" s="301" t="s">
        <v>665</v>
      </c>
      <c r="B104" s="302" t="s">
        <v>65</v>
      </c>
      <c r="C104" s="303">
        <v>0</v>
      </c>
      <c r="D104" s="303">
        <v>1</v>
      </c>
      <c r="E104" s="303">
        <v>0.3</v>
      </c>
      <c r="F104" s="303">
        <v>0.3</v>
      </c>
      <c r="G104" s="303">
        <v>0</v>
      </c>
      <c r="H104" s="303">
        <f t="shared" si="2"/>
        <v>0</v>
      </c>
    </row>
    <row r="105" spans="1:8" ht="13.5" customHeight="1">
      <c r="A105" s="301" t="s">
        <v>713</v>
      </c>
      <c r="B105" s="302" t="s">
        <v>65</v>
      </c>
      <c r="C105" s="303">
        <v>1.3</v>
      </c>
      <c r="D105" s="303">
        <v>16</v>
      </c>
      <c r="E105" s="303">
        <v>14.6</v>
      </c>
      <c r="F105" s="303">
        <v>15.9</v>
      </c>
      <c r="G105" s="303">
        <v>0</v>
      </c>
      <c r="H105" s="303">
        <f t="shared" si="2"/>
        <v>0</v>
      </c>
    </row>
    <row r="106" spans="1:8" ht="13.5" customHeight="1">
      <c r="A106" s="301" t="s">
        <v>714</v>
      </c>
      <c r="B106" s="302" t="s">
        <v>65</v>
      </c>
      <c r="C106" s="303">
        <v>0</v>
      </c>
      <c r="D106" s="303">
        <v>1</v>
      </c>
      <c r="E106" s="303">
        <v>0.3</v>
      </c>
      <c r="F106" s="303">
        <v>0.3</v>
      </c>
      <c r="G106" s="303">
        <v>0</v>
      </c>
      <c r="H106" s="303">
        <f t="shared" si="2"/>
        <v>0</v>
      </c>
    </row>
    <row r="107" spans="1:8" ht="13.5" customHeight="1">
      <c r="A107" s="301" t="s">
        <v>715</v>
      </c>
      <c r="B107" s="302" t="s">
        <v>65</v>
      </c>
      <c r="C107" s="303">
        <v>0</v>
      </c>
      <c r="D107" s="303">
        <v>1</v>
      </c>
      <c r="E107" s="303">
        <v>0.1</v>
      </c>
      <c r="F107" s="303">
        <v>0.1</v>
      </c>
      <c r="G107" s="303">
        <v>0</v>
      </c>
      <c r="H107" s="303">
        <f t="shared" si="2"/>
        <v>0</v>
      </c>
    </row>
    <row r="108" spans="1:8" ht="13.5" customHeight="1">
      <c r="A108" s="301" t="s">
        <v>716</v>
      </c>
      <c r="B108" s="302" t="s">
        <v>65</v>
      </c>
      <c r="C108" s="303">
        <v>0</v>
      </c>
      <c r="D108" s="303">
        <v>1</v>
      </c>
      <c r="E108" s="303">
        <v>0.1</v>
      </c>
      <c r="F108" s="303">
        <v>0.1</v>
      </c>
      <c r="G108" s="303">
        <v>0</v>
      </c>
      <c r="H108" s="303">
        <f t="shared" si="2"/>
        <v>0</v>
      </c>
    </row>
    <row r="109" spans="1:8" ht="26.4">
      <c r="A109" s="301" t="s">
        <v>318</v>
      </c>
      <c r="B109" s="302" t="s">
        <v>65</v>
      </c>
      <c r="C109" s="303">
        <v>26.9</v>
      </c>
      <c r="D109" s="303">
        <v>104</v>
      </c>
      <c r="E109" s="303">
        <v>249.8</v>
      </c>
      <c r="F109" s="303">
        <v>227.3</v>
      </c>
      <c r="G109" s="303">
        <v>0</v>
      </c>
      <c r="H109" s="303">
        <f t="shared" si="2"/>
        <v>49.399999999999977</v>
      </c>
    </row>
    <row r="110" spans="1:8" ht="13.5" customHeight="1">
      <c r="A110" s="579" t="s">
        <v>323</v>
      </c>
      <c r="B110" s="302" t="s">
        <v>65</v>
      </c>
      <c r="C110" s="303">
        <v>1664.4</v>
      </c>
      <c r="D110" s="303">
        <v>7300</v>
      </c>
      <c r="E110" s="303">
        <v>6347.3</v>
      </c>
      <c r="F110" s="303">
        <v>6141</v>
      </c>
      <c r="G110" s="303">
        <v>0</v>
      </c>
      <c r="H110" s="303">
        <f t="shared" si="2"/>
        <v>1870.7000000000007</v>
      </c>
    </row>
    <row r="111" spans="1:8" ht="13.5" customHeight="1">
      <c r="A111" s="580"/>
      <c r="B111" s="302" t="s">
        <v>783</v>
      </c>
      <c r="C111" s="303">
        <v>1663.8</v>
      </c>
      <c r="D111" s="303">
        <v>7293</v>
      </c>
      <c r="E111" s="303">
        <v>6340</v>
      </c>
      <c r="F111" s="303">
        <v>6141</v>
      </c>
      <c r="G111" s="303">
        <v>0</v>
      </c>
      <c r="H111" s="303">
        <f t="shared" si="2"/>
        <v>1862.8000000000002</v>
      </c>
    </row>
    <row r="112" spans="1:8" ht="13.5" customHeight="1">
      <c r="A112" s="301" t="s">
        <v>338</v>
      </c>
      <c r="B112" s="302" t="s">
        <v>65</v>
      </c>
      <c r="C112" s="303">
        <v>0</v>
      </c>
      <c r="D112" s="303">
        <v>1100</v>
      </c>
      <c r="E112" s="303">
        <v>1150</v>
      </c>
      <c r="F112" s="303">
        <v>1150</v>
      </c>
      <c r="G112" s="303">
        <v>0</v>
      </c>
      <c r="H112" s="303">
        <f t="shared" si="2"/>
        <v>0</v>
      </c>
    </row>
    <row r="113" spans="1:10" ht="13.5" customHeight="1">
      <c r="A113" s="301" t="s">
        <v>339</v>
      </c>
      <c r="B113" s="302" t="s">
        <v>65</v>
      </c>
      <c r="C113" s="303">
        <v>44.3</v>
      </c>
      <c r="D113" s="303">
        <v>420</v>
      </c>
      <c r="E113" s="303">
        <v>595.1</v>
      </c>
      <c r="F113" s="303">
        <v>624</v>
      </c>
      <c r="G113" s="303">
        <v>0</v>
      </c>
      <c r="H113" s="303">
        <f t="shared" si="2"/>
        <v>15.399999999999977</v>
      </c>
    </row>
    <row r="114" spans="1:10" ht="13.5" customHeight="1">
      <c r="A114" s="301" t="s">
        <v>340</v>
      </c>
      <c r="B114" s="302" t="s">
        <v>65</v>
      </c>
      <c r="C114" s="303">
        <v>2.7</v>
      </c>
      <c r="D114" s="303">
        <v>15</v>
      </c>
      <c r="E114" s="303">
        <v>12.3</v>
      </c>
      <c r="F114" s="303">
        <v>13.1</v>
      </c>
      <c r="G114" s="303">
        <v>0</v>
      </c>
      <c r="H114" s="303">
        <f t="shared" si="2"/>
        <v>1.9000000000000004</v>
      </c>
    </row>
    <row r="115" spans="1:10" ht="13.5" customHeight="1">
      <c r="A115" s="301" t="s">
        <v>341</v>
      </c>
      <c r="B115" s="302" t="s">
        <v>65</v>
      </c>
      <c r="C115" s="303">
        <v>9.3000000000000007</v>
      </c>
      <c r="D115" s="303">
        <v>31</v>
      </c>
      <c r="E115" s="303">
        <v>59.8</v>
      </c>
      <c r="F115" s="303">
        <v>59.3</v>
      </c>
      <c r="G115" s="303">
        <v>0</v>
      </c>
      <c r="H115" s="303">
        <f t="shared" si="2"/>
        <v>9.7999999999999972</v>
      </c>
    </row>
    <row r="116" spans="1:10" ht="13.5" customHeight="1">
      <c r="A116" s="301" t="s">
        <v>342</v>
      </c>
      <c r="B116" s="302" t="s">
        <v>65</v>
      </c>
      <c r="C116" s="303">
        <v>3.6</v>
      </c>
      <c r="D116" s="303">
        <v>29</v>
      </c>
      <c r="E116" s="303">
        <v>26.2</v>
      </c>
      <c r="F116" s="303">
        <v>25.3</v>
      </c>
      <c r="G116" s="303">
        <v>0</v>
      </c>
      <c r="H116" s="303">
        <f t="shared" si="2"/>
        <v>4.5</v>
      </c>
    </row>
    <row r="117" spans="1:10" ht="13.5" customHeight="1">
      <c r="A117" s="301" t="s">
        <v>343</v>
      </c>
      <c r="B117" s="302" t="s">
        <v>65</v>
      </c>
      <c r="C117" s="303">
        <v>0.4</v>
      </c>
      <c r="D117" s="303">
        <v>29</v>
      </c>
      <c r="E117" s="303">
        <v>28.8</v>
      </c>
      <c r="F117" s="303">
        <v>28.9</v>
      </c>
      <c r="G117" s="303">
        <v>0</v>
      </c>
      <c r="H117" s="303">
        <f t="shared" si="2"/>
        <v>0.30000000000000071</v>
      </c>
    </row>
    <row r="118" spans="1:10" ht="13.5" customHeight="1">
      <c r="A118" s="301" t="s">
        <v>344</v>
      </c>
      <c r="B118" s="302" t="s">
        <v>65</v>
      </c>
      <c r="C118" s="303">
        <v>3.4</v>
      </c>
      <c r="D118" s="303">
        <v>58</v>
      </c>
      <c r="E118" s="303">
        <v>5.5</v>
      </c>
      <c r="F118" s="303">
        <v>5.5</v>
      </c>
      <c r="G118" s="303">
        <v>2</v>
      </c>
      <c r="H118" s="303">
        <f t="shared" si="2"/>
        <v>1.4000000000000004</v>
      </c>
    </row>
    <row r="119" spans="1:10" ht="13.5" customHeight="1">
      <c r="A119" s="301" t="s">
        <v>345</v>
      </c>
      <c r="B119" s="302" t="s">
        <v>65</v>
      </c>
      <c r="C119" s="303">
        <v>0.5</v>
      </c>
      <c r="D119" s="303">
        <v>29</v>
      </c>
      <c r="E119" s="303">
        <v>0.5</v>
      </c>
      <c r="F119" s="303">
        <v>0.9</v>
      </c>
      <c r="G119" s="303">
        <v>0</v>
      </c>
      <c r="H119" s="303">
        <f t="shared" si="2"/>
        <v>9.9999999999999978E-2</v>
      </c>
    </row>
    <row r="120" spans="1:10" ht="13.5" customHeight="1">
      <c r="A120" s="301" t="s">
        <v>346</v>
      </c>
      <c r="B120" s="302" t="s">
        <v>65</v>
      </c>
      <c r="C120" s="303">
        <v>0</v>
      </c>
      <c r="D120" s="303">
        <v>29</v>
      </c>
      <c r="E120" s="303">
        <v>2.4</v>
      </c>
      <c r="F120" s="303">
        <v>2.2000000000000002</v>
      </c>
      <c r="G120" s="303">
        <v>0</v>
      </c>
      <c r="H120" s="303">
        <f t="shared" si="2"/>
        <v>0.19999999999999973</v>
      </c>
    </row>
    <row r="121" spans="1:10" ht="26.4">
      <c r="A121" s="301" t="s">
        <v>347</v>
      </c>
      <c r="B121" s="302" t="s">
        <v>65</v>
      </c>
      <c r="C121" s="303">
        <v>0</v>
      </c>
      <c r="D121" s="303">
        <v>100</v>
      </c>
      <c r="E121" s="303">
        <v>135.19999999999999</v>
      </c>
      <c r="F121" s="303">
        <v>134.80000000000001</v>
      </c>
      <c r="G121" s="303">
        <v>0</v>
      </c>
      <c r="H121" s="303">
        <f t="shared" si="2"/>
        <v>0.39999999999997726</v>
      </c>
    </row>
    <row r="122" spans="1:10" ht="14.25" customHeight="1">
      <c r="A122" s="301" t="s">
        <v>348</v>
      </c>
      <c r="B122" s="302" t="s">
        <v>65</v>
      </c>
      <c r="C122" s="303">
        <v>521.79999999999995</v>
      </c>
      <c r="D122" s="303">
        <v>3600</v>
      </c>
      <c r="E122" s="303">
        <v>4173.6000000000004</v>
      </c>
      <c r="F122" s="303">
        <v>4084.8</v>
      </c>
      <c r="G122" s="303">
        <v>0</v>
      </c>
      <c r="H122" s="303">
        <f t="shared" si="2"/>
        <v>610.60000000000036</v>
      </c>
    </row>
    <row r="123" spans="1:10" ht="14.25" customHeight="1">
      <c r="A123" s="301" t="s">
        <v>349</v>
      </c>
      <c r="B123" s="302" t="s">
        <v>65</v>
      </c>
      <c r="C123" s="303">
        <v>211.7</v>
      </c>
      <c r="D123" s="303">
        <v>700</v>
      </c>
      <c r="E123" s="303">
        <v>1062.7</v>
      </c>
      <c r="F123" s="303">
        <v>1033.4000000000001</v>
      </c>
      <c r="G123" s="303">
        <v>0</v>
      </c>
      <c r="H123" s="303">
        <f t="shared" si="2"/>
        <v>241</v>
      </c>
    </row>
    <row r="124" spans="1:10" ht="26.4">
      <c r="A124" s="301" t="s">
        <v>350</v>
      </c>
      <c r="B124" s="302" t="s">
        <v>65</v>
      </c>
      <c r="C124" s="303">
        <v>212.3</v>
      </c>
      <c r="D124" s="303">
        <v>1200</v>
      </c>
      <c r="E124" s="303">
        <v>6021.7</v>
      </c>
      <c r="F124" s="303">
        <v>5550.3</v>
      </c>
      <c r="G124" s="303">
        <v>0</v>
      </c>
      <c r="H124" s="303">
        <f t="shared" si="2"/>
        <v>683.69999999999982</v>
      </c>
    </row>
    <row r="125" spans="1:10" ht="13.8" thickBot="1">
      <c r="A125" s="301" t="s">
        <v>351</v>
      </c>
      <c r="B125" s="302" t="s">
        <v>65</v>
      </c>
      <c r="C125" s="303">
        <v>0</v>
      </c>
      <c r="D125" s="303">
        <v>88</v>
      </c>
      <c r="E125" s="303">
        <v>72.400000000000006</v>
      </c>
      <c r="F125" s="303">
        <v>72.400000000000006</v>
      </c>
      <c r="G125" s="303">
        <v>0</v>
      </c>
      <c r="H125" s="303">
        <f t="shared" si="2"/>
        <v>0</v>
      </c>
    </row>
    <row r="126" spans="1:10" ht="13.8" thickBot="1">
      <c r="A126" s="308" t="s">
        <v>11</v>
      </c>
      <c r="B126" s="309"/>
      <c r="C126" s="310">
        <f>SUM(C127:C128)</f>
        <v>139899.29999999999</v>
      </c>
      <c r="D126" s="310">
        <f t="shared" ref="D126:H126" si="3">SUM(D127:D128)</f>
        <v>702007</v>
      </c>
      <c r="E126" s="310">
        <f t="shared" si="3"/>
        <v>730506.00000000012</v>
      </c>
      <c r="F126" s="310">
        <f>SUM(F127:F128)</f>
        <v>677725.39999999991</v>
      </c>
      <c r="G126" s="310">
        <f t="shared" si="3"/>
        <v>50649</v>
      </c>
      <c r="H126" s="311">
        <f t="shared" si="3"/>
        <v>142030.89999999997</v>
      </c>
      <c r="J126" s="331"/>
    </row>
    <row r="127" spans="1:10">
      <c r="A127" s="312"/>
      <c r="B127" s="313" t="s">
        <v>784</v>
      </c>
      <c r="C127" s="314">
        <f>SUMIF($B$13:$B$125,$B$127,C$13:C$125)</f>
        <v>129830.59999999998</v>
      </c>
      <c r="D127" s="314">
        <f t="shared" ref="D127:H127" si="4">SUMIF($B$13:$B$125,$B$127,D$13:D$125)</f>
        <v>617662</v>
      </c>
      <c r="E127" s="314">
        <f t="shared" si="4"/>
        <v>633874.30000000005</v>
      </c>
      <c r="F127" s="314">
        <f>SUMIF($B$13:$B$125,$B$127,F$13:F$125)</f>
        <v>581641.69999999984</v>
      </c>
      <c r="G127" s="314">
        <f t="shared" si="4"/>
        <v>50439</v>
      </c>
      <c r="H127" s="314">
        <f t="shared" si="4"/>
        <v>131624.19999999995</v>
      </c>
      <c r="J127" s="331"/>
    </row>
    <row r="128" spans="1:10">
      <c r="A128" s="312"/>
      <c r="B128" s="315" t="s">
        <v>65</v>
      </c>
      <c r="C128" s="314">
        <f>SUMIF($B$13:$B$125,$B$128,C$13:C$125)</f>
        <v>10068.700000000001</v>
      </c>
      <c r="D128" s="314">
        <f t="shared" ref="D128:H128" si="5">SUMIF($B$13:$B$125,$B$128,D$13:D$125)</f>
        <v>84345</v>
      </c>
      <c r="E128" s="314">
        <f t="shared" si="5"/>
        <v>96631.700000000099</v>
      </c>
      <c r="F128" s="314">
        <f t="shared" si="5"/>
        <v>96083.70000000007</v>
      </c>
      <c r="G128" s="314">
        <f t="shared" si="5"/>
        <v>210</v>
      </c>
      <c r="H128" s="314">
        <f t="shared" si="5"/>
        <v>10406.700000000004</v>
      </c>
      <c r="J128" s="331"/>
    </row>
    <row r="129" spans="1:10">
      <c r="A129" s="312"/>
      <c r="B129" s="315" t="s">
        <v>783</v>
      </c>
      <c r="C129" s="314">
        <f t="shared" ref="C129:H129" si="6">SUMIF($B$13:$B$125,$B$129,C$13:C$125)</f>
        <v>2169</v>
      </c>
      <c r="D129" s="314">
        <f t="shared" si="6"/>
        <v>11248</v>
      </c>
      <c r="E129" s="314">
        <f t="shared" si="6"/>
        <v>10074.799999999999</v>
      </c>
      <c r="F129" s="314">
        <f t="shared" si="6"/>
        <v>9692.7999999999993</v>
      </c>
      <c r="G129" s="314">
        <f t="shared" si="6"/>
        <v>0</v>
      </c>
      <c r="H129" s="314">
        <f t="shared" si="6"/>
        <v>2551.0000000000005</v>
      </c>
      <c r="J129" s="331"/>
    </row>
    <row r="130" spans="1:10" ht="13.8">
      <c r="A130" s="316" t="s">
        <v>786</v>
      </c>
      <c r="B130" s="317"/>
      <c r="C130" s="317"/>
      <c r="D130" s="317"/>
      <c r="E130" s="317"/>
      <c r="F130" s="297"/>
      <c r="H130" s="297"/>
    </row>
    <row r="131" spans="1:10" ht="13.8">
      <c r="A131" s="316" t="s">
        <v>787</v>
      </c>
      <c r="B131" s="317"/>
      <c r="C131" s="317"/>
      <c r="D131" s="317"/>
      <c r="E131" s="317"/>
      <c r="F131" s="297"/>
      <c r="H131" s="297"/>
    </row>
    <row r="132" spans="1:10" ht="13.8">
      <c r="A132" s="316" t="s">
        <v>788</v>
      </c>
      <c r="B132" s="317"/>
      <c r="C132" s="317"/>
      <c r="D132" s="317"/>
      <c r="E132" s="317"/>
      <c r="F132" s="297"/>
      <c r="H132" s="297"/>
    </row>
    <row r="133" spans="1:10">
      <c r="A133" s="330" t="s">
        <v>789</v>
      </c>
    </row>
    <row r="134" spans="1:10">
      <c r="A134" s="330"/>
    </row>
    <row r="135" spans="1:10" ht="38.25" customHeight="1">
      <c r="A135" s="318" t="s">
        <v>87</v>
      </c>
      <c r="B135" s="319"/>
      <c r="C135" s="320"/>
      <c r="D135" s="321"/>
      <c r="E135" s="319"/>
      <c r="F135" s="319"/>
      <c r="G135" s="582" t="s">
        <v>88</v>
      </c>
      <c r="H135" s="582"/>
    </row>
    <row r="136" spans="1:10" ht="13.8">
      <c r="A136" s="322"/>
      <c r="B136" s="323"/>
      <c r="C136" s="324"/>
      <c r="D136" s="325" t="s">
        <v>161</v>
      </c>
      <c r="E136" s="323"/>
      <c r="F136" s="323"/>
      <c r="G136" s="581"/>
      <c r="H136" s="581"/>
    </row>
    <row r="137" spans="1:10" ht="27" customHeight="1">
      <c r="A137" s="318" t="s">
        <v>17</v>
      </c>
      <c r="B137" s="319"/>
      <c r="C137" s="320"/>
      <c r="D137" s="321"/>
      <c r="E137" s="319"/>
      <c r="F137" s="319"/>
      <c r="G137" s="582" t="s">
        <v>89</v>
      </c>
      <c r="H137" s="582"/>
    </row>
    <row r="138" spans="1:10" ht="13.8">
      <c r="A138" s="326"/>
      <c r="B138" s="326"/>
      <c r="D138" s="327" t="s">
        <v>161</v>
      </c>
      <c r="E138" s="326"/>
      <c r="F138" s="326"/>
    </row>
    <row r="139" spans="1:10">
      <c r="A139" s="328"/>
      <c r="B139" s="328"/>
      <c r="C139" s="328"/>
      <c r="D139" s="328"/>
      <c r="E139" s="330"/>
      <c r="F139" s="328"/>
    </row>
    <row r="140" spans="1:10">
      <c r="A140" s="328"/>
      <c r="B140" s="328"/>
      <c r="C140" s="328"/>
      <c r="D140" s="328"/>
      <c r="E140" s="328"/>
      <c r="F140" s="328"/>
    </row>
    <row r="141" spans="1:10">
      <c r="A141" s="328"/>
      <c r="B141" s="328"/>
      <c r="C141" s="328"/>
      <c r="D141" s="328"/>
      <c r="E141" s="328"/>
      <c r="F141" s="328"/>
    </row>
    <row r="142" spans="1:10">
      <c r="A142" s="328"/>
      <c r="B142" s="328"/>
      <c r="C142" s="328"/>
      <c r="D142" s="328"/>
      <c r="E142" s="328"/>
      <c r="F142" s="328"/>
    </row>
    <row r="143" spans="1:10">
      <c r="A143" s="328"/>
      <c r="B143" s="328"/>
      <c r="C143" s="328"/>
      <c r="D143" s="328"/>
      <c r="E143" s="328"/>
      <c r="F143" s="328"/>
    </row>
    <row r="144" spans="1:10">
      <c r="A144" s="328"/>
      <c r="B144" s="328"/>
      <c r="C144" s="328"/>
      <c r="D144" s="328"/>
      <c r="E144" s="328"/>
      <c r="F144" s="328"/>
    </row>
    <row r="145" spans="1:6">
      <c r="A145" s="328"/>
      <c r="B145" s="328"/>
      <c r="C145" s="328"/>
      <c r="D145" s="328"/>
      <c r="E145" s="328"/>
      <c r="F145" s="328"/>
    </row>
    <row r="146" spans="1:6">
      <c r="A146" s="328"/>
      <c r="B146" s="328"/>
      <c r="C146" s="328"/>
      <c r="D146" s="328"/>
      <c r="E146" s="328"/>
      <c r="F146" s="328"/>
    </row>
    <row r="147" spans="1:6">
      <c r="A147" s="328"/>
      <c r="B147" s="328"/>
      <c r="C147" s="328"/>
      <c r="D147" s="328"/>
      <c r="E147" s="328"/>
      <c r="F147" s="328"/>
    </row>
    <row r="148" spans="1:6">
      <c r="A148" s="328"/>
      <c r="B148" s="328"/>
      <c r="C148" s="328"/>
      <c r="D148" s="328"/>
      <c r="E148" s="328"/>
      <c r="F148" s="328"/>
    </row>
    <row r="149" spans="1:6">
      <c r="A149" s="328"/>
      <c r="B149" s="328"/>
      <c r="C149" s="328"/>
      <c r="D149" s="328"/>
      <c r="E149" s="328"/>
      <c r="F149" s="328"/>
    </row>
    <row r="150" spans="1:6">
      <c r="A150" s="328"/>
      <c r="B150" s="328"/>
      <c r="C150" s="328"/>
      <c r="D150" s="328"/>
      <c r="E150" s="328"/>
      <c r="F150" s="328"/>
    </row>
    <row r="151" spans="1:6">
      <c r="A151" s="328"/>
      <c r="B151" s="328"/>
      <c r="C151" s="328"/>
      <c r="D151" s="328"/>
      <c r="E151" s="328"/>
      <c r="F151" s="328"/>
    </row>
    <row r="152" spans="1:6">
      <c r="A152" s="328"/>
      <c r="B152" s="328"/>
      <c r="C152" s="328"/>
      <c r="D152" s="328"/>
      <c r="E152" s="328"/>
      <c r="F152" s="328"/>
    </row>
    <row r="153" spans="1:6">
      <c r="A153" s="328"/>
      <c r="B153" s="328"/>
      <c r="C153" s="328"/>
      <c r="D153" s="328"/>
      <c r="E153" s="328"/>
      <c r="F153" s="328"/>
    </row>
    <row r="154" spans="1:6">
      <c r="A154" s="328"/>
      <c r="B154" s="328"/>
      <c r="C154" s="328"/>
      <c r="D154" s="328"/>
      <c r="E154" s="328"/>
      <c r="F154" s="328"/>
    </row>
    <row r="155" spans="1:6">
      <c r="A155" s="328"/>
      <c r="B155" s="328"/>
      <c r="C155" s="328"/>
      <c r="D155" s="328"/>
      <c r="E155" s="328"/>
      <c r="F155" s="328"/>
    </row>
    <row r="156" spans="1:6">
      <c r="A156" s="328"/>
      <c r="B156" s="328"/>
      <c r="C156" s="328"/>
      <c r="D156" s="328"/>
      <c r="E156" s="328"/>
      <c r="F156" s="328"/>
    </row>
    <row r="157" spans="1:6">
      <c r="A157" s="328"/>
      <c r="B157" s="328"/>
      <c r="C157" s="328"/>
      <c r="D157" s="328"/>
      <c r="E157" s="328"/>
      <c r="F157" s="328"/>
    </row>
    <row r="158" spans="1:6">
      <c r="A158" s="328"/>
      <c r="B158" s="328"/>
      <c r="C158" s="328"/>
      <c r="D158" s="328"/>
      <c r="E158" s="328"/>
      <c r="F158" s="328"/>
    </row>
    <row r="159" spans="1:6">
      <c r="A159" s="328"/>
      <c r="B159" s="328"/>
      <c r="C159" s="328"/>
      <c r="D159" s="328"/>
      <c r="E159" s="328"/>
      <c r="F159" s="328"/>
    </row>
    <row r="160" spans="1:6">
      <c r="A160" s="328"/>
      <c r="B160" s="328"/>
      <c r="C160" s="328"/>
      <c r="D160" s="328"/>
      <c r="E160" s="328"/>
      <c r="F160" s="328"/>
    </row>
    <row r="161" spans="1:6">
      <c r="A161" s="328"/>
      <c r="B161" s="328"/>
      <c r="C161" s="328"/>
      <c r="D161" s="328"/>
      <c r="E161" s="328"/>
      <c r="F161" s="328"/>
    </row>
    <row r="162" spans="1:6">
      <c r="A162" s="328"/>
      <c r="B162" s="328"/>
      <c r="C162" s="328"/>
      <c r="D162" s="328"/>
      <c r="E162" s="328"/>
      <c r="F162" s="328"/>
    </row>
    <row r="163" spans="1:6">
      <c r="A163" s="328"/>
      <c r="B163" s="328"/>
      <c r="C163" s="328"/>
      <c r="D163" s="328"/>
      <c r="E163" s="328"/>
      <c r="F163" s="328"/>
    </row>
    <row r="164" spans="1:6">
      <c r="A164" s="328"/>
      <c r="B164" s="328"/>
      <c r="C164" s="328"/>
      <c r="D164" s="328"/>
      <c r="E164" s="328"/>
      <c r="F164" s="328"/>
    </row>
    <row r="165" spans="1:6">
      <c r="A165" s="328"/>
      <c r="B165" s="328"/>
      <c r="C165" s="328"/>
      <c r="D165" s="328"/>
      <c r="E165" s="328"/>
      <c r="F165" s="328"/>
    </row>
    <row r="166" spans="1:6">
      <c r="A166" s="328"/>
      <c r="B166" s="328"/>
      <c r="C166" s="328"/>
      <c r="D166" s="328"/>
      <c r="E166" s="328"/>
      <c r="F166" s="328"/>
    </row>
    <row r="167" spans="1:6">
      <c r="A167" s="328"/>
      <c r="B167" s="328"/>
      <c r="C167" s="328"/>
      <c r="D167" s="328"/>
      <c r="E167" s="328"/>
      <c r="F167" s="328"/>
    </row>
    <row r="168" spans="1:6">
      <c r="A168" s="328"/>
      <c r="B168" s="328"/>
      <c r="C168" s="328"/>
      <c r="D168" s="328"/>
      <c r="E168" s="328"/>
      <c r="F168" s="328"/>
    </row>
    <row r="169" spans="1:6">
      <c r="A169" s="328"/>
      <c r="B169" s="328"/>
      <c r="C169" s="328"/>
      <c r="D169" s="328"/>
      <c r="E169" s="328"/>
      <c r="F169" s="328"/>
    </row>
    <row r="170" spans="1:6">
      <c r="A170" s="328"/>
      <c r="B170" s="328"/>
      <c r="C170" s="328"/>
      <c r="D170" s="328"/>
      <c r="E170" s="328"/>
      <c r="F170" s="328"/>
    </row>
    <row r="171" spans="1:6">
      <c r="A171" s="328"/>
      <c r="B171" s="328"/>
      <c r="C171" s="328"/>
      <c r="D171" s="328"/>
      <c r="E171" s="328"/>
      <c r="F171" s="328"/>
    </row>
    <row r="172" spans="1:6">
      <c r="A172" s="328"/>
      <c r="B172" s="328"/>
      <c r="C172" s="328"/>
      <c r="D172" s="328"/>
      <c r="E172" s="328"/>
      <c r="F172" s="328"/>
    </row>
    <row r="173" spans="1:6">
      <c r="A173" s="328"/>
      <c r="B173" s="328"/>
      <c r="C173" s="328"/>
      <c r="D173" s="328"/>
      <c r="E173" s="328"/>
      <c r="F173" s="328"/>
    </row>
    <row r="174" spans="1:6">
      <c r="A174" s="328"/>
      <c r="B174" s="328"/>
      <c r="C174" s="328"/>
      <c r="D174" s="328"/>
      <c r="E174" s="328"/>
      <c r="F174" s="328"/>
    </row>
    <row r="175" spans="1:6">
      <c r="A175" s="328"/>
      <c r="B175" s="328"/>
      <c r="C175" s="328"/>
      <c r="D175" s="328"/>
      <c r="E175" s="328"/>
      <c r="F175" s="328"/>
    </row>
    <row r="176" spans="1:6">
      <c r="A176" s="328"/>
      <c r="B176" s="328"/>
      <c r="C176" s="328"/>
      <c r="D176" s="328"/>
      <c r="E176" s="328"/>
      <c r="F176" s="328"/>
    </row>
    <row r="177" spans="1:6">
      <c r="A177" s="328"/>
      <c r="B177" s="328"/>
      <c r="C177" s="328"/>
      <c r="D177" s="328"/>
      <c r="E177" s="328"/>
      <c r="F177" s="328"/>
    </row>
    <row r="178" spans="1:6">
      <c r="A178" s="328"/>
      <c r="B178" s="328"/>
      <c r="C178" s="328"/>
      <c r="D178" s="328"/>
      <c r="E178" s="328"/>
      <c r="F178" s="328"/>
    </row>
    <row r="179" spans="1:6">
      <c r="A179" s="328"/>
      <c r="B179" s="328"/>
      <c r="C179" s="328"/>
      <c r="D179" s="328"/>
      <c r="E179" s="328"/>
      <c r="F179" s="328"/>
    </row>
    <row r="180" spans="1:6">
      <c r="A180" s="328"/>
      <c r="B180" s="328"/>
      <c r="C180" s="328"/>
      <c r="D180" s="328"/>
      <c r="E180" s="328"/>
      <c r="F180" s="328"/>
    </row>
    <row r="181" spans="1:6">
      <c r="A181" s="329"/>
      <c r="B181" s="328"/>
      <c r="C181" s="328"/>
      <c r="D181" s="328"/>
      <c r="E181" s="328"/>
      <c r="F181" s="328"/>
    </row>
    <row r="182" spans="1:6">
      <c r="A182" s="328"/>
      <c r="B182" s="328"/>
      <c r="C182" s="328"/>
      <c r="D182" s="328"/>
      <c r="E182" s="328"/>
      <c r="F182" s="328"/>
    </row>
    <row r="183" spans="1:6">
      <c r="A183" s="328"/>
      <c r="B183" s="328"/>
      <c r="C183" s="328"/>
      <c r="D183" s="328"/>
      <c r="E183" s="328"/>
      <c r="F183" s="328"/>
    </row>
    <row r="184" spans="1:6">
      <c r="A184" s="328"/>
      <c r="B184" s="328"/>
      <c r="C184" s="328"/>
      <c r="D184" s="328"/>
      <c r="E184" s="328"/>
      <c r="F184" s="328"/>
    </row>
    <row r="185" spans="1:6">
      <c r="A185" s="328"/>
      <c r="B185" s="328"/>
      <c r="C185" s="328"/>
      <c r="D185" s="328"/>
      <c r="E185" s="328"/>
      <c r="F185" s="328"/>
    </row>
    <row r="186" spans="1:6">
      <c r="A186" s="328"/>
      <c r="B186" s="328"/>
      <c r="C186" s="328"/>
      <c r="D186" s="328"/>
      <c r="E186" s="328"/>
      <c r="F186" s="328"/>
    </row>
    <row r="187" spans="1:6">
      <c r="A187" s="328"/>
      <c r="B187" s="328"/>
      <c r="C187" s="328"/>
      <c r="D187" s="328"/>
      <c r="E187" s="328"/>
      <c r="F187" s="328"/>
    </row>
    <row r="188" spans="1:6">
      <c r="A188" s="328"/>
      <c r="B188" s="328"/>
      <c r="C188" s="328"/>
      <c r="D188" s="328"/>
      <c r="E188" s="328"/>
      <c r="F188" s="328"/>
    </row>
    <row r="189" spans="1:6">
      <c r="A189" s="328"/>
      <c r="B189" s="328"/>
      <c r="C189" s="328"/>
      <c r="D189" s="328"/>
      <c r="E189" s="328"/>
      <c r="F189" s="328"/>
    </row>
  </sheetData>
  <autoFilter ref="A12:H133" xr:uid="{00000000-0009-0000-0000-000008000000}"/>
  <mergeCells count="28">
    <mergeCell ref="G136:H136"/>
    <mergeCell ref="G137:H137"/>
    <mergeCell ref="G135:H135"/>
    <mergeCell ref="E1:H1"/>
    <mergeCell ref="E2:H2"/>
    <mergeCell ref="A4:H4"/>
    <mergeCell ref="A5:H5"/>
    <mergeCell ref="C7:E7"/>
    <mergeCell ref="A27:A28"/>
    <mergeCell ref="A29:A30"/>
    <mergeCell ref="C10:C11"/>
    <mergeCell ref="D10:E10"/>
    <mergeCell ref="F10:F11"/>
    <mergeCell ref="A110:A111"/>
    <mergeCell ref="G10:G11"/>
    <mergeCell ref="H10:H11"/>
    <mergeCell ref="B10:B11"/>
    <mergeCell ref="A38:A39"/>
    <mergeCell ref="A42:A43"/>
    <mergeCell ref="A58:A59"/>
    <mergeCell ref="A31:A32"/>
    <mergeCell ref="A33:A34"/>
    <mergeCell ref="A36:A37"/>
    <mergeCell ref="A16:A17"/>
    <mergeCell ref="A18:A19"/>
    <mergeCell ref="A22:A23"/>
    <mergeCell ref="A24:A25"/>
    <mergeCell ref="A10:A11"/>
  </mergeCells>
  <printOptions horizontalCentered="1"/>
  <pageMargins left="0.43307086614173229" right="0.35433070866141736" top="0.47244094488188981" bottom="0.39370078740157483" header="0.31496062992125984" footer="0.31496062992125984"/>
  <pageSetup paperSize="9" scale="78"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16</vt:i4>
      </vt:variant>
      <vt:variant>
        <vt:lpstr>Įvardytieji diapazonai</vt:lpstr>
      </vt:variant>
      <vt:variant>
        <vt:i4>9</vt:i4>
      </vt:variant>
    </vt:vector>
  </HeadingPairs>
  <TitlesOfParts>
    <vt:vector size="25" baseType="lpstr">
      <vt:lpstr>1F pajamos</vt:lpstr>
      <vt:lpstr>1F pajamos 2018-1ketv.</vt:lpstr>
      <vt:lpstr>1F pajamos 2018-metinė</vt:lpstr>
      <vt:lpstr>2F išlaidos AV</vt:lpstr>
      <vt:lpstr>3F išlaidos Teismai</vt:lpstr>
      <vt:lpstr>4F išlaidos funkc</vt:lpstr>
      <vt:lpstr>5F išlaidos ekon</vt:lpstr>
      <vt:lpstr>6F rezervas</vt:lpstr>
      <vt:lpstr>7F paj.įmok</vt:lpstr>
      <vt:lpstr>8F dotacijos</vt:lpstr>
      <vt:lpstr>9F BDK</vt:lpstr>
      <vt:lpstr>10F VIP</vt:lpstr>
      <vt:lpstr>1SL</vt:lpstr>
      <vt:lpstr>Forma Nr.1 2019</vt:lpstr>
      <vt:lpstr>Forma Nr.1 2020</vt:lpstr>
      <vt:lpstr>Forma Nr.1 2019 </vt:lpstr>
      <vt:lpstr>'1F pajamos'!Print_Area</vt:lpstr>
      <vt:lpstr>'1F pajamos 2018-1ketv.'!Print_Area</vt:lpstr>
      <vt:lpstr>'1F pajamos 2018-metinė'!Print_Area</vt:lpstr>
      <vt:lpstr>'1SL'!Print_Area</vt:lpstr>
      <vt:lpstr>'2F išlaidos AV'!Print_Titles</vt:lpstr>
      <vt:lpstr>'3F išlaidos Teismai'!Print_Titles</vt:lpstr>
      <vt:lpstr>'5F išlaidos ekon'!Print_Titles</vt:lpstr>
      <vt:lpstr>'7F paj.įmok'!Print_Titles</vt:lpstr>
      <vt:lpstr>'8F dotacijos'!Print_Titles</vt:lpstr>
    </vt:vector>
  </TitlesOfParts>
  <Company>LR Finansu ministerija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Lietuvos Respublikos Finansų Ministerija</dc:title>
  <dc:creator>FM</dc:creator>
  <cp:lastModifiedBy>Regina Kiselienė</cp:lastModifiedBy>
  <cp:lastPrinted>2020-03-06T11:37:18Z</cp:lastPrinted>
  <dcterms:created xsi:type="dcterms:W3CDTF">2002-02-13T10:34:03Z</dcterms:created>
  <dcterms:modified xsi:type="dcterms:W3CDTF">2021-10-01T06:39:59Z</dcterms:modified>
</cp:coreProperties>
</file>