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.zedelyte\Documents\A_A_POSĖDŽIŲ SKYRIUS\PDF failai\SAM įst\"/>
    </mc:Choice>
  </mc:AlternateContent>
  <xr:revisionPtr revIDLastSave="0" documentId="8_{191B9D59-0EDA-4BEC-BE5A-250869B97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  <sheet name="papildomi  paskaičiavimai" sheetId="16" r:id="rId6"/>
  </sheets>
  <externalReferences>
    <externalReference r:id="rId7"/>
  </externalReferences>
  <definedNames>
    <definedName name="_xlnm.Print_Area" localSheetId="1">'Išlaidos darbuotojams'!$A$1:$G$48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5" l="1"/>
  <c r="G41" i="15"/>
  <c r="A43" i="15"/>
  <c r="A38" i="15"/>
  <c r="F43" i="15"/>
  <c r="E38" i="15"/>
  <c r="F38" i="15"/>
  <c r="F6" i="15"/>
  <c r="A6" i="15"/>
  <c r="E43" i="15"/>
  <c r="A8" i="15"/>
  <c r="A4" i="15"/>
  <c r="A37" i="15"/>
  <c r="E6" i="15"/>
  <c r="E8" i="15"/>
  <c r="A7" i="16"/>
  <c r="D4" i="16"/>
  <c r="D2" i="16" s="1"/>
  <c r="D6" i="16"/>
  <c r="K4" i="15" l="1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I21" i="10" l="1"/>
  <c r="I20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4" i="15"/>
  <c r="A49" i="15"/>
  <c r="A48" i="15"/>
  <c r="A42" i="15"/>
  <c r="A23" i="15"/>
  <c r="A18" i="15"/>
  <c r="A17" i="15"/>
  <c r="A15" i="14"/>
  <c r="A4" i="14"/>
  <c r="A20" i="14"/>
  <c r="A16" i="14"/>
  <c r="A9" i="14"/>
  <c r="A5" i="14"/>
  <c r="A11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56" i="15"/>
  <c r="G55" i="15"/>
  <c r="G58" i="15" s="1"/>
  <c r="G51" i="15"/>
  <c r="G50" i="15"/>
  <c r="G44" i="15"/>
  <c r="G39" i="15"/>
  <c r="G38" i="15"/>
  <c r="G53" i="15" l="1"/>
  <c r="G59" i="15" s="1"/>
  <c r="G46" i="15"/>
  <c r="G21" i="10"/>
  <c r="G20" i="10"/>
  <c r="I25" i="10"/>
  <c r="F26" i="10"/>
  <c r="G26" i="10"/>
  <c r="F25" i="10"/>
  <c r="G25" i="15"/>
  <c r="G24" i="15"/>
  <c r="G20" i="15"/>
  <c r="G19" i="15"/>
  <c r="G22" i="15" s="1"/>
  <c r="G13" i="15"/>
  <c r="G12" i="15"/>
  <c r="G15" i="15" s="1"/>
  <c r="G8" i="15"/>
  <c r="F8" i="10" s="1"/>
  <c r="G6" i="15"/>
  <c r="F7" i="10" s="1"/>
  <c r="E22" i="12"/>
  <c r="E21" i="12"/>
  <c r="E18" i="12"/>
  <c r="E17" i="12"/>
  <c r="E11" i="12"/>
  <c r="E10" i="12"/>
  <c r="E7" i="12"/>
  <c r="E6" i="12"/>
  <c r="G47" i="15" l="1"/>
  <c r="J8" i="10"/>
  <c r="K8" i="10" s="1"/>
  <c r="F20" i="10"/>
  <c r="J20" i="10" s="1"/>
  <c r="K20" i="10" s="1"/>
  <c r="G10" i="15"/>
  <c r="G16" i="15" s="1"/>
  <c r="F12" i="10"/>
  <c r="J12" i="10" s="1"/>
  <c r="K12" i="10" s="1"/>
  <c r="G27" i="15"/>
  <c r="F13" i="10" s="1"/>
  <c r="J13" i="10" s="1"/>
  <c r="K13" i="10" s="1"/>
  <c r="J26" i="10"/>
  <c r="K26" i="10" s="1"/>
  <c r="H25" i="10"/>
  <c r="G25" i="10"/>
  <c r="F21" i="10"/>
  <c r="G28" i="15" l="1"/>
  <c r="J25" i="10"/>
  <c r="K25" i="10" s="1"/>
  <c r="L15" i="10"/>
  <c r="J21" i="10"/>
  <c r="K21" i="10" s="1"/>
  <c r="J7" i="10" l="1"/>
  <c r="K7" i="10" s="1"/>
  <c r="L10" i="10" s="1"/>
  <c r="L17" i="10" s="1"/>
  <c r="L23" i="10"/>
  <c r="L28" i="10"/>
  <c r="L30" i="10" l="1"/>
  <c r="L31" i="10" l="1"/>
</calcChain>
</file>

<file path=xl/sharedStrings.xml><?xml version="1.0" encoding="utf-8"?>
<sst xmlns="http://schemas.openxmlformats.org/spreadsheetml/2006/main" count="259" uniqueCount="118">
  <si>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</si>
  <si>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</si>
  <si>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</si>
  <si>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</si>
  <si>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</si>
  <si>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</si>
  <si>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</si>
  <si>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</si>
  <si>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</si>
  <si>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</si>
  <si>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</si>
  <si>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</si>
  <si>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</si>
  <si>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</si>
  <si>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</si>
  <si>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</si>
  <si>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</si>
  <si>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</si>
  <si>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</si>
  <si>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</si>
  <si>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</si>
  <si>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</si>
  <si>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</si>
  <si>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</si>
  <si>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</si>
  <si>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</si>
  <si>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</si>
  <si>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</si>
  <si>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</si>
  <si>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</si>
  <si>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</si>
  <si>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</si>
  <si>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</si>
  <si>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</si>
  <si>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</si>
  <si>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</si>
  <si>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</si>
  <si>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</si>
  <si>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</si>
  <si>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</si>
  <si>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</si>
  <si>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</si>
  <si>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</si>
  <si>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</si>
  <si>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</si>
  <si>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</si>
  <si>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</si>
  <si>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</si>
  <si>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</si>
  <si>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</si>
  <si>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</si>
  <si>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</si>
  <si>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</si>
  <si>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</si>
  <si>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</si>
  <si>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</si>
  <si>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</si>
  <si>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</si>
  <si>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</si>
  <si>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</si>
  <si>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</si>
  <si>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</si>
  <si>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</si>
  <si>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</si>
  <si>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</si>
  <si>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</si>
  <si>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</si>
  <si>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</si>
  <si>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</si>
  <si>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</si>
  <si>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</si>
  <si>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</si>
  <si>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</si>
  <si>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</si>
  <si>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</si>
  <si>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</si>
  <si>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</si>
  <si>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</si>
  <si>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</si>
  <si>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</si>
  <si>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</si>
  <si>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</si>
  <si>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</si>
  <si>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</si>
  <si>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</si>
  <si>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</si>
  <si>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</si>
  <si>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</si>
  <si>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</si>
  <si>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</si>
  <si>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</si>
  <si>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</si>
  <si>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</si>
  <si>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</si>
  <si>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Nacionalnė</t>
  </si>
  <si>
    <t xml:space="preserve">Gydytojas </t>
  </si>
  <si>
    <t xml:space="preserve">Dienų  sk. </t>
  </si>
  <si>
    <t xml:space="preserve">Metai </t>
  </si>
  <si>
    <t>04/30/2022</t>
  </si>
  <si>
    <t>06/18/2020</t>
  </si>
  <si>
    <t xml:space="preserve"> per viso dienų  sk</t>
  </si>
  <si>
    <t xml:space="preserve">iki </t>
  </si>
  <si>
    <t xml:space="preserve">nuo </t>
  </si>
  <si>
    <t>Slaugytojai išdavė  receptų</t>
  </si>
  <si>
    <t>per  metus</t>
  </si>
  <si>
    <t>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t>
  </si>
  <si>
    <t xml:space="preserve">  1) paciento kreipimasis dėl (nemokamų) paslaugų gavimo į pirminės sveikatos priežiūros gydytojus, kurių specialybių sąrašą nustato Sveikatos apsaugos ministerija (vaistus  lėtinėmi  ligomis sergantiems gali  prateęsti  tik  gydytojas)</t>
  </si>
  <si>
    <t xml:space="preserve">Receptų vaistiniams preparatasms pacientams,  sergantiems  lėtinėmis  ligomis pratęsimas  </t>
  </si>
  <si>
    <t>2) paciento kreipimasis dėl nemokamų paslaugų gavimo į antrinės ar tretinės sveikatos priežiūros įstaigas. Šiais atvejais pacientas privalo pateikti 1 punkte nurodytų gydytojų siuntimą. (Siuntimą prevencinei programai  gali  išrašyti  tik  gydytojas)</t>
  </si>
  <si>
    <t>Siuntimų pas  gydytojus  specialistus prevencinei programai išdavimas</t>
  </si>
  <si>
    <t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t>
  </si>
  <si>
    <t>Slaugytojas</t>
  </si>
  <si>
    <t>slaugytojas</t>
  </si>
  <si>
    <r>
      <t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</t>
    </r>
    <r>
      <rPr>
        <u/>
        <sz val="8"/>
        <color rgb="FF000000"/>
        <rFont val="Calibri"/>
        <family val="2"/>
        <charset val="186"/>
        <scheme val="minor"/>
      </rPr>
      <t>Siuntimų prevencinei programai atlikti reikės tik širdies ir kraujagyslių ligų bei priešinės liaukos vėžio ankstyvosios diagnostikos progamoms</t>
    </r>
    <r>
      <rPr>
        <sz val="8"/>
        <color rgb="FF000000"/>
        <rFont val="Calibri"/>
        <family val="2"/>
        <charset val="186"/>
        <scheme val="minor"/>
      </rPr>
      <t>).</t>
    </r>
  </si>
  <si>
    <t>Tiriamo teisės akto arba teisės akto, kurį numatoma keisti (naikinti), pavadinimas [arba rašoma „Netaikoma“, jei toliau vertinamos nauju teisės akto projektu galimos sukelti prisitaikymo išlaidos]: LIETUVOS RESPUBLIKOS
SVEIKATOS SISTEMOS ĮSTATYMAS</t>
  </si>
  <si>
    <t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t>
  </si>
  <si>
    <t>Teisės akto projekto, kuriuo numatoma keisti teisės aktą, arba naujo teisės akto projekto pavadinimas [arba rašoma „Netaikoma“, jei vertinamos tik teisės aktu sukeliamos  prisitaikymo išlaidos] Lietuvos Respublikos sveikatos sistemos įstatymo Nr. I-552 2, 9, 12, 26, 32, 381, 49, 63, 64, 65, 68 ir 69 straipsnių pakeitimo įstatymo projektas (toliau - SSĮ projektas)</t>
  </si>
  <si>
    <t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</si>
</sst>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27]"/>
  </numFmts>
  <fonts count="12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u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6" xfId="0" applyBorder="1"/>
    <xf numFmtId="0" fontId="3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vertical="top" wrapText="1"/>
    </xf>
    <xf numFmtId="2" fontId="2" fillId="6" borderId="5" xfId="0" applyNumberFormat="1" applyFont="1" applyFill="1" applyBorder="1" applyAlignment="1">
      <alignment vertical="top" wrapText="1"/>
    </xf>
    <xf numFmtId="2" fontId="3" fillId="5" borderId="5" xfId="0" applyNumberFormat="1" applyFont="1" applyFill="1" applyBorder="1" applyAlignment="1">
      <alignment vertical="top" wrapText="1"/>
    </xf>
    <xf numFmtId="2" fontId="2" fillId="8" borderId="5" xfId="0" applyNumberFormat="1" applyFont="1" applyFill="1" applyBorder="1" applyAlignment="1">
      <alignment vertical="top" wrapText="1"/>
    </xf>
    <xf numFmtId="2" fontId="2" fillId="10" borderId="5" xfId="0" applyNumberFormat="1" applyFont="1" applyFill="1" applyBorder="1" applyAlignment="1">
      <alignment vertical="top" wrapText="1"/>
    </xf>
    <xf numFmtId="2" fontId="2" fillId="6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6" borderId="6" xfId="0" applyFont="1" applyFill="1" applyBorder="1" applyAlignment="1">
      <alignment horizontal="right" vertical="top" wrapText="1"/>
    </xf>
    <xf numFmtId="0" fontId="2" fillId="6" borderId="7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right" vertical="top" wrapText="1"/>
    </xf>
    <xf numFmtId="0" fontId="3" fillId="10" borderId="7" xfId="0" applyFont="1" applyFill="1" applyBorder="1" applyAlignment="1">
      <alignment horizontal="right" vertical="top" wrapText="1"/>
    </xf>
    <xf numFmtId="0" fontId="3" fillId="10" borderId="3" xfId="0" applyFont="1" applyFill="1" applyBorder="1" applyAlignment="1">
      <alignment horizontal="right" vertical="top" wrapText="1"/>
    </xf>
    <xf numFmtId="0" fontId="2" fillId="8" borderId="6" xfId="0" applyFont="1" applyFill="1" applyBorder="1" applyAlignment="1">
      <alignment horizontal="right" vertical="top" wrapText="1"/>
    </xf>
    <xf numFmtId="0" fontId="2" fillId="8" borderId="7" xfId="0" applyFont="1" applyFill="1" applyBorder="1" applyAlignment="1">
      <alignment horizontal="right" vertical="top" wrapText="1"/>
    </xf>
    <xf numFmtId="0" fontId="2" fillId="8" borderId="3" xfId="0" applyFont="1" applyFill="1" applyBorder="1" applyAlignment="1">
      <alignment horizontal="right" vertical="top" wrapText="1"/>
    </xf>
    <xf numFmtId="0" fontId="3" fillId="5" borderId="6" xfId="0" applyFont="1" applyFill="1" applyBorder="1" applyAlignment="1">
      <alignment horizontal="right" vertical="top" wrapText="1"/>
    </xf>
    <xf numFmtId="0" fontId="3" fillId="5" borderId="7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11" fillId="6" borderId="6" xfId="0" applyFont="1" applyFill="1" applyBorder="1" applyAlignment="1">
      <alignment horizontal="right" vertical="top" wrapText="1"/>
    </xf>
    <xf numFmtId="0" fontId="11" fillId="6" borderId="7" xfId="0" applyFont="1" applyFill="1" applyBorder="1" applyAlignment="1">
      <alignment horizontal="right" vertical="top" wrapText="1"/>
    </xf>
    <xf numFmtId="0" fontId="11" fillId="6" borderId="3" xfId="0" applyFont="1" applyFill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vis.lrv.lt/Users/andriusaitiene/Documents/1%20Darbui/4%20Administracin&#279;%20%20na&#353;ta/2023/SS&#302;%20%20pakeitimas%20Art&#363;ras/PI_Skai&#269;iuokl&#279;%20SS&#302;%20V.1.2%20&#8211;%20vaistai,siuntimai%20ir%20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skaičiuoklė"/>
      <sheetName val="Išlaidos darbuotojams"/>
      <sheetName val="Išlaidos investicijoms"/>
      <sheetName val="Išlaidos medžiagoms"/>
      <sheetName val="Išlaidos paslaugoms"/>
      <sheetName val="papildomi  paskaičiavimai"/>
    </sheetNames>
    <sheetDataSet>
      <sheetData sheetId="0">
        <row r="20">
          <cell r="B20" t="str">
            <v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v>
          </cell>
        </row>
        <row r="21">
          <cell r="B21" t="str">
            <v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(Siuntimų prevencinei programai atlikti reikės tik širdies ir kraujagyslių ligų bei priešinės liaukos vėžio ankstyvosios diagnostikos progamoms).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B1" zoomScale="110" zoomScaleNormal="110" workbookViewId="0">
      <pane ySplit="4" topLeftCell="A5" activePane="bottomLeft" state="frozen"/>
      <selection activeCell="B1" sqref="B1"/>
      <selection pane="bottomLeft" activeCell="B21" sqref="B21"/>
    </sheetView>
  </sheetViews>
  <sheetFormatPr defaultColWidth="8.7109375" defaultRowHeight="11.25" x14ac:dyDescent="0.25"/>
  <cols>
    <col min="1" max="1" width="4.5703125" style="2" customWidth="1"/>
    <col min="2" max="2" width="50.42578125" style="2" customWidth="1"/>
    <col min="3" max="3" width="11.28515625" style="2" customWidth="1"/>
    <col min="4" max="4" width="5.5703125" style="2" customWidth="1"/>
    <col min="5" max="5" width="9.28515625" style="2" customWidth="1"/>
    <col min="6" max="6" width="10.5703125" style="2" customWidth="1"/>
    <col min="7" max="7" width="7.28515625" style="2" customWidth="1"/>
    <col min="8" max="8" width="6.140625" style="2" customWidth="1"/>
    <col min="9" max="9" width="8.7109375" style="2" customWidth="1"/>
    <col min="10" max="10" width="8.140625" style="2" customWidth="1"/>
    <col min="11" max="11" width="15.5703125" style="2" customWidth="1"/>
    <col min="12" max="12" width="14.5703125" style="2" customWidth="1"/>
    <col min="13" max="16384" width="8.7109375" style="2"/>
  </cols>
  <sheetData>
    <row r="1" spans="1:12" ht="12" customHeight="1" x14ac:dyDescent="0.25">
      <c r="A1" s="66" t="s">
        <v>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7.5" customHeight="1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77.650000000000006" customHeight="1" thickBot="1" x14ac:dyDescent="0.3">
      <c r="A3" s="40" t="s">
        <v>0</v>
      </c>
      <c r="B3" s="27" t="s">
        <v>63</v>
      </c>
      <c r="C3" s="27" t="s">
        <v>64</v>
      </c>
      <c r="D3" s="27" t="s">
        <v>66</v>
      </c>
      <c r="E3" s="27" t="s">
        <v>1</v>
      </c>
      <c r="F3" s="28" t="s">
        <v>2</v>
      </c>
      <c r="G3" s="28" t="s">
        <v>3</v>
      </c>
      <c r="H3" s="28" t="s">
        <v>4</v>
      </c>
      <c r="I3" s="28" t="s">
        <v>56</v>
      </c>
      <c r="J3" s="29" t="s">
        <v>93</v>
      </c>
      <c r="K3" s="27" t="s">
        <v>65</v>
      </c>
      <c r="L3" s="29" t="s">
        <v>57</v>
      </c>
    </row>
    <row r="4" spans="1:12" ht="12" thickBot="1" x14ac:dyDescent="0.3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2" ht="25.15" customHeight="1" thickBot="1" x14ac:dyDescent="0.3">
      <c r="A5" s="24" t="s">
        <v>5</v>
      </c>
      <c r="B5" s="68" t="s">
        <v>114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2" ht="87.6" customHeight="1" thickBot="1" x14ac:dyDescent="0.3">
      <c r="A6" s="21" t="s">
        <v>6</v>
      </c>
      <c r="B6" s="41" t="s">
        <v>115</v>
      </c>
      <c r="C6" s="9"/>
      <c r="D6" s="12" t="s">
        <v>94</v>
      </c>
      <c r="E6" s="22">
        <v>1</v>
      </c>
      <c r="F6" s="9"/>
      <c r="G6" s="9"/>
      <c r="H6" s="9"/>
      <c r="I6" s="9"/>
      <c r="J6" s="9"/>
      <c r="K6" s="9"/>
      <c r="L6" s="9"/>
    </row>
    <row r="7" spans="1:12" ht="54.4" customHeight="1" thickBot="1" x14ac:dyDescent="0.3">
      <c r="A7" s="21" t="s">
        <v>7</v>
      </c>
      <c r="B7" s="41" t="s">
        <v>106</v>
      </c>
      <c r="C7" s="42" t="s">
        <v>107</v>
      </c>
      <c r="D7" s="9"/>
      <c r="E7" s="9"/>
      <c r="F7" s="59">
        <f>'Išlaidos darbuotojams'!G6</f>
        <v>511654.47200000001</v>
      </c>
      <c r="G7" s="12">
        <v>0</v>
      </c>
      <c r="H7" s="12">
        <v>0</v>
      </c>
      <c r="I7" s="12">
        <v>0</v>
      </c>
      <c r="J7" s="59">
        <f>0.05*(F7+G7+H7+I7)</f>
        <v>25582.723600000001</v>
      </c>
      <c r="K7" s="59">
        <f>SUM(F7:J7)</f>
        <v>537237.19559999998</v>
      </c>
      <c r="L7" s="37"/>
    </row>
    <row r="8" spans="1:12" ht="63.4" customHeight="1" thickBot="1" x14ac:dyDescent="0.3">
      <c r="A8" s="21"/>
      <c r="B8" s="41" t="s">
        <v>108</v>
      </c>
      <c r="C8" s="55" t="s">
        <v>109</v>
      </c>
      <c r="D8" s="9"/>
      <c r="E8" s="9"/>
      <c r="F8" s="59">
        <f>'Išlaidos darbuotojams'!G8</f>
        <v>225525.44000000003</v>
      </c>
      <c r="G8" s="12"/>
      <c r="H8" s="12"/>
      <c r="I8" s="12"/>
      <c r="J8" s="59">
        <f>0.05*(F8+G8+H8+I8)</f>
        <v>11276.272000000003</v>
      </c>
      <c r="K8" s="59">
        <f>SUM(F8:J8)</f>
        <v>236801.71200000003</v>
      </c>
      <c r="L8" s="37"/>
    </row>
    <row r="9" spans="1:12" ht="12" thickBot="1" x14ac:dyDescent="0.3">
      <c r="A9" s="21" t="s">
        <v>8</v>
      </c>
      <c r="B9" s="17"/>
      <c r="C9" s="12" t="s">
        <v>8</v>
      </c>
      <c r="D9" s="9"/>
      <c r="E9" s="9"/>
      <c r="F9" s="36"/>
      <c r="G9" s="12"/>
      <c r="H9" s="12"/>
      <c r="I9" s="12"/>
      <c r="J9" s="12"/>
      <c r="K9" s="12"/>
      <c r="L9" s="39"/>
    </row>
    <row r="10" spans="1:12" ht="12.6" customHeight="1" thickBot="1" x14ac:dyDescent="0.3">
      <c r="A10" s="21"/>
      <c r="B10" s="71" t="s">
        <v>67</v>
      </c>
      <c r="C10" s="72"/>
      <c r="D10" s="72"/>
      <c r="E10" s="72"/>
      <c r="F10" s="72"/>
      <c r="G10" s="72"/>
      <c r="H10" s="72"/>
      <c r="I10" s="72"/>
      <c r="J10" s="72"/>
      <c r="K10" s="73"/>
      <c r="L10" s="59">
        <f>SUM(K7:K8)*E6</f>
        <v>774038.90760000004</v>
      </c>
    </row>
    <row r="11" spans="1:12" ht="27" hidden="1" customHeight="1" thickBot="1" x14ac:dyDescent="0.3">
      <c r="A11" s="21" t="s">
        <v>9</v>
      </c>
      <c r="B11" s="19" t="s">
        <v>15</v>
      </c>
      <c r="C11" s="9"/>
      <c r="D11" s="12"/>
      <c r="E11" s="22">
        <v>0</v>
      </c>
      <c r="F11" s="9"/>
      <c r="G11" s="9"/>
      <c r="H11" s="9"/>
      <c r="I11" s="9"/>
      <c r="J11" s="9"/>
      <c r="K11" s="9"/>
      <c r="L11" s="9"/>
    </row>
    <row r="12" spans="1:12" ht="23.25" hidden="1" customHeight="1" thickBot="1" x14ac:dyDescent="0.3">
      <c r="A12" s="21" t="s">
        <v>10</v>
      </c>
      <c r="B12" s="17"/>
      <c r="C12" s="22" t="s">
        <v>11</v>
      </c>
      <c r="D12" s="9"/>
      <c r="E12" s="9"/>
      <c r="F12" s="12">
        <f>'Išlaidos darbuotojams'!G22</f>
        <v>0</v>
      </c>
      <c r="G12" s="12">
        <f>'Išlaidos investicijoms'!D19</f>
        <v>0</v>
      </c>
      <c r="H12" s="12">
        <f>'Išlaidos medžiagoms'!E19</f>
        <v>0</v>
      </c>
      <c r="I12" s="12">
        <f>'Išlaidos medžiagoms'!E19</f>
        <v>0</v>
      </c>
      <c r="J12" s="12">
        <f>0.05*(F12+G12+H12+I12)</f>
        <v>0</v>
      </c>
      <c r="K12" s="12">
        <f>SUM(F12:J12)</f>
        <v>0</v>
      </c>
      <c r="L12" s="37"/>
    </row>
    <row r="13" spans="1:12" ht="12" hidden="1" thickBot="1" x14ac:dyDescent="0.3">
      <c r="A13" s="21" t="s">
        <v>12</v>
      </c>
      <c r="B13" s="17"/>
      <c r="C13" s="22" t="s">
        <v>13</v>
      </c>
      <c r="D13" s="9"/>
      <c r="E13" s="9"/>
      <c r="F13" s="12">
        <f>'Išlaidos darbuotojams'!G27</f>
        <v>0</v>
      </c>
      <c r="G13" s="12">
        <f>'Išlaidos investicijoms'!D23</f>
        <v>0</v>
      </c>
      <c r="H13" s="12">
        <f>'Išlaidos medžiagoms'!E23</f>
        <v>0</v>
      </c>
      <c r="I13" s="12">
        <f>'Išlaidos medžiagoms'!E23</f>
        <v>0</v>
      </c>
      <c r="J13" s="12">
        <f>0.05*(F13+G13+H13+I13)</f>
        <v>0</v>
      </c>
      <c r="K13" s="12">
        <f>SUM(F13:J13)</f>
        <v>0</v>
      </c>
      <c r="L13" s="37"/>
    </row>
    <row r="14" spans="1:12" ht="12" hidden="1" thickBot="1" x14ac:dyDescent="0.3">
      <c r="A14" s="21" t="s">
        <v>8</v>
      </c>
      <c r="B14" s="17"/>
      <c r="C14" s="22" t="s">
        <v>48</v>
      </c>
      <c r="D14" s="9"/>
      <c r="E14" s="9"/>
      <c r="F14" s="36"/>
      <c r="G14" s="12"/>
      <c r="H14" s="12"/>
      <c r="I14" s="12"/>
      <c r="J14" s="12"/>
      <c r="K14" s="12"/>
      <c r="L14" s="35"/>
    </row>
    <row r="15" spans="1:12" ht="12" hidden="1" thickBot="1" x14ac:dyDescent="0.3">
      <c r="A15" s="21"/>
      <c r="B15" s="71" t="s">
        <v>68</v>
      </c>
      <c r="C15" s="72"/>
      <c r="D15" s="72"/>
      <c r="E15" s="72"/>
      <c r="F15" s="72"/>
      <c r="G15" s="72"/>
      <c r="H15" s="72"/>
      <c r="I15" s="72"/>
      <c r="J15" s="72"/>
      <c r="K15" s="73"/>
      <c r="L15" s="38">
        <f>SUM(K12:K13)*E11</f>
        <v>0</v>
      </c>
    </row>
    <row r="16" spans="1:12" ht="12" hidden="1" thickBot="1" x14ac:dyDescent="0.3">
      <c r="A16" s="21"/>
      <c r="B16" s="12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8</v>
      </c>
    </row>
    <row r="17" spans="1:12" ht="12" customHeight="1" thickBot="1" x14ac:dyDescent="0.3">
      <c r="A17" s="21"/>
      <c r="B17" s="77" t="s">
        <v>69</v>
      </c>
      <c r="C17" s="78"/>
      <c r="D17" s="78"/>
      <c r="E17" s="78"/>
      <c r="F17" s="78"/>
      <c r="G17" s="78"/>
      <c r="H17" s="78"/>
      <c r="I17" s="78"/>
      <c r="J17" s="78"/>
      <c r="K17" s="79"/>
      <c r="L17" s="64">
        <f>SUM(L10,L15)</f>
        <v>774038.90760000004</v>
      </c>
    </row>
    <row r="18" spans="1:12" ht="25.15" customHeight="1" thickBot="1" x14ac:dyDescent="0.3">
      <c r="A18" s="13" t="s">
        <v>49</v>
      </c>
      <c r="B18" s="68" t="s">
        <v>116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</row>
    <row r="19" spans="1:12" ht="126.6" customHeight="1" thickBot="1" x14ac:dyDescent="0.3">
      <c r="A19" s="21" t="s">
        <v>50</v>
      </c>
      <c r="B19" s="19" t="s">
        <v>117</v>
      </c>
      <c r="C19" s="14"/>
      <c r="D19" s="12" t="s">
        <v>94</v>
      </c>
      <c r="E19" s="22">
        <v>1</v>
      </c>
      <c r="F19" s="9"/>
      <c r="G19" s="9"/>
      <c r="H19" s="9"/>
      <c r="I19" s="9"/>
      <c r="J19" s="9"/>
      <c r="K19" s="9"/>
      <c r="L19" s="9"/>
    </row>
    <row r="20" spans="1:12" ht="83.65" customHeight="1" thickBot="1" x14ac:dyDescent="0.3">
      <c r="A20" s="21" t="s">
        <v>51</v>
      </c>
      <c r="B20" s="41" t="s">
        <v>110</v>
      </c>
      <c r="C20" s="42" t="s">
        <v>107</v>
      </c>
      <c r="D20" s="9"/>
      <c r="E20" s="9"/>
      <c r="F20" s="59">
        <f>'Išlaidos darbuotojams'!G41</f>
        <v>245385.30799999999</v>
      </c>
      <c r="G20" s="12">
        <f>'Išlaidos investicijoms'!D37</f>
        <v>0</v>
      </c>
      <c r="H20" s="12">
        <f>'Išlaidos medžiagoms'!E40</f>
        <v>0</v>
      </c>
      <c r="I20" s="12">
        <f>'Išlaidos paslaugoms'!C39</f>
        <v>0</v>
      </c>
      <c r="J20" s="59">
        <f>0.05*(F20+G20+H20+I20)</f>
        <v>12269.2654</v>
      </c>
      <c r="K20" s="59">
        <f>SUM(F20:J20)</f>
        <v>257654.57339999999</v>
      </c>
      <c r="L20" s="9"/>
    </row>
    <row r="21" spans="1:12" ht="96.6" customHeight="1" thickBot="1" x14ac:dyDescent="0.3">
      <c r="A21" s="21" t="s">
        <v>52</v>
      </c>
      <c r="B21" s="41" t="s">
        <v>113</v>
      </c>
      <c r="C21" s="55" t="s">
        <v>109</v>
      </c>
      <c r="D21" s="9"/>
      <c r="E21" s="9"/>
      <c r="F21" s="59">
        <f>'Išlaidos darbuotojams'!G46</f>
        <v>31678.000000000004</v>
      </c>
      <c r="G21" s="12">
        <f>'Išlaidos investicijoms'!D41</f>
        <v>0</v>
      </c>
      <c r="H21" s="12">
        <f>'Išlaidos medžiagoms'!E44</f>
        <v>0</v>
      </c>
      <c r="I21" s="12">
        <f>'Išlaidos paslaugoms'!C43</f>
        <v>0</v>
      </c>
      <c r="J21" s="59">
        <f>0.05*(F21+G21+H21+I21)</f>
        <v>1583.9000000000003</v>
      </c>
      <c r="K21" s="59">
        <f>SUM(F21:J21)</f>
        <v>33261.9</v>
      </c>
      <c r="L21" s="9"/>
    </row>
    <row r="22" spans="1:12" ht="12" thickBot="1" x14ac:dyDescent="0.3">
      <c r="A22" s="21" t="s">
        <v>8</v>
      </c>
      <c r="B22" s="17"/>
      <c r="C22" s="22" t="s">
        <v>8</v>
      </c>
      <c r="D22" s="9"/>
      <c r="E22" s="9"/>
      <c r="F22" s="36"/>
      <c r="G22" s="12"/>
      <c r="H22" s="12"/>
      <c r="I22" s="12"/>
      <c r="J22" s="12"/>
      <c r="K22" s="12"/>
      <c r="L22" s="9"/>
    </row>
    <row r="23" spans="1:12" ht="19.149999999999999" customHeight="1" thickBot="1" x14ac:dyDescent="0.3">
      <c r="A23" s="21"/>
      <c r="B23" s="71" t="s">
        <v>67</v>
      </c>
      <c r="C23" s="72"/>
      <c r="D23" s="72"/>
      <c r="E23" s="72"/>
      <c r="F23" s="72"/>
      <c r="G23" s="72"/>
      <c r="H23" s="72"/>
      <c r="I23" s="72"/>
      <c r="J23" s="72"/>
      <c r="K23" s="73"/>
      <c r="L23" s="59">
        <f>SUM(K20:K21)*E19</f>
        <v>290916.47340000002</v>
      </c>
    </row>
    <row r="24" spans="1:12" ht="30.6" hidden="1" customHeight="1" thickBot="1" x14ac:dyDescent="0.3">
      <c r="A24" s="21" t="s">
        <v>53</v>
      </c>
      <c r="B24" s="19" t="s">
        <v>15</v>
      </c>
      <c r="C24" s="14"/>
      <c r="D24" s="12"/>
      <c r="E24" s="22">
        <v>0</v>
      </c>
      <c r="F24" s="9"/>
      <c r="G24" s="9"/>
      <c r="H24" s="9"/>
      <c r="I24" s="9"/>
      <c r="J24" s="9"/>
      <c r="K24" s="9"/>
      <c r="L24" s="9"/>
    </row>
    <row r="25" spans="1:12" ht="12" hidden="1" thickBot="1" x14ac:dyDescent="0.3">
      <c r="A25" s="21" t="s">
        <v>54</v>
      </c>
      <c r="B25" s="23"/>
      <c r="C25" s="22" t="s">
        <v>11</v>
      </c>
      <c r="D25" s="9"/>
      <c r="E25" s="9"/>
      <c r="F25" s="12">
        <f>'Išlaidos darbuotojams'!G53</f>
        <v>0</v>
      </c>
      <c r="G25" s="12">
        <f>'Išlaidos investicijoms'!D48</f>
        <v>0</v>
      </c>
      <c r="H25" s="12">
        <f>'Išlaidos medžiagoms'!E51</f>
        <v>0</v>
      </c>
      <c r="I25" s="12">
        <f>'Išlaidos paslaugoms'!C50</f>
        <v>0</v>
      </c>
      <c r="J25" s="12">
        <f>0.05*(F25+G25+H25+I25)</f>
        <v>0</v>
      </c>
      <c r="K25" s="12">
        <f>SUM(F25:J25)</f>
        <v>0</v>
      </c>
      <c r="L25" s="9"/>
    </row>
    <row r="26" spans="1:12" ht="12" hidden="1" thickBot="1" x14ac:dyDescent="0.3">
      <c r="A26" s="21" t="s">
        <v>55</v>
      </c>
      <c r="B26" s="23"/>
      <c r="C26" s="22" t="s">
        <v>13</v>
      </c>
      <c r="D26" s="9"/>
      <c r="E26" s="9"/>
      <c r="F26" s="12">
        <f>'Išlaidos darbuotojams'!G58</f>
        <v>0</v>
      </c>
      <c r="G26" s="12">
        <f>'Išlaidos investicijoms'!D52</f>
        <v>0</v>
      </c>
      <c r="H26" s="12">
        <f>'Išlaidos medžiagoms'!E55</f>
        <v>0</v>
      </c>
      <c r="I26" s="12">
        <f>'Išlaidos paslaugoms'!C54</f>
        <v>0</v>
      </c>
      <c r="J26" s="12">
        <f>0.05*(F26+G26+H26+I26)</f>
        <v>0</v>
      </c>
      <c r="K26" s="12">
        <f>SUM(F26:J26)</f>
        <v>0</v>
      </c>
      <c r="L26" s="9"/>
    </row>
    <row r="27" spans="1:12" ht="12" hidden="1" thickBot="1" x14ac:dyDescent="0.3">
      <c r="A27" s="21" t="s">
        <v>8</v>
      </c>
      <c r="B27" s="23"/>
      <c r="C27" s="22" t="s">
        <v>8</v>
      </c>
      <c r="D27" s="9"/>
      <c r="E27" s="9"/>
      <c r="F27" s="36"/>
      <c r="G27" s="12"/>
      <c r="H27" s="12"/>
      <c r="I27" s="12"/>
      <c r="J27" s="12"/>
      <c r="K27" s="12"/>
      <c r="L27" s="9"/>
    </row>
    <row r="28" spans="1:12" ht="12" hidden="1" thickBot="1" x14ac:dyDescent="0.3">
      <c r="A28" s="21"/>
      <c r="B28" s="71" t="s">
        <v>68</v>
      </c>
      <c r="C28" s="72"/>
      <c r="D28" s="72"/>
      <c r="E28" s="72"/>
      <c r="F28" s="72"/>
      <c r="G28" s="72"/>
      <c r="H28" s="72"/>
      <c r="I28" s="72"/>
      <c r="J28" s="72"/>
      <c r="K28" s="73"/>
      <c r="L28" s="38">
        <f>SUM(K25:K26)*E24</f>
        <v>0</v>
      </c>
    </row>
    <row r="29" spans="1:12" ht="12" hidden="1" customHeight="1" thickBot="1" x14ac:dyDescent="0.3">
      <c r="A29" s="21"/>
      <c r="B29" s="12" t="s">
        <v>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2" customHeight="1" thickBot="1" x14ac:dyDescent="0.3">
      <c r="A30" s="21"/>
      <c r="B30" s="74" t="s">
        <v>70</v>
      </c>
      <c r="C30" s="75"/>
      <c r="D30" s="75"/>
      <c r="E30" s="75"/>
      <c r="F30" s="75"/>
      <c r="G30" s="75"/>
      <c r="H30" s="75"/>
      <c r="I30" s="75"/>
      <c r="J30" s="75"/>
      <c r="K30" s="76"/>
      <c r="L30" s="65">
        <f>SUM(L23,L28)</f>
        <v>290916.47340000002</v>
      </c>
    </row>
    <row r="31" spans="1:12" ht="12" thickBot="1" x14ac:dyDescent="0.3">
      <c r="A31" s="21"/>
      <c r="B31" s="74" t="s">
        <v>71</v>
      </c>
      <c r="C31" s="75"/>
      <c r="D31" s="75"/>
      <c r="E31" s="75"/>
      <c r="F31" s="75"/>
      <c r="G31" s="75"/>
      <c r="H31" s="75"/>
      <c r="I31" s="75"/>
      <c r="J31" s="75"/>
      <c r="K31" s="76"/>
      <c r="L31" s="57">
        <f>+L30-L17</f>
        <v>-483122.43420000002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.19685039370078741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I61" sqref="I61"/>
    </sheetView>
  </sheetViews>
  <sheetFormatPr defaultColWidth="8.7109375" defaultRowHeight="11.25" x14ac:dyDescent="0.25"/>
  <cols>
    <col min="1" max="1" width="77.28515625" style="2" customWidth="1"/>
    <col min="2" max="2" width="9.28515625" style="2" customWidth="1"/>
    <col min="3" max="3" width="9.85546875" style="2" customWidth="1"/>
    <col min="4" max="4" width="14.28515625" style="2" customWidth="1"/>
    <col min="5" max="5" width="12" style="2" customWidth="1"/>
    <col min="6" max="6" width="7.28515625" style="2" customWidth="1"/>
    <col min="7" max="7" width="10.85546875" style="2" customWidth="1"/>
    <col min="8" max="16384" width="8.7109375" style="2"/>
  </cols>
  <sheetData>
    <row r="1" spans="1:11" ht="23.25" customHeight="1" thickBot="1" x14ac:dyDescent="0.3">
      <c r="A1" s="80" t="s">
        <v>72</v>
      </c>
      <c r="B1" s="81"/>
      <c r="C1" s="81"/>
      <c r="D1" s="81"/>
      <c r="E1" s="81"/>
      <c r="F1" s="81"/>
      <c r="G1" s="82"/>
    </row>
    <row r="2" spans="1:11" ht="68.25" customHeight="1" thickBot="1" x14ac:dyDescent="0.3">
      <c r="A2" s="4" t="s">
        <v>83</v>
      </c>
      <c r="B2" s="5" t="s">
        <v>16</v>
      </c>
      <c r="C2" s="5" t="s">
        <v>17</v>
      </c>
      <c r="D2" s="5" t="s">
        <v>74</v>
      </c>
      <c r="E2" s="5" t="s">
        <v>75</v>
      </c>
      <c r="F2" s="5" t="s">
        <v>18</v>
      </c>
      <c r="G2" s="5" t="s">
        <v>76</v>
      </c>
    </row>
    <row r="3" spans="1:11" ht="12" thickBot="1" x14ac:dyDescent="0.3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11" ht="43.15" customHeight="1" thickBot="1" x14ac:dyDescent="0.3">
      <c r="A4" s="13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10"/>
      <c r="D4" s="10"/>
      <c r="E4" s="10"/>
      <c r="F4" s="10"/>
      <c r="G4" s="10"/>
      <c r="K4" s="2">
        <f>1/60*6</f>
        <v>0.1</v>
      </c>
    </row>
    <row r="5" spans="1:11" ht="12" thickBot="1" x14ac:dyDescent="0.3">
      <c r="B5" s="9"/>
      <c r="C5" s="10"/>
      <c r="D5" s="10"/>
      <c r="E5" s="10"/>
      <c r="F5" s="10"/>
      <c r="G5" s="10"/>
    </row>
    <row r="6" spans="1:11" ht="36" customHeight="1" thickBot="1" x14ac:dyDescent="0.3">
      <c r="A6" s="13" t="str">
        <f>'PI skaičiuoklė'!B7</f>
        <v xml:space="preserve">  1) paciento kreipimasis dėl (nemokamų) paslaugų gavimo į pirminės sveikatos priežiūros gydytojus, kurių specialybių sąrašą nustato Sveikatos apsaugos ministerija (vaistus  lėtinėmi  ligomis sergantiems gali  prateęsti  tik  gydytojas)</v>
      </c>
      <c r="B6" s="12" t="s">
        <v>95</v>
      </c>
      <c r="C6" s="12">
        <v>1</v>
      </c>
      <c r="D6" s="12">
        <v>19.600000000000001</v>
      </c>
      <c r="E6" s="12">
        <f>1/60*6</f>
        <v>0.1</v>
      </c>
      <c r="F6" s="12">
        <f>372926*0.7</f>
        <v>261048.19999999998</v>
      </c>
      <c r="G6" s="59">
        <f>+C6*D6*E6*F6</f>
        <v>511654.47200000001</v>
      </c>
    </row>
    <row r="7" spans="1:11" ht="12" thickBot="1" x14ac:dyDescent="0.3">
      <c r="A7" s="41"/>
      <c r="B7" s="12"/>
      <c r="C7" s="12"/>
      <c r="D7" s="12"/>
      <c r="E7" s="12"/>
      <c r="F7" s="12"/>
      <c r="G7" s="12"/>
    </row>
    <row r="8" spans="1:11" ht="36" customHeight="1" thickBot="1" x14ac:dyDescent="0.3">
      <c r="A8" s="13" t="str">
        <f>+'PI skaičiuoklė'!B8</f>
        <v>2) paciento kreipimasis dėl nemokamų paslaugų gavimo į antrinės ar tretinės sveikatos priežiūros įstaigas. Šiais atvejais pacientas privalo pateikti 1 punkte nurodytų gydytojų siuntimą. (Siuntimą prevencinei programai  gali  išrašyti  tik  gydytojas)</v>
      </c>
      <c r="B8" s="12" t="s">
        <v>95</v>
      </c>
      <c r="C8" s="12">
        <v>1</v>
      </c>
      <c r="D8" s="12">
        <v>19.600000000000001</v>
      </c>
      <c r="E8" s="12">
        <f>1/60*6</f>
        <v>0.1</v>
      </c>
      <c r="F8" s="12">
        <v>115064</v>
      </c>
      <c r="G8" s="59">
        <f t="shared" ref="G8" si="0">+C8*D8*E8*F8</f>
        <v>225525.44000000003</v>
      </c>
    </row>
    <row r="9" spans="1:11" ht="12" thickBot="1" x14ac:dyDescent="0.3">
      <c r="A9" s="13"/>
      <c r="B9" s="12" t="s">
        <v>8</v>
      </c>
      <c r="C9" s="12"/>
      <c r="D9" s="12"/>
      <c r="E9" s="12"/>
      <c r="F9" s="12"/>
      <c r="G9" s="12"/>
    </row>
    <row r="10" spans="1:11" ht="12" thickBot="1" x14ac:dyDescent="0.3">
      <c r="A10" s="92" t="s">
        <v>77</v>
      </c>
      <c r="B10" s="93"/>
      <c r="C10" s="93"/>
      <c r="D10" s="93"/>
      <c r="E10" s="93"/>
      <c r="F10" s="94"/>
      <c r="G10" s="61">
        <f>SUM(G6:G9)</f>
        <v>737179.91200000001</v>
      </c>
    </row>
    <row r="11" spans="1:11" ht="12" hidden="1" thickBot="1" x14ac:dyDescent="0.3">
      <c r="A11" s="11" t="e">
        <f>'PI skaičiuoklė'!#REF!</f>
        <v>#REF!</v>
      </c>
      <c r="B11" s="14"/>
      <c r="C11" s="14"/>
      <c r="D11" s="14"/>
      <c r="E11" s="14"/>
      <c r="F11" s="14"/>
      <c r="G11" s="14"/>
    </row>
    <row r="12" spans="1:11" ht="12" hidden="1" thickBot="1" x14ac:dyDescent="0.3">
      <c r="A12" s="3"/>
      <c r="B12" s="12" t="s">
        <v>21</v>
      </c>
      <c r="C12" s="12">
        <v>0</v>
      </c>
      <c r="D12" s="12">
        <v>0</v>
      </c>
      <c r="E12" s="12">
        <v>0</v>
      </c>
      <c r="F12" s="12">
        <v>0</v>
      </c>
      <c r="G12" s="12">
        <f>+C12*D12*E12*F12</f>
        <v>0</v>
      </c>
    </row>
    <row r="13" spans="1:11" ht="12" hidden="1" thickBot="1" x14ac:dyDescent="0.3">
      <c r="A13" s="13"/>
      <c r="B13" s="12" t="s">
        <v>22</v>
      </c>
      <c r="C13" s="12">
        <v>0</v>
      </c>
      <c r="D13" s="12">
        <v>0</v>
      </c>
      <c r="E13" s="12">
        <v>0</v>
      </c>
      <c r="F13" s="12">
        <v>0</v>
      </c>
      <c r="G13" s="12">
        <f t="shared" ref="G13" si="1">+C13*D13*E13*F13</f>
        <v>0</v>
      </c>
    </row>
    <row r="14" spans="1:11" ht="12" hidden="1" thickBot="1" x14ac:dyDescent="0.3">
      <c r="A14" s="13"/>
      <c r="B14" s="12" t="s">
        <v>8</v>
      </c>
      <c r="C14" s="12"/>
      <c r="D14" s="12"/>
      <c r="E14" s="12"/>
      <c r="F14" s="12"/>
      <c r="G14" s="12"/>
    </row>
    <row r="15" spans="1:11" ht="12" thickBot="1" x14ac:dyDescent="0.3">
      <c r="A15" s="71" t="s">
        <v>78</v>
      </c>
      <c r="B15" s="72"/>
      <c r="C15" s="72"/>
      <c r="D15" s="72"/>
      <c r="E15" s="72"/>
      <c r="F15" s="73"/>
      <c r="G15" s="12">
        <f>SUM(G12:G14)</f>
        <v>0</v>
      </c>
    </row>
    <row r="16" spans="1:11" ht="12" thickBot="1" x14ac:dyDescent="0.3">
      <c r="A16" s="95" t="s">
        <v>79</v>
      </c>
      <c r="B16" s="96"/>
      <c r="C16" s="96"/>
      <c r="D16" s="96"/>
      <c r="E16" s="96"/>
      <c r="F16" s="97"/>
      <c r="G16" s="60">
        <f>SUM(G10,G15)</f>
        <v>737179.91200000001</v>
      </c>
    </row>
    <row r="17" spans="1:7" ht="12" hidden="1" thickBot="1" x14ac:dyDescent="0.3">
      <c r="A17" s="8" t="str">
        <f>'PI skaičiuoklė'!B11</f>
        <v>Straipsnis (-iai), punktas (-ai) ir įpareigojimas</v>
      </c>
      <c r="B17" s="9"/>
      <c r="C17" s="9"/>
      <c r="D17" s="9"/>
      <c r="E17" s="9"/>
      <c r="F17" s="9"/>
      <c r="G17" s="9"/>
    </row>
    <row r="18" spans="1:7" ht="12" hidden="1" thickBot="1" x14ac:dyDescent="0.3">
      <c r="A18" s="11" t="str">
        <f>'PI skaičiuoklė'!C12</f>
        <v>Veiksmas B1</v>
      </c>
      <c r="B18" s="9"/>
      <c r="C18" s="9"/>
      <c r="D18" s="9"/>
      <c r="E18" s="9"/>
      <c r="F18" s="9"/>
      <c r="G18" s="9"/>
    </row>
    <row r="19" spans="1:7" ht="12" hidden="1" thickBot="1" x14ac:dyDescent="0.3">
      <c r="A19" s="3"/>
      <c r="B19" s="12" t="s">
        <v>23</v>
      </c>
      <c r="C19" s="12">
        <v>0</v>
      </c>
      <c r="D19" s="12">
        <v>0</v>
      </c>
      <c r="E19" s="12">
        <v>0</v>
      </c>
      <c r="F19" s="12">
        <v>0</v>
      </c>
      <c r="G19" s="12">
        <f t="shared" ref="G19:G20" si="2">+C19*D19*E19*F19</f>
        <v>0</v>
      </c>
    </row>
    <row r="20" spans="1:7" ht="12" hidden="1" thickBot="1" x14ac:dyDescent="0.3">
      <c r="A20" s="13"/>
      <c r="B20" s="12" t="s">
        <v>24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ht="12" hidden="1" thickBot="1" x14ac:dyDescent="0.3">
      <c r="A21" s="13"/>
      <c r="B21" s="12" t="s">
        <v>8</v>
      </c>
      <c r="C21" s="12"/>
      <c r="D21" s="12"/>
      <c r="E21" s="12"/>
      <c r="F21" s="12"/>
      <c r="G21" s="12"/>
    </row>
    <row r="22" spans="1:7" ht="12" hidden="1" thickBot="1" x14ac:dyDescent="0.3">
      <c r="A22" s="71" t="s">
        <v>80</v>
      </c>
      <c r="B22" s="72"/>
      <c r="C22" s="72"/>
      <c r="D22" s="72"/>
      <c r="E22" s="72"/>
      <c r="F22" s="73"/>
      <c r="G22" s="12">
        <f>SUM(G19:G21)</f>
        <v>0</v>
      </c>
    </row>
    <row r="23" spans="1:7" ht="12" hidden="1" thickBot="1" x14ac:dyDescent="0.3">
      <c r="A23" s="11" t="str">
        <f>'PI skaičiuoklė'!C13</f>
        <v>Veiksmas B2</v>
      </c>
      <c r="B23" s="9"/>
      <c r="C23" s="9"/>
      <c r="D23" s="9"/>
      <c r="E23" s="9"/>
      <c r="F23" s="9"/>
      <c r="G23" s="9"/>
    </row>
    <row r="24" spans="1:7" ht="12" hidden="1" thickBot="1" x14ac:dyDescent="0.3">
      <c r="A24" s="3"/>
      <c r="B24" s="12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f t="shared" ref="G24:G25" si="3">+C24*D24*E24*F24</f>
        <v>0</v>
      </c>
    </row>
    <row r="25" spans="1:7" ht="12" hidden="1" thickBot="1" x14ac:dyDescent="0.3">
      <c r="A25" s="13"/>
      <c r="B25" s="12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f t="shared" si="3"/>
        <v>0</v>
      </c>
    </row>
    <row r="26" spans="1:7" ht="12" hidden="1" thickBot="1" x14ac:dyDescent="0.3">
      <c r="A26" s="13"/>
      <c r="B26" s="12" t="s">
        <v>8</v>
      </c>
      <c r="C26" s="12"/>
      <c r="D26" s="12"/>
      <c r="E26" s="12"/>
      <c r="F26" s="12"/>
      <c r="G26" s="12"/>
    </row>
    <row r="27" spans="1:7" ht="12" hidden="1" thickBot="1" x14ac:dyDescent="0.3">
      <c r="A27" s="71" t="s">
        <v>81</v>
      </c>
      <c r="B27" s="72"/>
      <c r="C27" s="72"/>
      <c r="D27" s="72"/>
      <c r="E27" s="72"/>
      <c r="F27" s="73"/>
      <c r="G27" s="12">
        <f>SUM(G24:G26)</f>
        <v>0</v>
      </c>
    </row>
    <row r="28" spans="1:7" ht="12" hidden="1" thickBot="1" x14ac:dyDescent="0.3">
      <c r="A28" s="74" t="s">
        <v>82</v>
      </c>
      <c r="B28" s="75"/>
      <c r="C28" s="75"/>
      <c r="D28" s="75"/>
      <c r="E28" s="75"/>
      <c r="F28" s="76"/>
      <c r="G28" s="15">
        <f>SUM(G22,G27)</f>
        <v>0</v>
      </c>
    </row>
    <row r="29" spans="1:7" hidden="1" x14ac:dyDescent="0.25">
      <c r="A29" s="30"/>
      <c r="B29" s="30"/>
      <c r="C29" s="30"/>
      <c r="D29" s="30"/>
      <c r="E29" s="30"/>
      <c r="F29" s="30"/>
      <c r="G29" s="31"/>
    </row>
    <row r="30" spans="1:7" hidden="1" x14ac:dyDescent="0.25">
      <c r="A30" s="30"/>
      <c r="B30" s="30"/>
      <c r="C30" s="30"/>
      <c r="D30" s="30"/>
      <c r="E30" s="30"/>
      <c r="F30" s="30"/>
      <c r="G30" s="31"/>
    </row>
    <row r="31" spans="1:7" hidden="1" x14ac:dyDescent="0.25"/>
    <row r="32" spans="1:7" ht="12" hidden="1" thickBot="1" x14ac:dyDescent="0.3"/>
    <row r="33" spans="1:7" ht="23.25" customHeight="1" thickBot="1" x14ac:dyDescent="0.3">
      <c r="A33" s="83" t="s">
        <v>73</v>
      </c>
      <c r="B33" s="84"/>
      <c r="C33" s="84"/>
      <c r="D33" s="84"/>
      <c r="E33" s="84"/>
      <c r="F33" s="84"/>
      <c r="G33" s="85"/>
    </row>
    <row r="34" spans="1:7" ht="67.5" customHeight="1" thickBot="1" x14ac:dyDescent="0.3">
      <c r="A34" s="4" t="s">
        <v>84</v>
      </c>
      <c r="B34" s="5" t="s">
        <v>16</v>
      </c>
      <c r="C34" s="5" t="s">
        <v>17</v>
      </c>
      <c r="D34" s="5" t="s">
        <v>74</v>
      </c>
      <c r="E34" s="5" t="s">
        <v>75</v>
      </c>
      <c r="F34" s="5" t="s">
        <v>18</v>
      </c>
      <c r="G34" s="5" t="s">
        <v>76</v>
      </c>
    </row>
    <row r="35" spans="1:7" ht="12" thickBot="1" x14ac:dyDescent="0.3">
      <c r="A35" s="6">
        <v>1</v>
      </c>
      <c r="B35" s="7">
        <v>2</v>
      </c>
      <c r="C35" s="6">
        <v>3</v>
      </c>
      <c r="D35" s="7">
        <v>4</v>
      </c>
      <c r="E35" s="6">
        <v>5</v>
      </c>
      <c r="F35" s="7">
        <v>6</v>
      </c>
      <c r="G35" s="6">
        <v>7</v>
      </c>
    </row>
    <row r="36" spans="1:7" ht="79.150000000000006" customHeight="1" thickBot="1" x14ac:dyDescent="0.3">
      <c r="A36" s="8" t="s">
        <v>105</v>
      </c>
      <c r="B36" s="9"/>
      <c r="C36" s="10"/>
      <c r="D36" s="10"/>
      <c r="E36" s="10"/>
      <c r="F36" s="10"/>
      <c r="G36" s="10"/>
    </row>
    <row r="37" spans="1:7" ht="12" thickBot="1" x14ac:dyDescent="0.3">
      <c r="A37" s="56" t="str">
        <f>'PI skaičiuoklė'!C20</f>
        <v xml:space="preserve">Receptų vaistiniams preparatasms pacientams,  sergantiems  lėtinėmis  ligomis pratęsimas  </v>
      </c>
      <c r="B37" s="9"/>
      <c r="C37" s="10"/>
      <c r="D37" s="10"/>
      <c r="E37" s="10"/>
      <c r="F37" s="10"/>
      <c r="G37" s="10"/>
    </row>
    <row r="38" spans="1:7" ht="45.75" thickBot="1" x14ac:dyDescent="0.3">
      <c r="A38" s="41" t="str">
        <f>'[1]PI skaičiuoklė'!B20</f>
        <v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v>
      </c>
      <c r="B38" s="12" t="s">
        <v>111</v>
      </c>
      <c r="C38" s="12">
        <v>1</v>
      </c>
      <c r="D38" s="12">
        <v>9.4</v>
      </c>
      <c r="E38" s="12">
        <f>1/60*6</f>
        <v>0.1</v>
      </c>
      <c r="F38" s="58">
        <f>372926*0.7</f>
        <v>261048.19999999998</v>
      </c>
      <c r="G38" s="59">
        <f>+C38*D38*E38*F38</f>
        <v>245385.30799999999</v>
      </c>
    </row>
    <row r="39" spans="1:7" ht="12" thickBot="1" x14ac:dyDescent="0.3">
      <c r="A39" s="13"/>
      <c r="B39" s="12"/>
      <c r="C39" s="12"/>
      <c r="D39" s="12"/>
      <c r="E39" s="12"/>
      <c r="F39" s="12"/>
      <c r="G39" s="12">
        <f t="shared" ref="G39" si="4">+C39*D39*E39*F39</f>
        <v>0</v>
      </c>
    </row>
    <row r="40" spans="1:7" ht="12" thickBot="1" x14ac:dyDescent="0.3">
      <c r="A40" s="13"/>
      <c r="B40" s="12" t="s">
        <v>8</v>
      </c>
      <c r="C40" s="12"/>
      <c r="D40" s="12"/>
      <c r="E40" s="12"/>
      <c r="F40" s="12"/>
      <c r="G40" s="12"/>
    </row>
    <row r="41" spans="1:7" ht="12" thickBot="1" x14ac:dyDescent="0.3">
      <c r="A41" s="86" t="s">
        <v>77</v>
      </c>
      <c r="B41" s="87"/>
      <c r="C41" s="87"/>
      <c r="D41" s="87"/>
      <c r="E41" s="87"/>
      <c r="F41" s="88"/>
      <c r="G41" s="63">
        <f>SUM(G38:G40)</f>
        <v>245385.30799999999</v>
      </c>
    </row>
    <row r="42" spans="1:7" ht="12" thickBot="1" x14ac:dyDescent="0.3">
      <c r="A42" s="56" t="str">
        <f>'PI skaičiuoklė'!C21</f>
        <v>Siuntimų pas  gydytojus  specialistus prevencinei programai išdavimas</v>
      </c>
      <c r="B42" s="14"/>
      <c r="C42" s="14"/>
      <c r="D42" s="14"/>
      <c r="E42" s="14"/>
      <c r="F42" s="14"/>
      <c r="G42" s="14"/>
    </row>
    <row r="43" spans="1:7" ht="58.9" customHeight="1" thickBot="1" x14ac:dyDescent="0.3">
      <c r="A43" s="3" t="str">
        <f>+'[1]PI skaičiuoklė'!B21</f>
        <v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(Siuntimų prevencinei programai atlikti reikės tik širdies ir kraujagyslių ligų bei priešinės liaukos vėžio ankstyvosios diagnostikos progamoms).</v>
      </c>
      <c r="B43" s="12" t="s">
        <v>112</v>
      </c>
      <c r="C43" s="12">
        <v>1</v>
      </c>
      <c r="D43" s="12">
        <v>9.4</v>
      </c>
      <c r="E43" s="12">
        <f>1/60*6</f>
        <v>0.1</v>
      </c>
      <c r="F43" s="12">
        <f>22800+10900</f>
        <v>33700</v>
      </c>
      <c r="G43" s="59">
        <f>+C43*D43*E43*F43</f>
        <v>31678.000000000004</v>
      </c>
    </row>
    <row r="44" spans="1:7" ht="12" thickBot="1" x14ac:dyDescent="0.3">
      <c r="A44" s="13"/>
      <c r="B44" s="12" t="s">
        <v>22</v>
      </c>
      <c r="C44" s="12">
        <v>0</v>
      </c>
      <c r="D44" s="12">
        <v>0</v>
      </c>
      <c r="E44" s="12">
        <v>0</v>
      </c>
      <c r="F44" s="12">
        <v>0</v>
      </c>
      <c r="G44" s="12">
        <f t="shared" ref="G44" si="5">+C44*D44*E44*F44</f>
        <v>0</v>
      </c>
    </row>
    <row r="45" spans="1:7" ht="12" hidden="1" thickBot="1" x14ac:dyDescent="0.3">
      <c r="A45" s="13"/>
      <c r="B45" s="12" t="s">
        <v>8</v>
      </c>
      <c r="C45" s="12"/>
      <c r="D45" s="12"/>
      <c r="E45" s="12"/>
      <c r="F45" s="12"/>
      <c r="G45" s="12"/>
    </row>
    <row r="46" spans="1:7" ht="12" thickBot="1" x14ac:dyDescent="0.3">
      <c r="A46" s="86" t="s">
        <v>78</v>
      </c>
      <c r="B46" s="87"/>
      <c r="C46" s="87"/>
      <c r="D46" s="87"/>
      <c r="E46" s="87"/>
      <c r="F46" s="88"/>
      <c r="G46" s="63">
        <f>SUM(G43:G45)</f>
        <v>31678.000000000004</v>
      </c>
    </row>
    <row r="47" spans="1:7" ht="12" thickBot="1" x14ac:dyDescent="0.3">
      <c r="A47" s="89" t="s">
        <v>79</v>
      </c>
      <c r="B47" s="90"/>
      <c r="C47" s="90"/>
      <c r="D47" s="90"/>
      <c r="E47" s="90"/>
      <c r="F47" s="91"/>
      <c r="G47" s="62">
        <f>SUM(G41,G46)</f>
        <v>277063.30800000002</v>
      </c>
    </row>
    <row r="48" spans="1:7" ht="12" thickBot="1" x14ac:dyDescent="0.3">
      <c r="A48" s="8" t="str">
        <f>'PI skaičiuoklė'!B24</f>
        <v>Straipsnis (-iai), punktas (-ai) ir įpareigojimas</v>
      </c>
      <c r="B48" s="9"/>
      <c r="C48" s="9"/>
      <c r="D48" s="9"/>
      <c r="E48" s="9"/>
      <c r="F48" s="9"/>
      <c r="G48" s="9"/>
    </row>
    <row r="49" spans="1:7" ht="12" hidden="1" thickBot="1" x14ac:dyDescent="0.3">
      <c r="A49" s="11" t="str">
        <f>'PI skaičiuoklė'!C25</f>
        <v>Veiksmas B1</v>
      </c>
      <c r="B49" s="9"/>
      <c r="C49" s="9"/>
      <c r="D49" s="9"/>
      <c r="E49" s="9"/>
      <c r="F49" s="9"/>
      <c r="G49" s="9"/>
    </row>
    <row r="50" spans="1:7" ht="12" hidden="1" thickBot="1" x14ac:dyDescent="0.3">
      <c r="A50" s="3"/>
      <c r="B50" s="12" t="s">
        <v>23</v>
      </c>
      <c r="C50" s="12">
        <v>0</v>
      </c>
      <c r="D50" s="12">
        <v>0</v>
      </c>
      <c r="E50" s="12">
        <v>0</v>
      </c>
      <c r="F50" s="12">
        <v>0</v>
      </c>
      <c r="G50" s="12">
        <f t="shared" ref="G50:G51" si="6">+C50*D50*E50*F50</f>
        <v>0</v>
      </c>
    </row>
    <row r="51" spans="1:7" ht="12" hidden="1" thickBot="1" x14ac:dyDescent="0.3">
      <c r="A51" s="13"/>
      <c r="B51" s="12" t="s">
        <v>24</v>
      </c>
      <c r="C51" s="12">
        <v>0</v>
      </c>
      <c r="D51" s="12">
        <v>0</v>
      </c>
      <c r="E51" s="12">
        <v>0</v>
      </c>
      <c r="F51" s="12">
        <v>0</v>
      </c>
      <c r="G51" s="12">
        <f t="shared" si="6"/>
        <v>0</v>
      </c>
    </row>
    <row r="52" spans="1:7" ht="12" hidden="1" thickBot="1" x14ac:dyDescent="0.3">
      <c r="A52" s="13"/>
      <c r="B52" s="12" t="s">
        <v>8</v>
      </c>
      <c r="C52" s="12"/>
      <c r="D52" s="12"/>
      <c r="E52" s="12"/>
      <c r="F52" s="12"/>
      <c r="G52" s="12"/>
    </row>
    <row r="53" spans="1:7" ht="12" hidden="1" thickBot="1" x14ac:dyDescent="0.3">
      <c r="A53" s="71" t="s">
        <v>80</v>
      </c>
      <c r="B53" s="72"/>
      <c r="C53" s="72"/>
      <c r="D53" s="72"/>
      <c r="E53" s="72"/>
      <c r="F53" s="73"/>
      <c r="G53" s="12">
        <f>SUM(G50:G52)</f>
        <v>0</v>
      </c>
    </row>
    <row r="54" spans="1:7" ht="12" hidden="1" thickBot="1" x14ac:dyDescent="0.3">
      <c r="A54" s="11" t="str">
        <f>'PI skaičiuoklė'!C26</f>
        <v>Veiksmas B2</v>
      </c>
      <c r="B54" s="9"/>
      <c r="C54" s="9"/>
      <c r="D54" s="9"/>
      <c r="E54" s="9"/>
      <c r="F54" s="9"/>
      <c r="G54" s="9"/>
    </row>
    <row r="55" spans="1:7" ht="12" hidden="1" thickBot="1" x14ac:dyDescent="0.3">
      <c r="A55" s="3"/>
      <c r="B55" s="12" t="s">
        <v>25</v>
      </c>
      <c r="C55" s="12">
        <v>0</v>
      </c>
      <c r="D55" s="12">
        <v>0</v>
      </c>
      <c r="E55" s="12">
        <v>0</v>
      </c>
      <c r="F55" s="12">
        <v>0</v>
      </c>
      <c r="G55" s="12">
        <f t="shared" ref="G55:G56" si="7">+C55*D55*E55*F55</f>
        <v>0</v>
      </c>
    </row>
    <row r="56" spans="1:7" ht="12" hidden="1" thickBot="1" x14ac:dyDescent="0.3">
      <c r="A56" s="13"/>
      <c r="B56" s="12" t="s">
        <v>26</v>
      </c>
      <c r="C56" s="12">
        <v>0</v>
      </c>
      <c r="D56" s="12">
        <v>0</v>
      </c>
      <c r="E56" s="12">
        <v>0</v>
      </c>
      <c r="F56" s="12">
        <v>0</v>
      </c>
      <c r="G56" s="12">
        <f t="shared" si="7"/>
        <v>0</v>
      </c>
    </row>
    <row r="57" spans="1:7" ht="12" hidden="1" thickBot="1" x14ac:dyDescent="0.3">
      <c r="A57" s="13"/>
      <c r="B57" s="12" t="s">
        <v>8</v>
      </c>
      <c r="C57" s="12"/>
      <c r="D57" s="12"/>
      <c r="E57" s="12"/>
      <c r="F57" s="12"/>
      <c r="G57" s="12"/>
    </row>
    <row r="58" spans="1:7" ht="12" hidden="1" thickBot="1" x14ac:dyDescent="0.3">
      <c r="A58" s="71" t="s">
        <v>81</v>
      </c>
      <c r="B58" s="72"/>
      <c r="C58" s="72"/>
      <c r="D58" s="72"/>
      <c r="E58" s="72"/>
      <c r="F58" s="73"/>
      <c r="G58" s="12">
        <f>SUM(G55:G57)</f>
        <v>0</v>
      </c>
    </row>
    <row r="59" spans="1:7" ht="12" hidden="1" thickBot="1" x14ac:dyDescent="0.3">
      <c r="A59" s="74" t="s">
        <v>82</v>
      </c>
      <c r="B59" s="75"/>
      <c r="C59" s="75"/>
      <c r="D59" s="75"/>
      <c r="E59" s="75"/>
      <c r="F59" s="76"/>
      <c r="G59" s="15">
        <f>SUM(G53,G58)</f>
        <v>0</v>
      </c>
    </row>
  </sheetData>
  <mergeCells count="14">
    <mergeCell ref="A53:F53"/>
    <mergeCell ref="A58:F58"/>
    <mergeCell ref="A59:F59"/>
    <mergeCell ref="A1:G1"/>
    <mergeCell ref="A33:G33"/>
    <mergeCell ref="A41:F41"/>
    <mergeCell ref="A46:F46"/>
    <mergeCell ref="A47:F47"/>
    <mergeCell ref="A28:F28"/>
    <mergeCell ref="A10:F10"/>
    <mergeCell ref="A15:F15"/>
    <mergeCell ref="A16:F16"/>
    <mergeCell ref="A22:F22"/>
    <mergeCell ref="A27:F27"/>
  </mergeCells>
  <pageMargins left="0.23622047244094491" right="0.23622047244094491" top="0.35433070866141736" bottom="0.35433070866141736" header="0.11811023622047245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28" workbookViewId="0">
      <selection activeCell="A33" sqref="A33"/>
    </sheetView>
  </sheetViews>
  <sheetFormatPr defaultColWidth="8.7109375" defaultRowHeight="15" x14ac:dyDescent="0.25"/>
  <cols>
    <col min="1" max="1" width="17.42578125" style="1" customWidth="1"/>
    <col min="2" max="2" width="8.7109375" style="1" customWidth="1"/>
    <col min="3" max="3" width="9.28515625" style="1" customWidth="1"/>
    <col min="4" max="4" width="21" style="1" customWidth="1"/>
    <col min="5" max="16384" width="8.7109375" style="1"/>
  </cols>
  <sheetData>
    <row r="1" spans="1:4" ht="15.75" thickBot="1" x14ac:dyDescent="0.3">
      <c r="A1" s="98" t="s">
        <v>59</v>
      </c>
      <c r="B1" s="99"/>
      <c r="C1" s="99"/>
      <c r="D1" s="100"/>
    </row>
    <row r="2" spans="1:4" ht="24.6" customHeight="1" thickBot="1" x14ac:dyDescent="0.3">
      <c r="A2" s="4" t="s">
        <v>85</v>
      </c>
      <c r="B2" s="104" t="s">
        <v>27</v>
      </c>
      <c r="C2" s="105"/>
      <c r="D2" s="5" t="s">
        <v>3</v>
      </c>
    </row>
    <row r="3" spans="1:4" ht="15.75" thickBot="1" x14ac:dyDescent="0.3">
      <c r="A3" s="6">
        <v>1</v>
      </c>
      <c r="B3" s="106">
        <v>2</v>
      </c>
      <c r="C3" s="107"/>
      <c r="D3" s="6">
        <v>3</v>
      </c>
    </row>
    <row r="4" spans="1:4" ht="270.75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  <c r="D4" s="9"/>
    </row>
    <row r="5" spans="1:4" ht="57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  <c r="D5" s="9"/>
    </row>
    <row r="6" spans="1:4" ht="15.75" thickBot="1" x14ac:dyDescent="0.3">
      <c r="A6" s="13"/>
      <c r="B6" s="12" t="s">
        <v>19</v>
      </c>
      <c r="C6" s="12">
        <v>0</v>
      </c>
      <c r="D6" s="12">
        <f>+C6</f>
        <v>0</v>
      </c>
    </row>
    <row r="7" spans="1:4" ht="15.75" thickBot="1" x14ac:dyDescent="0.3">
      <c r="A7" s="13"/>
      <c r="B7" s="12" t="s">
        <v>20</v>
      </c>
      <c r="C7" s="12">
        <v>0</v>
      </c>
      <c r="D7" s="12">
        <f>+C7</f>
        <v>0</v>
      </c>
    </row>
    <row r="8" spans="1:4" ht="20.100000000000001" customHeight="1" thickBot="1" x14ac:dyDescent="0.3">
      <c r="A8" s="71" t="s">
        <v>28</v>
      </c>
      <c r="B8" s="72"/>
      <c r="C8" s="72"/>
      <c r="D8" s="9">
        <f>SUM(D6:D7)</f>
        <v>0</v>
      </c>
    </row>
    <row r="9" spans="1:4" ht="15.75" thickBot="1" x14ac:dyDescent="0.3">
      <c r="A9" s="11" t="e">
        <f>'PI skaičiuoklė'!#REF!</f>
        <v>#REF!</v>
      </c>
      <c r="B9" s="9"/>
      <c r="C9" s="9"/>
      <c r="D9" s="9"/>
    </row>
    <row r="10" spans="1:4" ht="15.75" thickBot="1" x14ac:dyDescent="0.3">
      <c r="A10" s="13"/>
      <c r="B10" s="12" t="s">
        <v>21</v>
      </c>
      <c r="C10" s="12">
        <v>0</v>
      </c>
      <c r="D10" s="12">
        <f>+C10</f>
        <v>0</v>
      </c>
    </row>
    <row r="11" spans="1:4" ht="15.75" thickBot="1" x14ac:dyDescent="0.3">
      <c r="A11" s="13"/>
      <c r="B11" s="12" t="s">
        <v>22</v>
      </c>
      <c r="C11" s="12">
        <v>0</v>
      </c>
      <c r="D11" s="12">
        <f>+C11</f>
        <v>0</v>
      </c>
    </row>
    <row r="12" spans="1:4" ht="15.75" thickBot="1" x14ac:dyDescent="0.3">
      <c r="A12" s="71" t="s">
        <v>29</v>
      </c>
      <c r="B12" s="72"/>
      <c r="C12" s="72"/>
      <c r="D12" s="9">
        <f>SUM(D10:D11)</f>
        <v>0</v>
      </c>
    </row>
    <row r="13" spans="1:4" ht="15.75" thickBot="1" x14ac:dyDescent="0.3">
      <c r="A13" s="11" t="s">
        <v>8</v>
      </c>
      <c r="B13" s="12"/>
      <c r="C13" s="12"/>
      <c r="D13" s="12" t="s">
        <v>8</v>
      </c>
    </row>
    <row r="14" spans="1:4" ht="15.75" thickBot="1" x14ac:dyDescent="0.3">
      <c r="A14" s="74" t="s">
        <v>30</v>
      </c>
      <c r="B14" s="75"/>
      <c r="C14" s="75"/>
      <c r="D14" s="9">
        <f>SUM(D8,D12)</f>
        <v>0</v>
      </c>
    </row>
    <row r="15" spans="1:4" ht="23.65" customHeight="1" thickBot="1" x14ac:dyDescent="0.3">
      <c r="A15" s="8" t="str">
        <f>'PI skaičiuoklė'!B11</f>
        <v>Straipsnis (-iai), punktas (-ai) ir įpareigojimas</v>
      </c>
      <c r="B15" s="12"/>
      <c r="C15" s="12"/>
      <c r="D15" s="12"/>
    </row>
    <row r="16" spans="1:4" ht="15.75" thickBot="1" x14ac:dyDescent="0.3">
      <c r="A16" s="11" t="str">
        <f>'PI skaičiuoklė'!C12</f>
        <v>Veiksmas B1</v>
      </c>
      <c r="B16" s="9"/>
      <c r="C16" s="9"/>
      <c r="D16" s="9"/>
    </row>
    <row r="17" spans="1:4" ht="15.75" thickBot="1" x14ac:dyDescent="0.3">
      <c r="A17" s="13"/>
      <c r="B17" s="12" t="s">
        <v>23</v>
      </c>
      <c r="C17" s="12">
        <v>0</v>
      </c>
      <c r="D17" s="12">
        <f>+C17</f>
        <v>0</v>
      </c>
    </row>
    <row r="18" spans="1:4" ht="15.75" thickBot="1" x14ac:dyDescent="0.3">
      <c r="A18" s="13"/>
      <c r="B18" s="12" t="s">
        <v>24</v>
      </c>
      <c r="C18" s="12">
        <v>0</v>
      </c>
      <c r="D18" s="12">
        <f>+C18</f>
        <v>0</v>
      </c>
    </row>
    <row r="19" spans="1:4" ht="15.75" thickBot="1" x14ac:dyDescent="0.3">
      <c r="A19" s="71" t="s">
        <v>31</v>
      </c>
      <c r="B19" s="72"/>
      <c r="C19" s="72"/>
      <c r="D19" s="9">
        <f>SUM(D17:D18)</f>
        <v>0</v>
      </c>
    </row>
    <row r="20" spans="1:4" ht="15.75" thickBot="1" x14ac:dyDescent="0.3">
      <c r="A20" s="11" t="str">
        <f>'PI skaičiuoklė'!C13</f>
        <v>Veiksmas B2</v>
      </c>
      <c r="B20" s="9"/>
      <c r="C20" s="9"/>
      <c r="D20" s="9"/>
    </row>
    <row r="21" spans="1:4" ht="15.75" thickBot="1" x14ac:dyDescent="0.3">
      <c r="A21" s="13"/>
      <c r="B21" s="12" t="s">
        <v>25</v>
      </c>
      <c r="C21" s="12">
        <v>0</v>
      </c>
      <c r="D21" s="12">
        <f>+C21</f>
        <v>0</v>
      </c>
    </row>
    <row r="22" spans="1:4" ht="15.75" thickBot="1" x14ac:dyDescent="0.3">
      <c r="A22" s="13"/>
      <c r="B22" s="12" t="s">
        <v>26</v>
      </c>
      <c r="C22" s="12">
        <v>0</v>
      </c>
      <c r="D22" s="12">
        <f>+C22</f>
        <v>0</v>
      </c>
    </row>
    <row r="23" spans="1:4" ht="15.75" thickBot="1" x14ac:dyDescent="0.3">
      <c r="A23" s="71" t="s">
        <v>32</v>
      </c>
      <c r="B23" s="72"/>
      <c r="C23" s="72"/>
      <c r="D23" s="9">
        <f>SUM(D21:D22)</f>
        <v>0</v>
      </c>
    </row>
    <row r="24" spans="1:4" ht="15.75" thickBot="1" x14ac:dyDescent="0.3">
      <c r="A24" s="13"/>
      <c r="B24" s="12" t="s">
        <v>8</v>
      </c>
      <c r="C24" s="12"/>
      <c r="D24" s="12" t="s">
        <v>14</v>
      </c>
    </row>
    <row r="25" spans="1:4" ht="15.75" thickBot="1" x14ac:dyDescent="0.3">
      <c r="A25" s="74" t="s">
        <v>33</v>
      </c>
      <c r="B25" s="75"/>
      <c r="C25" s="75"/>
      <c r="D25" s="9">
        <f>SUM(D19,D23)</f>
        <v>0</v>
      </c>
    </row>
    <row r="29" spans="1:4" ht="15.75" thickBot="1" x14ac:dyDescent="0.3"/>
    <row r="30" spans="1:4" ht="15.75" thickBot="1" x14ac:dyDescent="0.3">
      <c r="A30" s="101" t="s">
        <v>60</v>
      </c>
      <c r="B30" s="102"/>
      <c r="C30" s="102"/>
      <c r="D30" s="103"/>
    </row>
    <row r="31" spans="1:4" ht="34.5" thickBot="1" x14ac:dyDescent="0.3">
      <c r="A31" s="4" t="s">
        <v>86</v>
      </c>
      <c r="B31" s="104" t="s">
        <v>27</v>
      </c>
      <c r="C31" s="105"/>
      <c r="D31" s="5" t="s">
        <v>3</v>
      </c>
    </row>
    <row r="32" spans="1:4" ht="15.75" thickBot="1" x14ac:dyDescent="0.3">
      <c r="A32" s="6">
        <v>1</v>
      </c>
      <c r="B32" s="106">
        <v>2</v>
      </c>
      <c r="C32" s="107"/>
      <c r="D32" s="6">
        <v>3</v>
      </c>
    </row>
    <row r="33" spans="1:4" ht="409.6" thickBot="1" x14ac:dyDescent="0.3">
      <c r="A33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3" s="9"/>
      <c r="C33" s="9"/>
      <c r="D33" s="9"/>
    </row>
    <row r="34" spans="1:4" ht="57" thickBot="1" x14ac:dyDescent="0.3">
      <c r="A34" s="11" t="str">
        <f>'PI skaičiuoklė'!C20</f>
        <v xml:space="preserve">Receptų vaistiniams preparatasms pacientams,  sergantiems  lėtinėmis  ligomis pratęsimas  </v>
      </c>
      <c r="B34" s="9"/>
      <c r="C34" s="9"/>
      <c r="D34" s="9"/>
    </row>
    <row r="35" spans="1:4" ht="15.75" thickBot="1" x14ac:dyDescent="0.3">
      <c r="A35" s="13"/>
      <c r="B35" s="12" t="s">
        <v>19</v>
      </c>
      <c r="C35" s="12">
        <v>0</v>
      </c>
      <c r="D35" s="12">
        <f>+C35</f>
        <v>0</v>
      </c>
    </row>
    <row r="36" spans="1:4" ht="15.75" thickBot="1" x14ac:dyDescent="0.3">
      <c r="A36" s="13"/>
      <c r="B36" s="12" t="s">
        <v>20</v>
      </c>
      <c r="C36" s="12">
        <v>0</v>
      </c>
      <c r="D36" s="12">
        <f>+C36</f>
        <v>0</v>
      </c>
    </row>
    <row r="37" spans="1:4" ht="15.75" thickBot="1" x14ac:dyDescent="0.3">
      <c r="A37" s="71" t="s">
        <v>28</v>
      </c>
      <c r="B37" s="72"/>
      <c r="C37" s="72"/>
      <c r="D37" s="9">
        <f>SUM(D35:D36)</f>
        <v>0</v>
      </c>
    </row>
    <row r="38" spans="1:4" ht="45.75" thickBot="1" x14ac:dyDescent="0.3">
      <c r="A38" s="11" t="str">
        <f>'PI skaičiuoklė'!C21</f>
        <v>Siuntimų pas  gydytojus  specialistus prevencinei programai išdavimas</v>
      </c>
      <c r="B38" s="9"/>
      <c r="C38" s="9"/>
      <c r="D38" s="9"/>
    </row>
    <row r="39" spans="1:4" ht="15.75" thickBot="1" x14ac:dyDescent="0.3">
      <c r="A39" s="13"/>
      <c r="B39" s="12" t="s">
        <v>21</v>
      </c>
      <c r="C39" s="12">
        <v>0</v>
      </c>
      <c r="D39" s="12">
        <f>+C39</f>
        <v>0</v>
      </c>
    </row>
    <row r="40" spans="1:4" ht="15.75" thickBot="1" x14ac:dyDescent="0.3">
      <c r="A40" s="13"/>
      <c r="B40" s="12" t="s">
        <v>22</v>
      </c>
      <c r="C40" s="12">
        <v>0</v>
      </c>
      <c r="D40" s="12">
        <f>+C40</f>
        <v>0</v>
      </c>
    </row>
    <row r="41" spans="1:4" ht="15.75" thickBot="1" x14ac:dyDescent="0.3">
      <c r="A41" s="71" t="s">
        <v>29</v>
      </c>
      <c r="B41" s="72"/>
      <c r="C41" s="72"/>
      <c r="D41" s="9">
        <f>SUM(D39:D40)</f>
        <v>0</v>
      </c>
    </row>
    <row r="42" spans="1:4" ht="15.75" thickBot="1" x14ac:dyDescent="0.3">
      <c r="A42" s="11" t="s">
        <v>8</v>
      </c>
      <c r="B42" s="12"/>
      <c r="C42" s="12"/>
      <c r="D42" s="12" t="s">
        <v>8</v>
      </c>
    </row>
    <row r="43" spans="1:4" ht="15.75" thickBot="1" x14ac:dyDescent="0.3">
      <c r="A43" s="74" t="s">
        <v>30</v>
      </c>
      <c r="B43" s="75"/>
      <c r="C43" s="75"/>
      <c r="D43" s="9">
        <f>SUM(D37,D41)</f>
        <v>0</v>
      </c>
    </row>
    <row r="44" spans="1:4" ht="23.25" thickBot="1" x14ac:dyDescent="0.3">
      <c r="A44" s="8" t="str">
        <f>'PI skaičiuoklė'!B24</f>
        <v>Straipsnis (-iai), punktas (-ai) ir įpareigojimas</v>
      </c>
      <c r="B44" s="12"/>
      <c r="C44" s="12"/>
      <c r="D44" s="12"/>
    </row>
    <row r="45" spans="1:4" ht="15.75" thickBot="1" x14ac:dyDescent="0.3">
      <c r="A45" s="11" t="str">
        <f>'PI skaičiuoklė'!C25</f>
        <v>Veiksmas B1</v>
      </c>
      <c r="B45" s="9"/>
      <c r="C45" s="9"/>
      <c r="D45" s="9"/>
    </row>
    <row r="46" spans="1:4" ht="15.75" thickBot="1" x14ac:dyDescent="0.3">
      <c r="A46" s="13"/>
      <c r="B46" s="12" t="s">
        <v>23</v>
      </c>
      <c r="C46" s="12">
        <v>0</v>
      </c>
      <c r="D46" s="12">
        <f>+C46</f>
        <v>0</v>
      </c>
    </row>
    <row r="47" spans="1:4" ht="15.75" thickBot="1" x14ac:dyDescent="0.3">
      <c r="A47" s="13"/>
      <c r="B47" s="12" t="s">
        <v>24</v>
      </c>
      <c r="C47" s="12">
        <v>0</v>
      </c>
      <c r="D47" s="12">
        <f>+C47</f>
        <v>0</v>
      </c>
    </row>
    <row r="48" spans="1:4" ht="15.75" thickBot="1" x14ac:dyDescent="0.3">
      <c r="A48" s="71" t="s">
        <v>31</v>
      </c>
      <c r="B48" s="72"/>
      <c r="C48" s="72"/>
      <c r="D48" s="9">
        <f>SUM(D46:D47)</f>
        <v>0</v>
      </c>
    </row>
    <row r="49" spans="1:4" ht="15.75" thickBot="1" x14ac:dyDescent="0.3">
      <c r="A49" s="11" t="str">
        <f>'PI skaičiuoklė'!C26</f>
        <v>Veiksmas B2</v>
      </c>
      <c r="B49" s="9"/>
      <c r="C49" s="9"/>
      <c r="D49" s="9"/>
    </row>
    <row r="50" spans="1:4" ht="15.75" thickBot="1" x14ac:dyDescent="0.3">
      <c r="A50" s="13"/>
      <c r="B50" s="12" t="s">
        <v>25</v>
      </c>
      <c r="C50" s="12">
        <v>0</v>
      </c>
      <c r="D50" s="12">
        <f>+C50</f>
        <v>0</v>
      </c>
    </row>
    <row r="51" spans="1:4" ht="15.75" thickBot="1" x14ac:dyDescent="0.3">
      <c r="A51" s="13"/>
      <c r="B51" s="12" t="s">
        <v>26</v>
      </c>
      <c r="C51" s="12">
        <v>0</v>
      </c>
      <c r="D51" s="12">
        <f>+C51</f>
        <v>0</v>
      </c>
    </row>
    <row r="52" spans="1:4" ht="15.75" thickBot="1" x14ac:dyDescent="0.3">
      <c r="A52" s="71" t="s">
        <v>32</v>
      </c>
      <c r="B52" s="72"/>
      <c r="C52" s="72"/>
      <c r="D52" s="9">
        <f>SUM(D50:D51)</f>
        <v>0</v>
      </c>
    </row>
    <row r="53" spans="1:4" ht="15.75" thickBot="1" x14ac:dyDescent="0.3">
      <c r="A53" s="13"/>
      <c r="B53" s="12" t="s">
        <v>8</v>
      </c>
      <c r="C53" s="12"/>
      <c r="D53" s="12" t="s">
        <v>14</v>
      </c>
    </row>
    <row r="54" spans="1:4" ht="15.75" thickBot="1" x14ac:dyDescent="0.3">
      <c r="A54" s="74" t="s">
        <v>33</v>
      </c>
      <c r="B54" s="75"/>
      <c r="C54" s="75"/>
      <c r="D54" s="9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22" workbookViewId="0">
      <selection activeCell="B66" sqref="B66"/>
    </sheetView>
  </sheetViews>
  <sheetFormatPr defaultColWidth="8.7109375" defaultRowHeight="11.25" x14ac:dyDescent="0.25"/>
  <cols>
    <col min="1" max="1" width="28.5703125" style="2" customWidth="1"/>
    <col min="2" max="2" width="13" style="2" customWidth="1"/>
    <col min="3" max="3" width="22.5703125" style="2" customWidth="1"/>
    <col min="4" max="4" width="37.42578125" style="2" customWidth="1"/>
    <col min="5" max="5" width="14.5703125" style="2" customWidth="1"/>
    <col min="6" max="16384" width="8.7109375" style="2"/>
  </cols>
  <sheetData>
    <row r="1" spans="1:5" ht="13.5" thickBot="1" x14ac:dyDescent="0.3">
      <c r="A1" s="98" t="s">
        <v>61</v>
      </c>
      <c r="B1" s="99"/>
      <c r="C1" s="99"/>
      <c r="D1" s="99"/>
      <c r="E1" s="100"/>
    </row>
    <row r="2" spans="1:5" ht="36.75" customHeight="1" thickBot="1" x14ac:dyDescent="0.3">
      <c r="A2" s="4" t="s">
        <v>85</v>
      </c>
      <c r="B2" s="5" t="s">
        <v>87</v>
      </c>
      <c r="C2" s="5" t="s">
        <v>58</v>
      </c>
      <c r="D2" s="5" t="s">
        <v>88</v>
      </c>
      <c r="E2" s="5" t="s">
        <v>4</v>
      </c>
    </row>
    <row r="3" spans="1:5" ht="11.25" customHeight="1" thickBot="1" x14ac:dyDescent="0.3">
      <c r="A3" s="32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47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  <c r="D4" s="9"/>
      <c r="E4" s="9"/>
    </row>
    <row r="5" spans="1:5" ht="34.5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  <c r="D5" s="9"/>
      <c r="E5" s="9"/>
    </row>
    <row r="6" spans="1:5" ht="12" thickBot="1" x14ac:dyDescent="0.3">
      <c r="A6" s="13"/>
      <c r="B6" s="12" t="s">
        <v>19</v>
      </c>
      <c r="C6" s="12">
        <v>0</v>
      </c>
      <c r="D6" s="12">
        <v>0</v>
      </c>
      <c r="E6" s="12">
        <f>+C6*D6</f>
        <v>0</v>
      </c>
    </row>
    <row r="7" spans="1:5" ht="12" thickBot="1" x14ac:dyDescent="0.3">
      <c r="A7" s="13"/>
      <c r="B7" s="12" t="s">
        <v>20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">
      <c r="A8" s="71" t="s">
        <v>34</v>
      </c>
      <c r="B8" s="72"/>
      <c r="C8" s="72"/>
      <c r="D8" s="73"/>
      <c r="E8" s="12">
        <f>SUM(E6:E7)</f>
        <v>0</v>
      </c>
    </row>
    <row r="9" spans="1:5" ht="12" thickBot="1" x14ac:dyDescent="0.3">
      <c r="A9" s="11" t="e">
        <f>'PI skaičiuoklė'!#REF!</f>
        <v>#REF!</v>
      </c>
      <c r="B9" s="9"/>
      <c r="C9" s="9"/>
      <c r="D9" s="9"/>
      <c r="E9" s="9"/>
    </row>
    <row r="10" spans="1:5" ht="12" thickBot="1" x14ac:dyDescent="0.3">
      <c r="A10" s="13"/>
      <c r="B10" s="12" t="s">
        <v>21</v>
      </c>
      <c r="C10" s="12">
        <v>0</v>
      </c>
      <c r="D10" s="12">
        <v>0</v>
      </c>
      <c r="E10" s="12">
        <f t="shared" ref="E10:E11" si="0">+C10*D10</f>
        <v>0</v>
      </c>
    </row>
    <row r="11" spans="1:5" ht="12" thickBot="1" x14ac:dyDescent="0.3">
      <c r="A11" s="13"/>
      <c r="B11" s="12" t="s">
        <v>22</v>
      </c>
      <c r="C11" s="12">
        <v>0</v>
      </c>
      <c r="D11" s="12">
        <v>0</v>
      </c>
      <c r="E11" s="12">
        <f t="shared" si="0"/>
        <v>0</v>
      </c>
    </row>
    <row r="12" spans="1:5" ht="12" thickBot="1" x14ac:dyDescent="0.3">
      <c r="A12" s="71" t="s">
        <v>35</v>
      </c>
      <c r="B12" s="72"/>
      <c r="C12" s="72"/>
      <c r="D12" s="73"/>
      <c r="E12" s="12">
        <f>SUM(E10:E11)</f>
        <v>0</v>
      </c>
    </row>
    <row r="13" spans="1:5" ht="12" thickBot="1" x14ac:dyDescent="0.3">
      <c r="A13" s="13"/>
      <c r="B13" s="12" t="s">
        <v>8</v>
      </c>
      <c r="C13" s="12">
        <v>0</v>
      </c>
      <c r="D13" s="12"/>
      <c r="E13" s="12" t="s">
        <v>89</v>
      </c>
    </row>
    <row r="14" spans="1:5" ht="12" thickBot="1" x14ac:dyDescent="0.3">
      <c r="A14" s="74" t="s">
        <v>36</v>
      </c>
      <c r="B14" s="75"/>
      <c r="C14" s="75"/>
      <c r="D14" s="76"/>
      <c r="E14" s="9">
        <f>SUM(E8,E12)</f>
        <v>0</v>
      </c>
    </row>
    <row r="15" spans="1:5" ht="23.25" thickBot="1" x14ac:dyDescent="0.3">
      <c r="A15" s="8" t="str">
        <f>'PI skaičiuoklė'!B11</f>
        <v>Straipsnis (-iai), punktas (-ai) ir įpareigojimas</v>
      </c>
      <c r="B15" s="9"/>
      <c r="C15" s="9"/>
      <c r="D15" s="9"/>
      <c r="E15" s="9"/>
    </row>
    <row r="16" spans="1:5" ht="12" thickBot="1" x14ac:dyDescent="0.3">
      <c r="A16" s="11" t="str">
        <f>'PI skaičiuoklė'!C12</f>
        <v>Veiksmas B1</v>
      </c>
      <c r="B16" s="9"/>
      <c r="C16" s="9"/>
      <c r="D16" s="9"/>
      <c r="E16" s="9"/>
    </row>
    <row r="17" spans="1:5" ht="12" thickBot="1" x14ac:dyDescent="0.3">
      <c r="A17" s="13"/>
      <c r="B17" s="12" t="s">
        <v>23</v>
      </c>
      <c r="C17" s="12">
        <v>0</v>
      </c>
      <c r="D17" s="12">
        <v>0</v>
      </c>
      <c r="E17" s="12">
        <f t="shared" ref="E17:E18" si="1">+C17*D17</f>
        <v>0</v>
      </c>
    </row>
    <row r="18" spans="1:5" ht="12" thickBot="1" x14ac:dyDescent="0.3">
      <c r="A18" s="13"/>
      <c r="B18" s="12" t="s">
        <v>24</v>
      </c>
      <c r="C18" s="12">
        <v>0</v>
      </c>
      <c r="D18" s="12">
        <v>0</v>
      </c>
      <c r="E18" s="12">
        <f t="shared" si="1"/>
        <v>0</v>
      </c>
    </row>
    <row r="19" spans="1:5" ht="12" thickBot="1" x14ac:dyDescent="0.3">
      <c r="A19" s="71" t="s">
        <v>37</v>
      </c>
      <c r="B19" s="72"/>
      <c r="C19" s="72"/>
      <c r="D19" s="73"/>
      <c r="E19" s="12">
        <f>SUM(E17:E18)</f>
        <v>0</v>
      </c>
    </row>
    <row r="20" spans="1:5" ht="12" thickBot="1" x14ac:dyDescent="0.3">
      <c r="A20" s="11" t="str">
        <f>'PI skaičiuoklė'!C13</f>
        <v>Veiksmas B2</v>
      </c>
      <c r="B20" s="9"/>
      <c r="C20" s="9"/>
      <c r="D20" s="9"/>
      <c r="E20" s="9"/>
    </row>
    <row r="21" spans="1:5" ht="12" thickBot="1" x14ac:dyDescent="0.3">
      <c r="A21" s="13"/>
      <c r="B21" s="12" t="s">
        <v>25</v>
      </c>
      <c r="C21" s="12">
        <v>0</v>
      </c>
      <c r="D21" s="12">
        <v>0</v>
      </c>
      <c r="E21" s="12">
        <f t="shared" ref="E21:E22" si="2">+C21*D21</f>
        <v>0</v>
      </c>
    </row>
    <row r="22" spans="1:5" ht="12" thickBot="1" x14ac:dyDescent="0.3">
      <c r="A22" s="13"/>
      <c r="B22" s="12" t="s">
        <v>26</v>
      </c>
      <c r="C22" s="12">
        <v>0</v>
      </c>
      <c r="D22" s="12">
        <v>0</v>
      </c>
      <c r="E22" s="12">
        <f t="shared" si="2"/>
        <v>0</v>
      </c>
    </row>
    <row r="23" spans="1:5" ht="12" thickBot="1" x14ac:dyDescent="0.3">
      <c r="A23" s="71" t="s">
        <v>39</v>
      </c>
      <c r="B23" s="72"/>
      <c r="C23" s="72"/>
      <c r="D23" s="73"/>
      <c r="E23" s="12">
        <f>SUM(E21:E22)</f>
        <v>0</v>
      </c>
    </row>
    <row r="24" spans="1:5" ht="12" thickBot="1" x14ac:dyDescent="0.3">
      <c r="A24" s="13"/>
      <c r="B24" s="12" t="s">
        <v>8</v>
      </c>
      <c r="C24" s="12"/>
      <c r="D24" s="12"/>
      <c r="E24" s="12" t="s">
        <v>14</v>
      </c>
    </row>
    <row r="25" spans="1:5" ht="12" thickBot="1" x14ac:dyDescent="0.3">
      <c r="A25" s="74" t="s">
        <v>38</v>
      </c>
      <c r="B25" s="75"/>
      <c r="C25" s="75"/>
      <c r="D25" s="76"/>
      <c r="E25" s="9">
        <f>SUM(E19,E23)</f>
        <v>0</v>
      </c>
    </row>
    <row r="26" spans="1:5" x14ac:dyDescent="0.25">
      <c r="A26" s="30"/>
      <c r="B26" s="30"/>
      <c r="C26" s="30"/>
      <c r="D26" s="30"/>
      <c r="E26" s="33"/>
    </row>
    <row r="27" spans="1:5" x14ac:dyDescent="0.25">
      <c r="A27" s="30"/>
      <c r="B27" s="30"/>
      <c r="C27" s="30"/>
      <c r="D27" s="30"/>
      <c r="E27" s="33"/>
    </row>
    <row r="28" spans="1:5" x14ac:dyDescent="0.25">
      <c r="A28" s="30"/>
      <c r="B28" s="30"/>
      <c r="C28" s="30"/>
      <c r="D28" s="30"/>
      <c r="E28" s="33"/>
    </row>
    <row r="29" spans="1:5" x14ac:dyDescent="0.25">
      <c r="A29" s="30"/>
      <c r="B29" s="30"/>
      <c r="C29" s="30"/>
      <c r="D29" s="30"/>
      <c r="E29" s="33"/>
    </row>
    <row r="30" spans="1:5" x14ac:dyDescent="0.25">
      <c r="A30" s="30"/>
      <c r="B30" s="30"/>
      <c r="C30" s="30"/>
      <c r="D30" s="30"/>
      <c r="E30" s="33"/>
    </row>
    <row r="32" spans="1:5" ht="12" thickBot="1" x14ac:dyDescent="0.3"/>
    <row r="33" spans="1:5" ht="13.5" thickBot="1" x14ac:dyDescent="0.3">
      <c r="A33" s="101" t="s">
        <v>62</v>
      </c>
      <c r="B33" s="102"/>
      <c r="C33" s="102"/>
      <c r="D33" s="102"/>
      <c r="E33" s="103"/>
    </row>
    <row r="34" spans="1:5" ht="34.5" thickBot="1" x14ac:dyDescent="0.3">
      <c r="A34" s="4" t="s">
        <v>86</v>
      </c>
      <c r="B34" s="5" t="s">
        <v>87</v>
      </c>
      <c r="C34" s="5" t="s">
        <v>58</v>
      </c>
      <c r="D34" s="5" t="s">
        <v>88</v>
      </c>
      <c r="E34" s="5" t="s">
        <v>4</v>
      </c>
    </row>
    <row r="35" spans="1:5" ht="12" thickBot="1" x14ac:dyDescent="0.3">
      <c r="A35" s="32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282" thickBot="1" x14ac:dyDescent="0.3">
      <c r="A36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6" s="9"/>
      <c r="C36" s="9"/>
      <c r="D36" s="9"/>
      <c r="E36" s="9"/>
    </row>
    <row r="37" spans="1:5" ht="34.5" thickBot="1" x14ac:dyDescent="0.3">
      <c r="A37" s="11" t="str">
        <f>'PI skaičiuoklė'!C20</f>
        <v xml:space="preserve">Receptų vaistiniams preparatasms pacientams,  sergantiems  lėtinėmis  ligomis pratęsimas  </v>
      </c>
      <c r="B37" s="9"/>
      <c r="C37" s="9"/>
      <c r="D37" s="9"/>
      <c r="E37" s="9"/>
    </row>
    <row r="38" spans="1:5" ht="12" thickBot="1" x14ac:dyDescent="0.3">
      <c r="A38" s="13"/>
      <c r="B38" s="12" t="s">
        <v>19</v>
      </c>
      <c r="C38" s="12">
        <v>0</v>
      </c>
      <c r="D38" s="12">
        <v>0</v>
      </c>
      <c r="E38" s="12">
        <f>+C38*D38</f>
        <v>0</v>
      </c>
    </row>
    <row r="39" spans="1:5" ht="12" thickBot="1" x14ac:dyDescent="0.3">
      <c r="A39" s="13"/>
      <c r="B39" s="12" t="s">
        <v>20</v>
      </c>
      <c r="C39" s="12">
        <v>0</v>
      </c>
      <c r="D39" s="12">
        <v>0</v>
      </c>
      <c r="E39" s="12">
        <f>+C39*D39</f>
        <v>0</v>
      </c>
    </row>
    <row r="40" spans="1:5" ht="12" thickBot="1" x14ac:dyDescent="0.3">
      <c r="A40" s="71" t="s">
        <v>34</v>
      </c>
      <c r="B40" s="72"/>
      <c r="C40" s="72"/>
      <c r="D40" s="73"/>
      <c r="E40" s="12">
        <f>SUM(E38:E39)</f>
        <v>0</v>
      </c>
    </row>
    <row r="41" spans="1:5" ht="23.25" thickBot="1" x14ac:dyDescent="0.3">
      <c r="A41" s="11" t="str">
        <f>'PI skaičiuoklė'!C21</f>
        <v>Siuntimų pas  gydytojus  specialistus prevencinei programai išdavimas</v>
      </c>
      <c r="B41" s="9"/>
      <c r="C41" s="9"/>
      <c r="D41" s="9"/>
      <c r="E41" s="9"/>
    </row>
    <row r="42" spans="1:5" ht="12" thickBot="1" x14ac:dyDescent="0.3">
      <c r="A42" s="13"/>
      <c r="B42" s="12" t="s">
        <v>21</v>
      </c>
      <c r="C42" s="12">
        <v>0</v>
      </c>
      <c r="D42" s="12">
        <v>0</v>
      </c>
      <c r="E42" s="12">
        <f t="shared" ref="E42:E43" si="3">+C42*D42</f>
        <v>0</v>
      </c>
    </row>
    <row r="43" spans="1:5" ht="12" thickBot="1" x14ac:dyDescent="0.3">
      <c r="A43" s="13"/>
      <c r="B43" s="12" t="s">
        <v>22</v>
      </c>
      <c r="C43" s="12">
        <v>0</v>
      </c>
      <c r="D43" s="12">
        <v>0</v>
      </c>
      <c r="E43" s="12">
        <f t="shared" si="3"/>
        <v>0</v>
      </c>
    </row>
    <row r="44" spans="1:5" ht="12" thickBot="1" x14ac:dyDescent="0.3">
      <c r="A44" s="71" t="s">
        <v>35</v>
      </c>
      <c r="B44" s="72"/>
      <c r="C44" s="72"/>
      <c r="D44" s="73"/>
      <c r="E44" s="12">
        <f>SUM(E42:E43)</f>
        <v>0</v>
      </c>
    </row>
    <row r="45" spans="1:5" ht="12" thickBot="1" x14ac:dyDescent="0.3">
      <c r="A45" s="13"/>
      <c r="B45" s="12" t="s">
        <v>8</v>
      </c>
      <c r="C45" s="12"/>
      <c r="D45" s="12"/>
      <c r="E45" s="12" t="s">
        <v>89</v>
      </c>
    </row>
    <row r="46" spans="1:5" ht="12" thickBot="1" x14ac:dyDescent="0.3">
      <c r="A46" s="74" t="s">
        <v>36</v>
      </c>
      <c r="B46" s="75"/>
      <c r="C46" s="75"/>
      <c r="D46" s="76"/>
      <c r="E46" s="9">
        <f>SUM(E40,E44)</f>
        <v>0</v>
      </c>
    </row>
    <row r="47" spans="1:5" ht="23.25" thickBot="1" x14ac:dyDescent="0.3">
      <c r="A47" s="8" t="str">
        <f>'PI skaičiuoklė'!B24</f>
        <v>Straipsnis (-iai), punktas (-ai) ir įpareigojimas</v>
      </c>
      <c r="B47" s="9"/>
      <c r="C47" s="9"/>
      <c r="D47" s="9"/>
      <c r="E47" s="9"/>
    </row>
    <row r="48" spans="1:5" ht="12" thickBot="1" x14ac:dyDescent="0.3">
      <c r="A48" s="11" t="str">
        <f>'PI skaičiuoklė'!C25</f>
        <v>Veiksmas B1</v>
      </c>
      <c r="B48" s="9"/>
      <c r="C48" s="9"/>
      <c r="D48" s="9"/>
      <c r="E48" s="9"/>
    </row>
    <row r="49" spans="1:5" ht="12" thickBot="1" x14ac:dyDescent="0.3">
      <c r="A49" s="13"/>
      <c r="B49" s="12" t="s">
        <v>23</v>
      </c>
      <c r="C49" s="12">
        <v>0</v>
      </c>
      <c r="D49" s="12">
        <v>0</v>
      </c>
      <c r="E49" s="12">
        <f t="shared" ref="E49:E50" si="4">+C49*D49</f>
        <v>0</v>
      </c>
    </row>
    <row r="50" spans="1:5" ht="12" thickBot="1" x14ac:dyDescent="0.3">
      <c r="A50" s="13"/>
      <c r="B50" s="12" t="s">
        <v>24</v>
      </c>
      <c r="C50" s="12">
        <v>0</v>
      </c>
      <c r="D50" s="12">
        <v>0</v>
      </c>
      <c r="E50" s="12">
        <f t="shared" si="4"/>
        <v>0</v>
      </c>
    </row>
    <row r="51" spans="1:5" ht="12" thickBot="1" x14ac:dyDescent="0.3">
      <c r="A51" s="71" t="s">
        <v>37</v>
      </c>
      <c r="B51" s="72"/>
      <c r="C51" s="72"/>
      <c r="D51" s="73"/>
      <c r="E51" s="12">
        <f>SUM(E49:E50)</f>
        <v>0</v>
      </c>
    </row>
    <row r="52" spans="1:5" ht="12" thickBot="1" x14ac:dyDescent="0.3">
      <c r="A52" s="11" t="str">
        <f>'PI skaičiuoklė'!C26</f>
        <v>Veiksmas B2</v>
      </c>
      <c r="B52" s="9"/>
      <c r="C52" s="9"/>
      <c r="D52" s="9"/>
      <c r="E52" s="9"/>
    </row>
    <row r="53" spans="1:5" ht="12" thickBot="1" x14ac:dyDescent="0.3">
      <c r="A53" s="13"/>
      <c r="B53" s="12" t="s">
        <v>25</v>
      </c>
      <c r="C53" s="12">
        <v>0</v>
      </c>
      <c r="D53" s="12">
        <v>0</v>
      </c>
      <c r="E53" s="12">
        <f t="shared" ref="E53:E54" si="5">+C53*D53</f>
        <v>0</v>
      </c>
    </row>
    <row r="54" spans="1:5" ht="12" thickBot="1" x14ac:dyDescent="0.3">
      <c r="A54" s="13"/>
      <c r="B54" s="12" t="s">
        <v>26</v>
      </c>
      <c r="C54" s="12">
        <v>0</v>
      </c>
      <c r="D54" s="12">
        <v>0</v>
      </c>
      <c r="E54" s="12">
        <f t="shared" si="5"/>
        <v>0</v>
      </c>
    </row>
    <row r="55" spans="1:5" ht="12" thickBot="1" x14ac:dyDescent="0.3">
      <c r="A55" s="71" t="s">
        <v>39</v>
      </c>
      <c r="B55" s="72"/>
      <c r="C55" s="72"/>
      <c r="D55" s="73"/>
      <c r="E55" s="12">
        <f>SUM(E53:E54)</f>
        <v>0</v>
      </c>
    </row>
    <row r="56" spans="1:5" ht="12" thickBot="1" x14ac:dyDescent="0.3">
      <c r="A56" s="13"/>
      <c r="B56" s="12" t="s">
        <v>8</v>
      </c>
      <c r="C56" s="12"/>
      <c r="D56" s="12"/>
      <c r="E56" s="12" t="s">
        <v>14</v>
      </c>
    </row>
    <row r="57" spans="1:5" ht="12" thickBot="1" x14ac:dyDescent="0.3">
      <c r="A57" s="74" t="s">
        <v>38</v>
      </c>
      <c r="B57" s="75"/>
      <c r="C57" s="75"/>
      <c r="D57" s="76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topLeftCell="A35" workbookViewId="0">
      <selection activeCell="B37" sqref="B37"/>
    </sheetView>
  </sheetViews>
  <sheetFormatPr defaultColWidth="8.7109375" defaultRowHeight="11.25" x14ac:dyDescent="0.25"/>
  <cols>
    <col min="1" max="1" width="32.28515625" style="2" customWidth="1"/>
    <col min="2" max="2" width="27" style="2" customWidth="1"/>
    <col min="3" max="3" width="13.42578125" style="2" customWidth="1"/>
    <col min="4" max="16384" width="8.7109375" style="2"/>
  </cols>
  <sheetData>
    <row r="1" spans="1:3" ht="30.75" customHeight="1" thickBot="1" x14ac:dyDescent="0.3">
      <c r="A1" s="108" t="s">
        <v>90</v>
      </c>
      <c r="B1" s="109"/>
      <c r="C1" s="110"/>
    </row>
    <row r="2" spans="1:3" ht="26.65" customHeight="1" thickBot="1" x14ac:dyDescent="0.3">
      <c r="A2" s="4" t="s">
        <v>85</v>
      </c>
      <c r="B2" s="5" t="s">
        <v>40</v>
      </c>
      <c r="C2" s="5" t="s">
        <v>41</v>
      </c>
    </row>
    <row r="3" spans="1:3" ht="11.25" customHeight="1" thickBot="1" x14ac:dyDescent="0.3">
      <c r="A3" s="32">
        <v>1</v>
      </c>
      <c r="B3" s="16">
        <v>2</v>
      </c>
      <c r="C3" s="16">
        <v>3</v>
      </c>
    </row>
    <row r="4" spans="1:3" ht="16.5" customHeight="1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</row>
    <row r="5" spans="1:3" ht="34.5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</row>
    <row r="6" spans="1:3" ht="12" thickBot="1" x14ac:dyDescent="0.3">
      <c r="A6" s="13"/>
      <c r="B6" s="12" t="s">
        <v>19</v>
      </c>
      <c r="C6" s="12">
        <v>0</v>
      </c>
    </row>
    <row r="7" spans="1:3" ht="12" thickBot="1" x14ac:dyDescent="0.3">
      <c r="A7" s="13"/>
      <c r="B7" s="12" t="s">
        <v>20</v>
      </c>
      <c r="C7" s="12">
        <v>0</v>
      </c>
    </row>
    <row r="8" spans="1:3" ht="12" customHeight="1" thickBot="1" x14ac:dyDescent="0.3">
      <c r="A8" s="71" t="s">
        <v>42</v>
      </c>
      <c r="B8" s="73"/>
      <c r="C8" s="12">
        <f>SUM(C6:C7)</f>
        <v>0</v>
      </c>
    </row>
    <row r="9" spans="1:3" ht="12" thickBot="1" x14ac:dyDescent="0.3">
      <c r="A9" s="11" t="e">
        <f>'PI skaičiuoklė'!#REF!</f>
        <v>#REF!</v>
      </c>
      <c r="B9" s="9"/>
      <c r="C9" s="9"/>
    </row>
    <row r="10" spans="1:3" ht="12" thickBot="1" x14ac:dyDescent="0.3">
      <c r="A10" s="13"/>
      <c r="B10" s="12" t="s">
        <v>21</v>
      </c>
      <c r="C10" s="12">
        <v>0</v>
      </c>
    </row>
    <row r="11" spans="1:3" ht="12" thickBot="1" x14ac:dyDescent="0.3">
      <c r="A11" s="13"/>
      <c r="B11" s="12" t="s">
        <v>22</v>
      </c>
      <c r="C11" s="12">
        <v>0</v>
      </c>
    </row>
    <row r="12" spans="1:3" ht="19.149999999999999" customHeight="1" thickBot="1" x14ac:dyDescent="0.3">
      <c r="A12" s="71" t="s">
        <v>43</v>
      </c>
      <c r="B12" s="73"/>
      <c r="C12" s="12">
        <f>SUM(C10:C11)</f>
        <v>0</v>
      </c>
    </row>
    <row r="13" spans="1:3" ht="12" thickBot="1" x14ac:dyDescent="0.3">
      <c r="A13" s="13"/>
      <c r="B13" s="12" t="s">
        <v>8</v>
      </c>
      <c r="C13" s="12"/>
    </row>
    <row r="14" spans="1:3" ht="15" customHeight="1" thickBot="1" x14ac:dyDescent="0.3">
      <c r="A14" s="74" t="s">
        <v>44</v>
      </c>
      <c r="B14" s="76"/>
      <c r="C14" s="18">
        <f>SUM(C8,C12)</f>
        <v>0</v>
      </c>
    </row>
    <row r="15" spans="1:3" ht="11.65" customHeight="1" thickBot="1" x14ac:dyDescent="0.3">
      <c r="A15" s="8" t="str">
        <f>'PI skaičiuoklė'!B11</f>
        <v>Straipsnis (-iai), punktas (-ai) ir įpareigojimas</v>
      </c>
      <c r="B15" s="9"/>
      <c r="C15" s="9"/>
    </row>
    <row r="16" spans="1:3" ht="12" thickBot="1" x14ac:dyDescent="0.3">
      <c r="A16" s="11" t="str">
        <f>'PI skaičiuoklė'!C12</f>
        <v>Veiksmas B1</v>
      </c>
      <c r="B16" s="9"/>
      <c r="C16" s="9"/>
    </row>
    <row r="17" spans="1:3" ht="12" thickBot="1" x14ac:dyDescent="0.3">
      <c r="A17" s="20"/>
      <c r="B17" s="12" t="s">
        <v>23</v>
      </c>
      <c r="C17" s="12">
        <v>0</v>
      </c>
    </row>
    <row r="18" spans="1:3" ht="12" thickBot="1" x14ac:dyDescent="0.3">
      <c r="A18" s="13"/>
      <c r="B18" s="12" t="s">
        <v>24</v>
      </c>
      <c r="C18" s="12">
        <v>0</v>
      </c>
    </row>
    <row r="19" spans="1:3" ht="15" customHeight="1" thickBot="1" x14ac:dyDescent="0.3">
      <c r="A19" s="71" t="s">
        <v>45</v>
      </c>
      <c r="B19" s="73"/>
      <c r="C19" s="12">
        <f>SUM(C17:C18)</f>
        <v>0</v>
      </c>
    </row>
    <row r="20" spans="1:3" ht="12" thickBot="1" x14ac:dyDescent="0.3">
      <c r="A20" s="11" t="str">
        <f>'PI skaičiuoklė'!C13</f>
        <v>Veiksmas B2</v>
      </c>
      <c r="B20" s="9"/>
      <c r="C20" s="9"/>
    </row>
    <row r="21" spans="1:3" ht="12" thickBot="1" x14ac:dyDescent="0.3">
      <c r="A21" s="13"/>
      <c r="B21" s="12" t="s">
        <v>25</v>
      </c>
      <c r="C21" s="12">
        <v>0</v>
      </c>
    </row>
    <row r="22" spans="1:3" ht="12" thickBot="1" x14ac:dyDescent="0.3">
      <c r="A22" s="13"/>
      <c r="B22" s="12" t="s">
        <v>26</v>
      </c>
      <c r="C22" s="12">
        <v>0</v>
      </c>
    </row>
    <row r="23" spans="1:3" ht="16.5" customHeight="1" thickBot="1" x14ac:dyDescent="0.3">
      <c r="A23" s="71" t="s">
        <v>46</v>
      </c>
      <c r="B23" s="73"/>
      <c r="C23" s="12">
        <f>SUM(C21:C22)</f>
        <v>0</v>
      </c>
    </row>
    <row r="24" spans="1:3" ht="12" thickBot="1" x14ac:dyDescent="0.3">
      <c r="A24" s="13"/>
      <c r="B24" s="12" t="s">
        <v>8</v>
      </c>
      <c r="C24" s="12" t="s">
        <v>8</v>
      </c>
    </row>
    <row r="25" spans="1:3" ht="15" customHeight="1" thickBot="1" x14ac:dyDescent="0.3">
      <c r="A25" s="74" t="s">
        <v>47</v>
      </c>
      <c r="B25" s="76"/>
      <c r="C25" s="18">
        <f>SUM(C19,C23)</f>
        <v>0</v>
      </c>
    </row>
    <row r="26" spans="1:3" ht="15" customHeight="1" x14ac:dyDescent="0.25">
      <c r="A26" s="30"/>
      <c r="B26" s="30"/>
      <c r="C26" s="34"/>
    </row>
    <row r="27" spans="1:3" ht="15" customHeight="1" x14ac:dyDescent="0.25">
      <c r="A27" s="30"/>
      <c r="B27" s="30"/>
      <c r="C27" s="34"/>
    </row>
    <row r="28" spans="1:3" ht="15" customHeight="1" x14ac:dyDescent="0.25">
      <c r="A28" s="30"/>
      <c r="B28" s="30"/>
      <c r="C28" s="34"/>
    </row>
    <row r="29" spans="1:3" ht="15" customHeight="1" x14ac:dyDescent="0.25">
      <c r="A29" s="30"/>
      <c r="B29" s="30"/>
      <c r="C29" s="34"/>
    </row>
    <row r="31" spans="1:3" ht="12" thickBot="1" x14ac:dyDescent="0.3"/>
    <row r="32" spans="1:3" ht="28.5" customHeight="1" thickBot="1" x14ac:dyDescent="0.3">
      <c r="A32" s="111" t="s">
        <v>91</v>
      </c>
      <c r="B32" s="112"/>
      <c r="C32" s="113"/>
    </row>
    <row r="33" spans="1:3" ht="23.25" thickBot="1" x14ac:dyDescent="0.3">
      <c r="A33" s="4" t="s">
        <v>86</v>
      </c>
      <c r="B33" s="5" t="s">
        <v>40</v>
      </c>
      <c r="C33" s="5" t="s">
        <v>41</v>
      </c>
    </row>
    <row r="34" spans="1:3" ht="12" thickBot="1" x14ac:dyDescent="0.3">
      <c r="A34" s="32">
        <v>1</v>
      </c>
      <c r="B34" s="16">
        <v>2</v>
      </c>
      <c r="C34" s="16">
        <v>3</v>
      </c>
    </row>
    <row r="35" spans="1:3" ht="248.25" thickBot="1" x14ac:dyDescent="0.3">
      <c r="A35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5" s="9"/>
      <c r="C35" s="9"/>
    </row>
    <row r="36" spans="1:3" ht="34.5" thickBot="1" x14ac:dyDescent="0.3">
      <c r="A36" s="11" t="str">
        <f>'PI skaičiuoklė'!C20</f>
        <v xml:space="preserve">Receptų vaistiniams preparatasms pacientams,  sergantiems  lėtinėmis  ligomis pratęsimas  </v>
      </c>
      <c r="B36" s="9"/>
      <c r="C36" s="9"/>
    </row>
    <row r="37" spans="1:3" ht="12" thickBot="1" x14ac:dyDescent="0.3">
      <c r="A37" s="13"/>
      <c r="B37" s="12" t="s">
        <v>19</v>
      </c>
      <c r="C37" s="12">
        <v>0</v>
      </c>
    </row>
    <row r="38" spans="1:3" ht="12" thickBot="1" x14ac:dyDescent="0.3">
      <c r="A38" s="13"/>
      <c r="B38" s="12" t="s">
        <v>20</v>
      </c>
      <c r="C38" s="12">
        <v>0</v>
      </c>
    </row>
    <row r="39" spans="1:3" ht="12" thickBot="1" x14ac:dyDescent="0.3">
      <c r="A39" s="71" t="s">
        <v>42</v>
      </c>
      <c r="B39" s="73"/>
      <c r="C39" s="12">
        <f>SUM(C37:C38)</f>
        <v>0</v>
      </c>
    </row>
    <row r="40" spans="1:3" ht="23.25" thickBot="1" x14ac:dyDescent="0.3">
      <c r="A40" s="11" t="str">
        <f>'PI skaičiuoklė'!C21</f>
        <v>Siuntimų pas  gydytojus  specialistus prevencinei programai išdavimas</v>
      </c>
      <c r="B40" s="9"/>
      <c r="C40" s="9"/>
    </row>
    <row r="41" spans="1:3" ht="12" thickBot="1" x14ac:dyDescent="0.3">
      <c r="A41" s="13"/>
      <c r="B41" s="12" t="s">
        <v>21</v>
      </c>
      <c r="C41" s="12">
        <v>0</v>
      </c>
    </row>
    <row r="42" spans="1:3" ht="12" thickBot="1" x14ac:dyDescent="0.3">
      <c r="A42" s="13"/>
      <c r="B42" s="12" t="s">
        <v>22</v>
      </c>
      <c r="C42" s="12">
        <v>0</v>
      </c>
    </row>
    <row r="43" spans="1:3" ht="12" thickBot="1" x14ac:dyDescent="0.3">
      <c r="A43" s="71" t="s">
        <v>43</v>
      </c>
      <c r="B43" s="73"/>
      <c r="C43" s="12">
        <f>SUM(C41:C42)</f>
        <v>0</v>
      </c>
    </row>
    <row r="44" spans="1:3" ht="12" thickBot="1" x14ac:dyDescent="0.3">
      <c r="A44" s="13"/>
      <c r="B44" s="12" t="s">
        <v>8</v>
      </c>
      <c r="C44" s="12"/>
    </row>
    <row r="45" spans="1:3" ht="12" thickBot="1" x14ac:dyDescent="0.3">
      <c r="A45" s="74" t="s">
        <v>44</v>
      </c>
      <c r="B45" s="76"/>
      <c r="C45" s="18">
        <f>SUM(C39,C43)</f>
        <v>0</v>
      </c>
    </row>
    <row r="46" spans="1:3" ht="12" thickBot="1" x14ac:dyDescent="0.3">
      <c r="A46" s="8" t="str">
        <f>'PI skaičiuoklė'!B24</f>
        <v>Straipsnis (-iai), punktas (-ai) ir įpareigojimas</v>
      </c>
      <c r="B46" s="9"/>
      <c r="C46" s="9"/>
    </row>
    <row r="47" spans="1:3" ht="12" thickBot="1" x14ac:dyDescent="0.3">
      <c r="A47" s="11" t="str">
        <f>'PI skaičiuoklė'!C25</f>
        <v>Veiksmas B1</v>
      </c>
      <c r="B47" s="9"/>
      <c r="C47" s="9"/>
    </row>
    <row r="48" spans="1:3" ht="12" thickBot="1" x14ac:dyDescent="0.3">
      <c r="A48" s="20"/>
      <c r="B48" s="12" t="s">
        <v>23</v>
      </c>
      <c r="C48" s="12">
        <v>0</v>
      </c>
    </row>
    <row r="49" spans="1:3" ht="12" thickBot="1" x14ac:dyDescent="0.3">
      <c r="A49" s="13"/>
      <c r="B49" s="12" t="s">
        <v>24</v>
      </c>
      <c r="C49" s="12">
        <v>0</v>
      </c>
    </row>
    <row r="50" spans="1:3" ht="12" thickBot="1" x14ac:dyDescent="0.3">
      <c r="A50" s="71" t="s">
        <v>45</v>
      </c>
      <c r="B50" s="73"/>
      <c r="C50" s="12">
        <f>SUM(C48:C49)</f>
        <v>0</v>
      </c>
    </row>
    <row r="51" spans="1:3" ht="12" thickBot="1" x14ac:dyDescent="0.3">
      <c r="A51" s="11" t="str">
        <f>'PI skaičiuoklė'!C26</f>
        <v>Veiksmas B2</v>
      </c>
      <c r="B51" s="9"/>
      <c r="C51" s="9"/>
    </row>
    <row r="52" spans="1:3" ht="12" thickBot="1" x14ac:dyDescent="0.3">
      <c r="A52" s="13"/>
      <c r="B52" s="12" t="s">
        <v>25</v>
      </c>
      <c r="C52" s="12">
        <v>0</v>
      </c>
    </row>
    <row r="53" spans="1:3" ht="12" thickBot="1" x14ac:dyDescent="0.3">
      <c r="A53" s="13"/>
      <c r="B53" s="12" t="s">
        <v>26</v>
      </c>
      <c r="C53" s="12">
        <v>0</v>
      </c>
    </row>
    <row r="54" spans="1:3" ht="12" thickBot="1" x14ac:dyDescent="0.3">
      <c r="A54" s="71" t="s">
        <v>46</v>
      </c>
      <c r="B54" s="73"/>
      <c r="C54" s="12">
        <f>SUM(C52:C53)</f>
        <v>0</v>
      </c>
    </row>
    <row r="55" spans="1:3" ht="12" thickBot="1" x14ac:dyDescent="0.3">
      <c r="A55" s="13"/>
      <c r="B55" s="12" t="s">
        <v>8</v>
      </c>
      <c r="C55" s="12" t="s">
        <v>8</v>
      </c>
    </row>
    <row r="56" spans="1:3" ht="12" thickBot="1" x14ac:dyDescent="0.3">
      <c r="A56" s="74" t="s">
        <v>47</v>
      </c>
      <c r="B56" s="76"/>
      <c r="C56" s="18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333F-A231-4139-8E07-61D9F6B29611}">
  <dimension ref="A1:D8"/>
  <sheetViews>
    <sheetView workbookViewId="0">
      <selection activeCell="A7" sqref="A7"/>
    </sheetView>
  </sheetViews>
  <sheetFormatPr defaultRowHeight="15" x14ac:dyDescent="0.25"/>
  <cols>
    <col min="1" max="1" width="16.28515625" customWidth="1"/>
    <col min="2" max="2" width="13.5703125" customWidth="1"/>
    <col min="3" max="3" width="10.140625" customWidth="1"/>
  </cols>
  <sheetData>
    <row r="1" spans="1:4" ht="30" x14ac:dyDescent="0.25">
      <c r="A1" s="53" t="s">
        <v>103</v>
      </c>
      <c r="B1" s="54" t="s">
        <v>102</v>
      </c>
      <c r="C1" s="54" t="s">
        <v>101</v>
      </c>
      <c r="D1" s="53" t="s">
        <v>100</v>
      </c>
    </row>
    <row r="2" spans="1:4" ht="15.75" thickBot="1" x14ac:dyDescent="0.3">
      <c r="A2" s="53">
        <v>696810</v>
      </c>
      <c r="B2" s="52" t="s">
        <v>99</v>
      </c>
      <c r="C2" s="52" t="s">
        <v>98</v>
      </c>
      <c r="D2" s="52">
        <f>+D4+D5+D6</f>
        <v>682</v>
      </c>
    </row>
    <row r="3" spans="1:4" x14ac:dyDescent="0.25">
      <c r="A3" s="51"/>
      <c r="B3" s="50" t="s">
        <v>97</v>
      </c>
      <c r="C3" s="49"/>
      <c r="D3" s="48" t="s">
        <v>96</v>
      </c>
    </row>
    <row r="4" spans="1:4" x14ac:dyDescent="0.25">
      <c r="B4" s="47">
        <v>2020</v>
      </c>
      <c r="D4" s="46">
        <f>13+(4*31)+60</f>
        <v>197</v>
      </c>
    </row>
    <row r="5" spans="1:4" x14ac:dyDescent="0.25">
      <c r="B5" s="47">
        <v>2021</v>
      </c>
      <c r="D5" s="46">
        <v>365</v>
      </c>
    </row>
    <row r="6" spans="1:4" ht="15.75" thickBot="1" x14ac:dyDescent="0.3">
      <c r="B6" s="47">
        <v>2022</v>
      </c>
      <c r="C6" s="44"/>
      <c r="D6" s="43">
        <f>62+28+30</f>
        <v>120</v>
      </c>
    </row>
    <row r="7" spans="1:4" x14ac:dyDescent="0.25">
      <c r="A7" s="50">
        <f>+A2/D2*365</f>
        <v>372926.17302052787</v>
      </c>
      <c r="B7" s="48" t="s">
        <v>104</v>
      </c>
    </row>
    <row r="8" spans="1:4" ht="15.75" thickBot="1" x14ac:dyDescent="0.3">
      <c r="A8" s="45">
        <v>372926</v>
      </c>
      <c r="B8" s="4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</vt:i4>
      </vt:variant>
    </vt:vector>
  </HeadingPairs>
  <TitlesOfParts>
    <vt:vector size="7" baseType="lpstr">
      <vt:lpstr>PI skaičiuoklė</vt:lpstr>
      <vt:lpstr>Išlaidos darbuotojams</vt:lpstr>
      <vt:lpstr>Išlaidos investicijoms</vt:lpstr>
      <vt:lpstr>Išlaidos medžiagoms</vt:lpstr>
      <vt:lpstr>Išlaidos paslaugoms</vt:lpstr>
      <vt:lpstr>papildomi  paskaičiavimai</vt:lpstr>
      <vt:lpstr>'Išlaidos darbuotojams'!Print_Area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Aistė Zedelytė-Kaminskė</cp:lastModifiedBy>
  <cp:lastPrinted>2023-01-16T13:49:03Z</cp:lastPrinted>
  <dcterms:created xsi:type="dcterms:W3CDTF">2017-11-29T09:20:31Z</dcterms:created>
  <dcterms:modified xsi:type="dcterms:W3CDTF">2023-05-12T10:03:39Z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