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R:\VPOS\MEDŽIAGA\"/>
    </mc:Choice>
  </mc:AlternateContent>
  <xr:revisionPtr revIDLastSave="0" documentId="8_{8A62CCB2-C52A-40C4-95FD-966E8F3FAF97}" xr6:coauthVersionLast="47" xr6:coauthVersionMax="47" xr10:uidLastSave="{00000000-0000-0000-0000-000000000000}"/>
  <bookViews>
    <workbookView xWindow="-110" yWindow="-110" windowWidth="19420" windowHeight="10420" xr2:uid="{0C66EC15-58DA-405C-8AB6-12E86E0A1FF5}"/>
  </bookViews>
  <sheets>
    <sheet name="Priežastys" sheetId="1" r:id="rId1"/>
  </sheets>
  <definedNames>
    <definedName name="_xlnm._FilterDatabase" localSheetId="0" hidden="1">Priežastys!$A$8:$X$55</definedName>
    <definedName name="OLE_LINK1" localSheetId="0">Priežastys!#REF!</definedName>
    <definedName name="_xlnm.Print_Titles" localSheetId="0">Priežastys!$3:$5</definedName>
    <definedName name="Z_0EEE40C2_F327_4EDD_8E48_108E59868CE9_.wvu.FilterData" localSheetId="0" hidden="1">Priežastys!$A$8:$X$55</definedName>
    <definedName name="Z_0EEE40C2_F327_4EDD_8E48_108E59868CE9_.wvu.PrintTitles" localSheetId="0" hidden="1">Priežastys!$3:$5</definedName>
    <definedName name="Z_2E0C26D9_90CC_4EDB_B24B_9D1D911A8BB1_.wvu.FilterData" localSheetId="0" hidden="1">Priežastys!$A$8:$X$55</definedName>
    <definedName name="Z_2E0C26D9_90CC_4EDB_B24B_9D1D911A8BB1_.wvu.PrintTitles" localSheetId="0" hidden="1">Priežastys!$3:$5</definedName>
    <definedName name="Z_31829C35_5F3C_41C9_A230_A9CFC0AB7A99_.wvu.FilterData" localSheetId="0" hidden="1">Priežastys!$A$8:$X$55</definedName>
    <definedName name="Z_31829C35_5F3C_41C9_A230_A9CFC0AB7A99_.wvu.PrintTitles" localSheetId="0" hidden="1">Priežastys!$3:$5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1" l="1"/>
  <c r="G21" i="1"/>
  <c r="H21" i="1"/>
  <c r="I21" i="1"/>
  <c r="J21" i="1"/>
  <c r="K21" i="1"/>
  <c r="L21" i="1"/>
  <c r="M21" i="1"/>
  <c r="N21" i="1"/>
  <c r="O21" i="1"/>
  <c r="P21" i="1"/>
  <c r="Q21" i="1"/>
  <c r="W55" i="1" l="1"/>
  <c r="V55" i="1"/>
  <c r="U55" i="1"/>
  <c r="T55" i="1"/>
  <c r="S55" i="1"/>
  <c r="R55" i="1"/>
  <c r="W54" i="1"/>
  <c r="W52" i="1" s="1"/>
  <c r="W51" i="1" s="1"/>
  <c r="V54" i="1"/>
  <c r="U54" i="1"/>
  <c r="S54" i="1"/>
  <c r="R54" i="1"/>
  <c r="N54" i="1"/>
  <c r="T54" i="1" s="1"/>
  <c r="W53" i="1"/>
  <c r="V53" i="1"/>
  <c r="U53" i="1"/>
  <c r="T53" i="1"/>
  <c r="S53" i="1"/>
  <c r="R53" i="1"/>
  <c r="Q52" i="1"/>
  <c r="Q51" i="1" s="1"/>
  <c r="P52" i="1"/>
  <c r="P51" i="1" s="1"/>
  <c r="O52" i="1"/>
  <c r="O51" i="1" s="1"/>
  <c r="M52" i="1"/>
  <c r="M51" i="1" s="1"/>
  <c r="L52" i="1"/>
  <c r="L51" i="1" s="1"/>
  <c r="K52" i="1"/>
  <c r="K51" i="1" s="1"/>
  <c r="J52" i="1"/>
  <c r="J51" i="1" s="1"/>
  <c r="I52" i="1"/>
  <c r="I51" i="1" s="1"/>
  <c r="H52" i="1"/>
  <c r="H51" i="1" s="1"/>
  <c r="G52" i="1"/>
  <c r="G51" i="1" s="1"/>
  <c r="F52" i="1"/>
  <c r="F51" i="1" s="1"/>
  <c r="W50" i="1"/>
  <c r="V50" i="1"/>
  <c r="U50" i="1"/>
  <c r="T50" i="1"/>
  <c r="S50" i="1"/>
  <c r="R50" i="1"/>
  <c r="W49" i="1"/>
  <c r="V49" i="1"/>
  <c r="U49" i="1"/>
  <c r="T49" i="1"/>
  <c r="S49" i="1"/>
  <c r="R49" i="1"/>
  <c r="Q48" i="1"/>
  <c r="P48" i="1"/>
  <c r="P47" i="1" s="1"/>
  <c r="O48" i="1"/>
  <c r="O47" i="1" s="1"/>
  <c r="N48" i="1"/>
  <c r="N47" i="1" s="1"/>
  <c r="M48" i="1"/>
  <c r="M47" i="1" s="1"/>
  <c r="L48" i="1"/>
  <c r="L47" i="1" s="1"/>
  <c r="K48" i="1"/>
  <c r="K47" i="1" s="1"/>
  <c r="J48" i="1"/>
  <c r="J47" i="1" s="1"/>
  <c r="I48" i="1"/>
  <c r="I47" i="1" s="1"/>
  <c r="H48" i="1"/>
  <c r="H47" i="1" s="1"/>
  <c r="G48" i="1"/>
  <c r="G47" i="1" s="1"/>
  <c r="F48" i="1"/>
  <c r="F47" i="1" s="1"/>
  <c r="Q47" i="1"/>
  <c r="W46" i="1"/>
  <c r="V46" i="1"/>
  <c r="U46" i="1"/>
  <c r="T46" i="1"/>
  <c r="S46" i="1"/>
  <c r="R46" i="1"/>
  <c r="W45" i="1"/>
  <c r="V45" i="1"/>
  <c r="U45" i="1"/>
  <c r="T45" i="1"/>
  <c r="S45" i="1"/>
  <c r="R45" i="1"/>
  <c r="W44" i="1"/>
  <c r="V44" i="1"/>
  <c r="U44" i="1"/>
  <c r="T44" i="1"/>
  <c r="S44" i="1"/>
  <c r="R44" i="1"/>
  <c r="W43" i="1"/>
  <c r="V43" i="1"/>
  <c r="U43" i="1"/>
  <c r="T43" i="1"/>
  <c r="S43" i="1"/>
  <c r="R43" i="1"/>
  <c r="Q42" i="1"/>
  <c r="P42" i="1"/>
  <c r="O42" i="1"/>
  <c r="O41" i="1" s="1"/>
  <c r="N42" i="1"/>
  <c r="N41" i="1" s="1"/>
  <c r="M42" i="1"/>
  <c r="M41" i="1" s="1"/>
  <c r="L42" i="1"/>
  <c r="L41" i="1" s="1"/>
  <c r="K42" i="1"/>
  <c r="K41" i="1" s="1"/>
  <c r="J42" i="1"/>
  <c r="J41" i="1" s="1"/>
  <c r="I42" i="1"/>
  <c r="I41" i="1" s="1"/>
  <c r="H42" i="1"/>
  <c r="H41" i="1" s="1"/>
  <c r="G42" i="1"/>
  <c r="G41" i="1" s="1"/>
  <c r="F42" i="1"/>
  <c r="F41" i="1" s="1"/>
  <c r="Q41" i="1"/>
  <c r="P41" i="1"/>
  <c r="W40" i="1"/>
  <c r="V40" i="1"/>
  <c r="U40" i="1"/>
  <c r="T40" i="1"/>
  <c r="S40" i="1"/>
  <c r="R40" i="1"/>
  <c r="W39" i="1"/>
  <c r="V39" i="1"/>
  <c r="U39" i="1"/>
  <c r="T39" i="1"/>
  <c r="T38" i="1" s="1"/>
  <c r="T37" i="1" s="1"/>
  <c r="S39" i="1"/>
  <c r="R39" i="1"/>
  <c r="Q38" i="1"/>
  <c r="P38" i="1"/>
  <c r="P37" i="1" s="1"/>
  <c r="O38" i="1"/>
  <c r="O37" i="1" s="1"/>
  <c r="N38" i="1"/>
  <c r="N37" i="1" s="1"/>
  <c r="M38" i="1"/>
  <c r="M37" i="1" s="1"/>
  <c r="L38" i="1"/>
  <c r="L37" i="1" s="1"/>
  <c r="K38" i="1"/>
  <c r="K37" i="1" s="1"/>
  <c r="J38" i="1"/>
  <c r="J37" i="1" s="1"/>
  <c r="I38" i="1"/>
  <c r="I37" i="1" s="1"/>
  <c r="H38" i="1"/>
  <c r="H37" i="1" s="1"/>
  <c r="G38" i="1"/>
  <c r="G37" i="1" s="1"/>
  <c r="F38" i="1"/>
  <c r="F37" i="1" s="1"/>
  <c r="Q37" i="1"/>
  <c r="W36" i="1"/>
  <c r="V36" i="1"/>
  <c r="U36" i="1"/>
  <c r="T36" i="1"/>
  <c r="S36" i="1"/>
  <c r="R36" i="1"/>
  <c r="W35" i="1"/>
  <c r="V35" i="1"/>
  <c r="U35" i="1"/>
  <c r="T35" i="1"/>
  <c r="S35" i="1"/>
  <c r="R35" i="1"/>
  <c r="Q34" i="1"/>
  <c r="Q33" i="1" s="1"/>
  <c r="P34" i="1"/>
  <c r="P33" i="1" s="1"/>
  <c r="O34" i="1"/>
  <c r="O33" i="1" s="1"/>
  <c r="N34" i="1"/>
  <c r="N33" i="1" s="1"/>
  <c r="M34" i="1"/>
  <c r="M33" i="1" s="1"/>
  <c r="L34" i="1"/>
  <c r="L33" i="1" s="1"/>
  <c r="K34" i="1"/>
  <c r="K33" i="1" s="1"/>
  <c r="J34" i="1"/>
  <c r="J33" i="1" s="1"/>
  <c r="I34" i="1"/>
  <c r="I33" i="1" s="1"/>
  <c r="H34" i="1"/>
  <c r="H33" i="1" s="1"/>
  <c r="G34" i="1"/>
  <c r="G33" i="1" s="1"/>
  <c r="F34" i="1"/>
  <c r="F33" i="1" s="1"/>
  <c r="W32" i="1"/>
  <c r="V32" i="1"/>
  <c r="U32" i="1"/>
  <c r="T32" i="1"/>
  <c r="S32" i="1"/>
  <c r="R32" i="1"/>
  <c r="W30" i="1"/>
  <c r="V30" i="1"/>
  <c r="U30" i="1"/>
  <c r="T30" i="1"/>
  <c r="S30" i="1"/>
  <c r="R30" i="1"/>
  <c r="W28" i="1"/>
  <c r="V28" i="1"/>
  <c r="U28" i="1"/>
  <c r="T28" i="1"/>
  <c r="S28" i="1"/>
  <c r="R28" i="1"/>
  <c r="W27" i="1"/>
  <c r="V27" i="1"/>
  <c r="U27" i="1"/>
  <c r="T27" i="1"/>
  <c r="S27" i="1"/>
  <c r="R27" i="1"/>
  <c r="W25" i="1"/>
  <c r="V25" i="1"/>
  <c r="U25" i="1"/>
  <c r="T25" i="1"/>
  <c r="S25" i="1"/>
  <c r="R25" i="1"/>
  <c r="W23" i="1"/>
  <c r="V23" i="1"/>
  <c r="U23" i="1"/>
  <c r="T23" i="1"/>
  <c r="S23" i="1"/>
  <c r="R23" i="1"/>
  <c r="Q20" i="1"/>
  <c r="O20" i="1"/>
  <c r="M20" i="1"/>
  <c r="L20" i="1"/>
  <c r="K20" i="1"/>
  <c r="J20" i="1"/>
  <c r="I20" i="1"/>
  <c r="H20" i="1"/>
  <c r="G20" i="1"/>
  <c r="F20" i="1"/>
  <c r="P20" i="1"/>
  <c r="N20" i="1"/>
  <c r="W19" i="1"/>
  <c r="V19" i="1"/>
  <c r="U19" i="1"/>
  <c r="T19" i="1"/>
  <c r="S19" i="1"/>
  <c r="R19" i="1"/>
  <c r="W18" i="1"/>
  <c r="V18" i="1"/>
  <c r="U18" i="1"/>
  <c r="T18" i="1"/>
  <c r="S18" i="1"/>
  <c r="R18" i="1"/>
  <c r="Q17" i="1"/>
  <c r="Q16" i="1" s="1"/>
  <c r="P17" i="1"/>
  <c r="P16" i="1" s="1"/>
  <c r="O17" i="1"/>
  <c r="O16" i="1" s="1"/>
  <c r="N17" i="1"/>
  <c r="N16" i="1" s="1"/>
  <c r="M17" i="1"/>
  <c r="M16" i="1" s="1"/>
  <c r="L17" i="1"/>
  <c r="L16" i="1" s="1"/>
  <c r="K17" i="1"/>
  <c r="K16" i="1" s="1"/>
  <c r="J17" i="1"/>
  <c r="J16" i="1" s="1"/>
  <c r="I17" i="1"/>
  <c r="I16" i="1" s="1"/>
  <c r="H17" i="1"/>
  <c r="H16" i="1" s="1"/>
  <c r="G17" i="1"/>
  <c r="G16" i="1" s="1"/>
  <c r="F17" i="1"/>
  <c r="F16" i="1"/>
  <c r="W15" i="1"/>
  <c r="W14" i="1" s="1"/>
  <c r="W13" i="1" s="1"/>
  <c r="V15" i="1"/>
  <c r="V14" i="1" s="1"/>
  <c r="V13" i="1" s="1"/>
  <c r="U15" i="1"/>
  <c r="U14" i="1" s="1"/>
  <c r="T15" i="1"/>
  <c r="T14" i="1" s="1"/>
  <c r="T13" i="1" s="1"/>
  <c r="S15" i="1"/>
  <c r="S14" i="1" s="1"/>
  <c r="S13" i="1" s="1"/>
  <c r="L15" i="1"/>
  <c r="R15" i="1" s="1"/>
  <c r="R14" i="1" s="1"/>
  <c r="Q14" i="1"/>
  <c r="Q13" i="1" s="1"/>
  <c r="P14" i="1"/>
  <c r="P13" i="1" s="1"/>
  <c r="O14" i="1"/>
  <c r="O13" i="1" s="1"/>
  <c r="N14" i="1"/>
  <c r="N13" i="1" s="1"/>
  <c r="M14" i="1"/>
  <c r="M13" i="1" s="1"/>
  <c r="K14" i="1"/>
  <c r="K13" i="1" s="1"/>
  <c r="J14" i="1"/>
  <c r="J13" i="1" s="1"/>
  <c r="I14" i="1"/>
  <c r="I13" i="1" s="1"/>
  <c r="H14" i="1"/>
  <c r="H13" i="1" s="1"/>
  <c r="G14" i="1"/>
  <c r="G13" i="1" s="1"/>
  <c r="F14" i="1"/>
  <c r="F13" i="1" s="1"/>
  <c r="W12" i="1"/>
  <c r="V12" i="1"/>
  <c r="U12" i="1"/>
  <c r="T12" i="1"/>
  <c r="S12" i="1"/>
  <c r="L12" i="1"/>
  <c r="R12" i="1" s="1"/>
  <c r="W11" i="1"/>
  <c r="V11" i="1"/>
  <c r="U11" i="1"/>
  <c r="T11" i="1"/>
  <c r="S11" i="1"/>
  <c r="L11" i="1"/>
  <c r="R11" i="1" s="1"/>
  <c r="Q10" i="1"/>
  <c r="Q9" i="1" s="1"/>
  <c r="P10" i="1"/>
  <c r="P9" i="1" s="1"/>
  <c r="O10" i="1"/>
  <c r="O9" i="1" s="1"/>
  <c r="N10" i="1"/>
  <c r="N9" i="1" s="1"/>
  <c r="M10" i="1"/>
  <c r="M9" i="1" s="1"/>
  <c r="K10" i="1"/>
  <c r="K9" i="1" s="1"/>
  <c r="J10" i="1"/>
  <c r="J9" i="1" s="1"/>
  <c r="I10" i="1"/>
  <c r="I9" i="1" s="1"/>
  <c r="H10" i="1"/>
  <c r="H9" i="1" s="1"/>
  <c r="G10" i="1"/>
  <c r="G9" i="1" s="1"/>
  <c r="F10" i="1"/>
  <c r="F9" i="1" s="1"/>
  <c r="S21" i="1" l="1"/>
  <c r="W21" i="1"/>
  <c r="W20" i="1" s="1"/>
  <c r="S42" i="1"/>
  <c r="S41" i="1" s="1"/>
  <c r="T34" i="1"/>
  <c r="T33" i="1" s="1"/>
  <c r="V34" i="1"/>
  <c r="V33" i="1" s="1"/>
  <c r="S10" i="1"/>
  <c r="S9" i="1" s="1"/>
  <c r="W10" i="1"/>
  <c r="W9" i="1" s="1"/>
  <c r="T21" i="1"/>
  <c r="T20" i="1" s="1"/>
  <c r="R48" i="1"/>
  <c r="R47" i="1" s="1"/>
  <c r="V10" i="1"/>
  <c r="V9" i="1" s="1"/>
  <c r="W48" i="1"/>
  <c r="W47" i="1" s="1"/>
  <c r="W42" i="1"/>
  <c r="W41" i="1" s="1"/>
  <c r="S52" i="1"/>
  <c r="S51" i="1" s="1"/>
  <c r="V17" i="1"/>
  <c r="V16" i="1" s="1"/>
  <c r="U42" i="1"/>
  <c r="U41" i="1" s="1"/>
  <c r="U48" i="1"/>
  <c r="U47" i="1" s="1"/>
  <c r="L10" i="1"/>
  <c r="L9" i="1" s="1"/>
  <c r="U17" i="1"/>
  <c r="U16" i="1" s="1"/>
  <c r="U21" i="1"/>
  <c r="U20" i="1" s="1"/>
  <c r="R38" i="1"/>
  <c r="R37" i="1" s="1"/>
  <c r="V38" i="1"/>
  <c r="V37" i="1" s="1"/>
  <c r="V48" i="1"/>
  <c r="V47" i="1" s="1"/>
  <c r="T48" i="1"/>
  <c r="T47" i="1" s="1"/>
  <c r="N52" i="1"/>
  <c r="N51" i="1" s="1"/>
  <c r="N7" i="1" s="1"/>
  <c r="K7" i="1"/>
  <c r="T17" i="1"/>
  <c r="T16" i="1" s="1"/>
  <c r="R21" i="1"/>
  <c r="R20" i="1" s="1"/>
  <c r="V21" i="1"/>
  <c r="V20" i="1" s="1"/>
  <c r="T42" i="1"/>
  <c r="T41" i="1" s="1"/>
  <c r="S48" i="1"/>
  <c r="S47" i="1" s="1"/>
  <c r="U10" i="1"/>
  <c r="U9" i="1" s="1"/>
  <c r="R34" i="1"/>
  <c r="R33" i="1" s="1"/>
  <c r="S38" i="1"/>
  <c r="S37" i="1" s="1"/>
  <c r="W38" i="1"/>
  <c r="W37" i="1" s="1"/>
  <c r="R42" i="1"/>
  <c r="R41" i="1" s="1"/>
  <c r="V42" i="1"/>
  <c r="V41" i="1" s="1"/>
  <c r="T10" i="1"/>
  <c r="T9" i="1" s="1"/>
  <c r="R17" i="1"/>
  <c r="R16" i="1" s="1"/>
  <c r="F7" i="1"/>
  <c r="S34" i="1"/>
  <c r="S33" i="1" s="1"/>
  <c r="W34" i="1"/>
  <c r="W33" i="1" s="1"/>
  <c r="T52" i="1"/>
  <c r="T51" i="1" s="1"/>
  <c r="J7" i="1"/>
  <c r="S20" i="1"/>
  <c r="Q7" i="1"/>
  <c r="L14" i="1"/>
  <c r="L13" i="1" s="1"/>
  <c r="U34" i="1"/>
  <c r="U33" i="1" s="1"/>
  <c r="M7" i="1"/>
  <c r="S17" i="1"/>
  <c r="S16" i="1" s="1"/>
  <c r="W17" i="1"/>
  <c r="W16" i="1" s="1"/>
  <c r="U38" i="1"/>
  <c r="U37" i="1" s="1"/>
  <c r="I7" i="1"/>
  <c r="U52" i="1"/>
  <c r="U51" i="1" s="1"/>
  <c r="R52" i="1"/>
  <c r="R51" i="1" s="1"/>
  <c r="V52" i="1"/>
  <c r="V51" i="1" s="1"/>
  <c r="U13" i="1"/>
  <c r="G7" i="1"/>
  <c r="R10" i="1"/>
  <c r="R9" i="1" s="1"/>
  <c r="R13" i="1"/>
  <c r="O7" i="1"/>
  <c r="H7" i="1"/>
  <c r="L7" i="1"/>
  <c r="P7" i="1"/>
  <c r="R7" i="1" l="1"/>
  <c r="S7" i="1"/>
  <c r="T7" i="1"/>
  <c r="W7" i="1"/>
  <c r="V7" i="1"/>
  <c r="U7" i="1"/>
</calcChain>
</file>

<file path=xl/sharedStrings.xml><?xml version="1.0" encoding="utf-8"?>
<sst xmlns="http://schemas.openxmlformats.org/spreadsheetml/2006/main" count="162" uniqueCount="116">
  <si>
    <t>Asignavimų valdytojas, skyrius</t>
  </si>
  <si>
    <t>Investicijų projektas (investicijų projektų įgyvendinimo programa)</t>
  </si>
  <si>
    <t>Įgyvendinimo terminai (metai)</t>
  </si>
  <si>
    <t>Priežastys</t>
  </si>
  <si>
    <t>2022 m.</t>
  </si>
  <si>
    <t>2023 m.</t>
  </si>
  <si>
    <t>2024 m.</t>
  </si>
  <si>
    <t>pradžia</t>
  </si>
  <si>
    <t>pabaiga</t>
  </si>
  <si>
    <t>Iš viso</t>
  </si>
  <si>
    <t>iš jų ES ir kita tarptautinė finansinė parama</t>
  </si>
  <si>
    <t>iš viso</t>
  </si>
  <si>
    <t>I SKYRIUS</t>
  </si>
  <si>
    <t>Iš viso:</t>
  </si>
  <si>
    <t>Vidaus reikalų ministerija</t>
  </si>
  <si>
    <t>2.1.</t>
  </si>
  <si>
    <t>Su problemomis susiduriančių 5 didžiųjų miestų dalių ir tikslinėmis teritorijomis pripažintų mažų ir vidutinių miestų viešosios infrastruktūros kompleksiškas plėtojimas ir atnaujinimas</t>
  </si>
  <si>
    <t>Dėl neįvykusių viešųjų pirkimų pailgėjo pagal šią priemonę įgyvendinamų projektų veiklų terminai, be to, atsirado papildomų darbų, kurių nebuvo galima numatyti projektų planavimo etape, todėl vėlesniam laikui atidedamos projektų veiklos, pratęsiami projektų įgyvendinimo terminai ir siūloma dalį 2022 m. numatytų lėšų sumažinti.</t>
  </si>
  <si>
    <t>2.2.</t>
  </si>
  <si>
    <t>1–6 tūkst. gyventojų turinčių miestų (išskyrus savivaldybių centrus), miestelių ir kaimų bendruomeninės ir viešosios infrastruktūros kompleksiškas atnaujinimas</t>
  </si>
  <si>
    <t>Pagal šią priemonę įgyvendinamų projektų veiklos buvo baigtos anksčiau, nei planuota ir priemonėje susidarė lėšų trūkumas, todėl siūloma 2022 m. numatytas lėšas padidinti.</t>
  </si>
  <si>
    <t>II SKYRIUS</t>
  </si>
  <si>
    <t xml:space="preserve"> Aplinkos ministerija</t>
  </si>
  <si>
    <t>3.4.</t>
  </si>
  <si>
    <t>Rekreacinių-aplinkosauginių objektų tvarkymo projektų įgyvendinimas</t>
  </si>
  <si>
    <t>IV SKYRIUS</t>
  </si>
  <si>
    <t>Finansų ministerija</t>
  </si>
  <si>
    <t>6.3.1.</t>
  </si>
  <si>
    <t>Audito, vertinimo ir nemokumo informacinės sistemos (AVNIS) modernizavimas ir kreditorių ir kitų asmenų informavimas apie juridinio asmens nemokumo procesą</t>
  </si>
  <si>
    <t>Projekte numatyti darbai kainuos mažiau, nei buvo planuota, todėl siūloma dalį 2022 m. numatytų lėšų sumažinti.</t>
  </si>
  <si>
    <t>6.4.1.</t>
  </si>
  <si>
    <t>Administracinės paskirties pastato Vilniuje, T. Ševčenkos g. 13, pritaikymas Vadovybės apsaugos tarnybos reikmėms</t>
  </si>
  <si>
    <t>Projekto įgyvendinimo metu (rekonstruojant esamą nusidėvėjusį administracinį pastatą) atsiradusių papildomų darbų, kurių negalima buvo numatyti planuojant darbus, siūloma 2022 m. papildomai skirti lėšų.</t>
  </si>
  <si>
    <t>VI SKYRIUS</t>
  </si>
  <si>
    <t>Krašto apsaugos ministerija</t>
  </si>
  <si>
    <t>Specialiųjų operacijų pajėgos</t>
  </si>
  <si>
    <t>Specialiųjų operacijų pajėgų valdymo, kontrolės ir ryšių sistemų įsigijimas, II etapas</t>
  </si>
  <si>
    <t>Karinės oro pajėgos</t>
  </si>
  <si>
    <t>Universalių sraigtasparnių įsigijimas</t>
  </si>
  <si>
    <t>Karinės jūrų pajėgos</t>
  </si>
  <si>
    <t>Karinių jūrų pajėgų valdymo, kontrolės ir ryšių sistemų įsigijimas</t>
  </si>
  <si>
    <t>Priešmininio ir paieškos bei gelbėjimo laivo įsigijimas</t>
  </si>
  <si>
    <t>Logistika</t>
  </si>
  <si>
    <t>Transporto priemonių bei specialiosios technikos logistikos pajėgoms įsigijimas</t>
  </si>
  <si>
    <t>Krašto apsaugos sistemos veiklos parama</t>
  </si>
  <si>
    <t>Įrangos ir technikos Antrajam operatyvinių tarnybų departamentui prie Krašto apsaugos ministerijos įsigijimas</t>
  </si>
  <si>
    <t>VII SKYRIUS</t>
  </si>
  <si>
    <t>12.10.2.</t>
  </si>
  <si>
    <t>Lietuvos policijos mokyklos šaudyklos ir mokomojo policijos taktikos poligono Kauno r. sav., Alšėnų sen., Mastaičių k., statyba ir infrastruktūros sukūrimas</t>
  </si>
  <si>
    <t>Užsitęsus techninio projekto derinimo ir koregavimo, ekspertizės atlikimo ir techninio projekto koregavimo po pastabų procedūroms, liks nepanaudotos rangos darbams atlikti suplanuotos lėšos, todėl siūloma dalį 2022 m. numatytų lėšų sumažinti.</t>
  </si>
  <si>
    <t>12.10.3.</t>
  </si>
  <si>
    <t>Programinės įrangos įsigijimas</t>
  </si>
  <si>
    <t>VIII SKYRIUS</t>
  </si>
  <si>
    <t>Kultūros ministerija</t>
  </si>
  <si>
    <t>13.11.</t>
  </si>
  <si>
    <t>Klaipėdos valstybinio muzikinio teatro pastato Klaipėdoje, Danės g. 19, rekonstravimas ir plėtra</t>
  </si>
  <si>
    <t>Rekonstruojant seną teatro pastatą ir statant naują priestatą dėl nenumatytų aplinkybių atsirado lėšų poreikis papildomiems darbams (akustinio kiauto įrengimas) ir papildomai įrangai įsigyti, be to, padidėjo rangos darbų bei įrangos kainos, todėl siūloma 2022 m. skirti papildomai lėšų.</t>
  </si>
  <si>
    <t>13.13.</t>
  </si>
  <si>
    <t>Vilniaus pilių valstybinio kultūrinio rezervato dalies Vilniuje, Arsenalo g. 5, tvarkybos darbai ir pritaikymas lankymui</t>
  </si>
  <si>
    <t>Dėl padidėjusių statybos kainų numatoma projektą baigti įgyvendinti sumažinant projekte numatytų veiklų apimtį, todėl siūloma dalį 2022 m. numatytų lėšų sumažinti.</t>
  </si>
  <si>
    <t>X SKYRIUS</t>
  </si>
  <si>
    <t>Susisiekimo ministerija</t>
  </si>
  <si>
    <t>21.5.1.</t>
  </si>
  <si>
    <t>Kelių transporto infrastruktūros tobulinimo ir plėtros, intelektinių transporto sistemų, eismo saugos ir aplinkos apsaugos priemonių diegimo projektų įgyvendinimas</t>
  </si>
  <si>
    <t>Įvertinus projekto įgyvendinimo eigą ir rangovų pateiktus darbų grafikus ir dėl pabrangusių žaliavų sumažinus darbų apimtis, siūloma dalį 2022 m. numatytų lėšų sumažinti.</t>
  </si>
  <si>
    <t>21.5.2.</t>
  </si>
  <si>
    <t>Aplinkosauginių priemonių diegimas TEN-T keliuose</t>
  </si>
  <si>
    <t>Įvertinus projekto įgyvendinimo eigą ir rangovų pateiktus darbų grafikus, 2022 m. darbų bus atlikta mažiau, nei planuota, todėl siūloma dalį 2022 m. numatytų lėšų sumažinti.</t>
  </si>
  <si>
    <t>21.5.6.</t>
  </si>
  <si>
    <t>Valstybinės reikšmės magistralinio kelio A1 Vilnius–Kaunas–Klaipėda ruožo nuo 89,40 iki 107,00 km rekonstravimas</t>
  </si>
  <si>
    <t>21.5.8.</t>
  </si>
  <si>
    <t>Kelių tiesimas, tiltų ir viadukų statyba 2022–2024 metais</t>
  </si>
  <si>
    <t>Siekiant paspartinti kompleksinio projekto sudėtyje esančių projektų įgyvendinimą, taip pat dėl įvykusių geopolitinių pokyčių, lėmusių statybinių medžiagų, energetikos išteklių pabrangimą, infliacijos, išaugusių statybos darbų kainų patikslinus kai kurių projekto projektų darbų vykdymo planus ir apmokėjimo terminus, siūloma 2022 m. numatytas lėšas padidinti.</t>
  </si>
  <si>
    <t>XI SKYRIUS</t>
  </si>
  <si>
    <t>Sveikatos apsaugos ministerija</t>
  </si>
  <si>
    <t>22.1.</t>
  </si>
  <si>
    <t>Vaikų ligoninės, viešosios įstaigos Vilniaus universiteto ligoninės Santaros klinikų filialo, Pediatrijos korpuso Vilniuje, Santariškių g. 7, statyba modernizuojant ir optimizuojant sveikatos priežiūros sistemos infrastruktūrą bei teikiamas paslaugas</t>
  </si>
  <si>
    <t>22.4.</t>
  </si>
  <si>
    <t>Viešosios įstaigos Respublikinės Panevėžio ligoninės filialo Likėnų reabilitacijos ligoninės Biržų r. sav., Pabiržėje, Likėnų g. 43, gydomojo korpuso ir maisto gaminimo bloko rekonstravimas</t>
  </si>
  <si>
    <t>Siekiant paspartinti projekto įgyvendinimą siūloma skirti papildomai lėšų 2022 m. ir atitinkama suma 2023 m. sumažini.</t>
  </si>
  <si>
    <t>XII SKYRIUS</t>
  </si>
  <si>
    <t>Švietimo, mokslo ir sporto ministerija</t>
  </si>
  <si>
    <t>24.17.</t>
  </si>
  <si>
    <t>Naujosios Akmenės sporto rūmų atnaujinimas ir sveikatingumo komplekso Naujojoje Akmenėje, Žemaitijos g. 2, įrengimas</t>
  </si>
  <si>
    <t>Siekiant paspartinti projekto įgyvendinimą ir išvengti galimo statybos kainų augimo 2023 m. siūloma skirti papildomai lėšų 2022 m.</t>
  </si>
  <si>
    <t>24.18.</t>
  </si>
  <si>
    <t>Nustatytų matmenų dengtų futbolo, regbio ir kitų sporto šakų plėtrai pritaikomų maniežų įrengimas</t>
  </si>
  <si>
    <t>24.21.</t>
  </si>
  <si>
    <t>Sporto ir sveikatingumo komplekso Biržuose, J. Basanavičiaus g. 69A, statyba, I etapas</t>
  </si>
  <si>
    <t>______________________________________________</t>
  </si>
  <si>
    <t xml:space="preserve">LRV
2022-03-02 nutarimo Nr. 170 Eil. Nr. </t>
  </si>
  <si>
    <t>10.2.3.</t>
  </si>
  <si>
    <t>10.3.6.</t>
  </si>
  <si>
    <t>10.4.1.</t>
  </si>
  <si>
    <t>10.4.2.</t>
  </si>
  <si>
    <t>10.5.2.</t>
  </si>
  <si>
    <t>10.7.3.</t>
  </si>
  <si>
    <t xml:space="preserve">Atlikus mokėjimą pagal sutartyje numatytą grafiką siūloma dalį 2022 m. numatytų lėšų sumažinti.
</t>
  </si>
  <si>
    <t>Siekiant efektyviau panaudoti skiriamus asignavimus, siūloma paspartinti investicijų projekto įgyvendinimą ir 2022 m. papildomai skirti 147 tūkst. eurų.</t>
  </si>
  <si>
    <t xml:space="preserve">Radijo ryšio įrangą numatoma pristatyti anksčiau, nei planuota, todėl siūloma 2022 m. skirti papildomai lėšų.
</t>
  </si>
  <si>
    <t xml:space="preserve">Mūšio lauko informacijos apdorojimo sistemos darbus planuojama atlikti anksčiau, nei planuota, todėl siūloma 2022 m. skirti papildomai lėšų.
</t>
  </si>
  <si>
    <t>Transporto priemones planuojama pristatyti anksčiau, nei planuota, todėl siūloma 2022 m. skirti papildomai lėšų.</t>
  </si>
  <si>
    <t>Už anksčiau planuotą pristatytą įrangą prireikė mokėti pridėtinės vertės mokestį, todėl siūloma 2022 m. skirti papildomai lėšų.</t>
  </si>
  <si>
    <t>Dėl pasikeitusios situacijos statybų sektoriuje 2022 m. darbų bus atlikta mažiau, nei planuota, todėl siūloma dalį 2022 m. numatytų lėšų sumažinti ir atitinkama suma 2023 m. padidinti.</t>
  </si>
  <si>
    <t>Dėl užsitęsusių atliktų darbų perdavimo-priėmimo procedūrų, neištaisytų defektų ir neatliktų darbų ištaisymo siūloma dalį 2022 m. numatytų lėšų sumažinti ir atitinkama suma 2023 m. padidinti.</t>
  </si>
  <si>
    <t>Investicijų projekto sudėtyje esantį projektą ,,Magistralinio kelio A1 Vilnius–Kaunas–Klaipėda ruožo nuo 99,03 iki 100,47 km rekonstravimas (vidurinis tiltas per Nerį)“ nuspręsta įtraukti į pažangos priemonę ,,Gerinti susisiekimą kelių transportu“ ir finansuoti iš pažangos lėšų, todėl siūloma dalį 2022 m. numatytų lėšų sumažinti.</t>
  </si>
  <si>
    <t>Atsižvelgiant į tai, kad rengiami pasiūlymai dėl Valstybės investicijų 2023–2025 metų programoje numatytų lėšų paskirstymo, perskirstyti investicijų 2023 m. ir 2024 m. netikslinga.</t>
  </si>
  <si>
    <t xml:space="preserve">Prireikė įsigyti papildomą programinė įrangą, todėl siūloma 2022 m. skirti papildomai lėšų. </t>
  </si>
  <si>
    <t>Siekiant laiku įgyvendinti Lietuvos zoologijos sodo projektą ir dėl infliacijos išaugus statybos darbų kainoms siūloma 2022 m. padidinti šio projekto finansavimą atitinkama lėšų suma sumažinant Aplinkos apsaugos ir klimato kaitos valdymo programos priemonėms asignavimus, kurie neplanuojami Valstybės investicijų programoje. Šioms priemonėms asignavimai 2022 m. mažinimi dėl neįvykusių viešųjų pirkimų ir pasikeitusių prioritetų, lėšas planuojama išmokėti 2023 m.</t>
  </si>
  <si>
    <t>IŠ VISO:</t>
  </si>
  <si>
    <t>Numatyta lėšų, tūkst. eurų</t>
  </si>
  <si>
    <t>Patikslinta lėšų suma, tūkst. eurų</t>
  </si>
  <si>
    <t>Siūloma mažinti (-), didinti (+), tūkst. eurų</t>
  </si>
  <si>
    <t>Siekiant paspartinti projekto sudėtyje esančio Šiaulių m. ,,Sporto komplekso (pilnų matmenų dengto regbio, futbolo maniežo) įrengimas“ įgyvendinimą ir sporto kompleksą prijungti prie elektros skirstomųjų tinklų siūloma skirti papildomai lėšų 2022 m. ir atitinama suma 2023 m. sumažinti. Be to, 2023 m. šiam projektui siūloma sumažinti 518 tūkst. eurų atsižvelgiant į Valstybės investicijų programos 2023–2025 m. kapitalo investicijų paskirstymo projekte numatytą lėšų paskirstymą.</t>
  </si>
  <si>
    <t>Atsižvelgiant į tai, kad rengiami pasiūlymai dėl Valstybės investicijų 2023–2025 metų programoje numatytų lėšų paskirstymo, 2023 m. ir 2024 m. lėšų paskirtymas nėra tikslus.</t>
  </si>
  <si>
    <t>INFORMACIJA APIE VALSTYBĖS INVESTICIJŲ 2022–2024 METŲ PROGRAMOJE 2022–2023 METAMS NUMATYTŲ VALSTYBĖS KAPITALO INVESTICIJŲ PERSKIRSTYMO PRIEŽASTIS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</si>
</sst>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quot;-&quot;0"/>
    <numFmt numFmtId="165" formatCode="#\ ###\ ###"/>
  </numFmts>
  <fonts count="12" x14ac:knownFonts="1">
    <font>
      <sz val="10"/>
      <color theme="1"/>
      <name val="Arial"/>
      <family val="2"/>
      <charset val="186"/>
    </font>
    <font>
      <b/>
      <sz val="11"/>
      <name val="Times New Roman"/>
      <family val="1"/>
      <charset val="186"/>
    </font>
    <font>
      <sz val="11"/>
      <name val="Arial"/>
      <family val="2"/>
      <charset val="186"/>
    </font>
    <font>
      <sz val="11"/>
      <name val="Times New Roman"/>
      <family val="1"/>
      <charset val="186"/>
    </font>
    <font>
      <sz val="10"/>
      <name val="Arial"/>
      <family val="2"/>
    </font>
    <font>
      <sz val="11"/>
      <color theme="1"/>
      <name val="Times New Roman"/>
      <family val="1"/>
      <charset val="186"/>
    </font>
    <font>
      <sz val="11"/>
      <color theme="1"/>
      <name val="Arial"/>
      <family val="2"/>
      <charset val="186"/>
    </font>
    <font>
      <sz val="11"/>
      <color rgb="FF000000"/>
      <name val="Times New Roman"/>
      <family val="1"/>
      <charset val="186"/>
    </font>
    <font>
      <b/>
      <sz val="11"/>
      <color theme="0"/>
      <name val="Times New Roman"/>
      <family val="1"/>
      <charset val="186"/>
    </font>
    <font>
      <b/>
      <sz val="11"/>
      <color theme="4" tint="-0.249977111117893"/>
      <name val="Times New Roman"/>
      <family val="1"/>
      <charset val="186"/>
    </font>
    <font>
      <b/>
      <u/>
      <sz val="8"/>
      <color theme="0"/>
      <name val="Times New Roman"/>
      <family val="1"/>
      <charset val="186"/>
    </font>
    <font>
      <b/>
      <i/>
      <sz val="11"/>
      <name val="Times New Roman"/>
      <family val="1"/>
      <charset val="186"/>
    </font>
  </fonts>
  <fills count="4">
    <fill>
      <patternFill patternType="none"/>
    </fill>
    <fill>
      <patternFill patternType="gray125"/>
    </fill>
    <fill>
      <patternFill patternType="solid">
        <fgColor theme="4"/>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cellStyleXfs>
  <cellXfs count="42">
    <xf numFmtId="0" fontId="0" fillId="0" borderId="0" xfId="0"/>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xf>
    <xf numFmtId="164" fontId="1" fillId="0" borderId="1" xfId="0" quotePrefix="1" applyNumberFormat="1" applyFont="1" applyBorder="1" applyAlignment="1">
      <alignment horizontal="right" vertical="center"/>
    </xf>
    <xf numFmtId="0" fontId="1" fillId="0" borderId="1" xfId="0" applyFont="1" applyBorder="1" applyAlignment="1">
      <alignment horizontal="justify" vertical="center"/>
    </xf>
    <xf numFmtId="0" fontId="1" fillId="0" borderId="1" xfId="0" quotePrefix="1" applyFont="1" applyBorder="1" applyAlignment="1">
      <alignment horizontal="right" vertical="center"/>
    </xf>
    <xf numFmtId="0" fontId="3" fillId="0" borderId="1" xfId="0" applyFont="1" applyBorder="1" applyAlignment="1">
      <alignment horizontal="justify"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1" xfId="1" applyNumberFormat="1" applyFont="1" applyBorder="1" applyAlignment="1">
      <alignment vertical="center" wrapText="1"/>
    </xf>
    <xf numFmtId="164" fontId="3" fillId="0" borderId="1" xfId="0" quotePrefix="1" applyNumberFormat="1" applyFont="1" applyBorder="1" applyAlignment="1">
      <alignment horizontal="righ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justify" vertical="center" wrapText="1"/>
    </xf>
    <xf numFmtId="164" fontId="2"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3" fillId="3" borderId="1" xfId="0" applyFont="1" applyFill="1" applyBorder="1" applyAlignment="1">
      <alignment horizontal="center" vertical="center"/>
    </xf>
    <xf numFmtId="0" fontId="1" fillId="3" borderId="1" xfId="0" applyFont="1" applyFill="1" applyBorder="1" applyAlignment="1">
      <alignment horizontal="left" vertical="center"/>
    </xf>
    <xf numFmtId="164" fontId="1" fillId="3" borderId="1" xfId="0" quotePrefix="1" applyNumberFormat="1" applyFont="1" applyFill="1" applyBorder="1" applyAlignment="1">
      <alignment horizontal="right" vertical="center"/>
    </xf>
    <xf numFmtId="0" fontId="1" fillId="3" borderId="1" xfId="0" applyFont="1" applyFill="1" applyBorder="1" applyAlignment="1">
      <alignment horizontal="justify" vertical="center"/>
    </xf>
    <xf numFmtId="0" fontId="3"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165" fontId="1" fillId="3" borderId="1" xfId="1" applyNumberFormat="1" applyFont="1" applyFill="1" applyBorder="1" applyAlignment="1">
      <alignment vertical="center" wrapText="1"/>
    </xf>
    <xf numFmtId="0" fontId="3" fillId="3" borderId="1" xfId="0" applyFont="1" applyFill="1" applyBorder="1" applyAlignment="1">
      <alignment horizontal="justify" vertical="center"/>
    </xf>
    <xf numFmtId="0" fontId="3" fillId="3" borderId="1" xfId="0" quotePrefix="1" applyFont="1" applyFill="1" applyBorder="1" applyAlignment="1">
      <alignment horizontal="center" vertical="center"/>
    </xf>
    <xf numFmtId="0" fontId="3" fillId="3" borderId="1" xfId="0" applyFont="1" applyFill="1" applyBorder="1" applyAlignment="1">
      <alignment horizontal="left" vertical="center" wrapText="1"/>
    </xf>
    <xf numFmtId="0" fontId="10" fillId="2" borderId="1"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9" fillId="0" borderId="0" xfId="0" applyFont="1" applyAlignment="1">
      <alignment horizontal="center" vertical="center" wrapText="1"/>
    </xf>
  </cellXfs>
  <cellStyles count="2">
    <cellStyle name="Įprastas" xfId="0" builtinId="0"/>
    <cellStyle name="Įprastas 10" xfId="1" xr:uid="{DDBCD80B-00FB-4AE0-B221-BB23BEE6AE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C8774F-F8D0-4540-B720-1976AA40BB79}">
  <sheetPr>
    <tabColor rgb="FF92D050"/>
    <pageSetUpPr fitToPage="1"/>
  </sheetPr>
  <dimension ref="A1:X57"/>
  <sheetViews>
    <sheetView tabSelected="1" zoomScaleNormal="100" workbookViewId="0">
      <pane xSplit="3" ySplit="8" topLeftCell="K49" activePane="bottomRight" state="frozen"/>
      <selection pane="topRight" activeCell="D1" sqref="D1"/>
      <selection pane="bottomLeft" activeCell="A8" sqref="A8"/>
      <selection pane="bottomRight" activeCell="P6" sqref="P6"/>
    </sheetView>
  </sheetViews>
  <sheetFormatPr defaultColWidth="8.81640625" defaultRowHeight="14" x14ac:dyDescent="0.3"/>
  <cols>
    <col min="1" max="1" width="17.1796875" style="1" customWidth="1"/>
    <col min="2" max="2" width="10.36328125" style="1" customWidth="1"/>
    <col min="3" max="3" width="36.81640625" style="1" customWidth="1"/>
    <col min="4" max="5" width="9" style="1" bestFit="1" customWidth="1"/>
    <col min="6" max="6" width="8.81640625" style="1"/>
    <col min="7" max="7" width="11.54296875" style="1" customWidth="1"/>
    <col min="8" max="8" width="8.81640625" style="1"/>
    <col min="9" max="9" width="11.54296875" style="1" customWidth="1"/>
    <col min="10" max="10" width="8.81640625" style="1" customWidth="1"/>
    <col min="11" max="11" width="12.1796875" style="1" customWidth="1"/>
    <col min="12" max="12" width="8.81640625" style="1"/>
    <col min="13" max="13" width="11.54296875" style="1" customWidth="1"/>
    <col min="14" max="14" width="8.81640625" style="1"/>
    <col min="15" max="15" width="11.54296875" style="1" customWidth="1"/>
    <col min="16" max="16" width="8.81640625" style="1" customWidth="1"/>
    <col min="17" max="17" width="12.1796875" style="1" customWidth="1"/>
    <col min="18" max="18" width="8.81640625" style="1"/>
    <col min="19" max="19" width="11.54296875" style="1" customWidth="1"/>
    <col min="20" max="20" width="8.81640625" style="1"/>
    <col min="21" max="21" width="11.54296875" style="1" customWidth="1"/>
    <col min="22" max="22" width="8.81640625" style="1" customWidth="1"/>
    <col min="23" max="23" width="12.1796875" style="1" customWidth="1"/>
    <col min="24" max="24" width="63.81640625" style="1" customWidth="1"/>
    <col min="25" max="16384" width="8.81640625" style="1"/>
  </cols>
  <sheetData>
    <row r="1" spans="1:24" ht="29.5" customHeight="1" x14ac:dyDescent="0.3">
      <c r="A1" s="41" t="s">
        <v>115</v>
      </c>
      <c r="B1" s="41"/>
      <c r="C1" s="41"/>
      <c r="D1" s="41"/>
      <c r="E1" s="41"/>
      <c r="F1" s="41"/>
      <c r="G1" s="41"/>
      <c r="H1" s="41"/>
      <c r="I1" s="41"/>
      <c r="J1" s="41"/>
      <c r="K1" s="41"/>
      <c r="L1" s="41"/>
      <c r="M1" s="41"/>
      <c r="N1" s="41"/>
      <c r="O1" s="41"/>
      <c r="P1" s="41"/>
      <c r="Q1" s="41"/>
      <c r="R1" s="41"/>
      <c r="S1" s="41"/>
      <c r="T1" s="41"/>
      <c r="U1" s="41"/>
      <c r="V1" s="41"/>
      <c r="W1" s="41"/>
      <c r="X1" s="41"/>
    </row>
    <row r="2" spans="1:24" x14ac:dyDescent="0.3">
      <c r="S2" s="19"/>
      <c r="T2" s="19"/>
    </row>
    <row r="3" spans="1:24" ht="13.75" customHeight="1" x14ac:dyDescent="0.3">
      <c r="A3" s="40" t="s">
        <v>0</v>
      </c>
      <c r="B3" s="40" t="s">
        <v>90</v>
      </c>
      <c r="C3" s="38" t="s">
        <v>1</v>
      </c>
      <c r="D3" s="38" t="s">
        <v>2</v>
      </c>
      <c r="E3" s="38"/>
      <c r="F3" s="38" t="s">
        <v>110</v>
      </c>
      <c r="G3" s="38"/>
      <c r="H3" s="38"/>
      <c r="I3" s="38"/>
      <c r="J3" s="38"/>
      <c r="K3" s="38"/>
      <c r="L3" s="38" t="s">
        <v>112</v>
      </c>
      <c r="M3" s="38"/>
      <c r="N3" s="38"/>
      <c r="O3" s="38"/>
      <c r="P3" s="38"/>
      <c r="Q3" s="38"/>
      <c r="R3" s="38" t="s">
        <v>111</v>
      </c>
      <c r="S3" s="38"/>
      <c r="T3" s="38"/>
      <c r="U3" s="38"/>
      <c r="V3" s="38"/>
      <c r="W3" s="38"/>
      <c r="X3" s="38" t="s">
        <v>3</v>
      </c>
    </row>
    <row r="4" spans="1:24" x14ac:dyDescent="0.3">
      <c r="A4" s="40"/>
      <c r="B4" s="40"/>
      <c r="C4" s="38"/>
      <c r="D4" s="38"/>
      <c r="E4" s="38"/>
      <c r="F4" s="38" t="s">
        <v>4</v>
      </c>
      <c r="G4" s="38"/>
      <c r="H4" s="38" t="s">
        <v>5</v>
      </c>
      <c r="I4" s="38"/>
      <c r="J4" s="38" t="s">
        <v>6</v>
      </c>
      <c r="K4" s="38"/>
      <c r="L4" s="38" t="s">
        <v>4</v>
      </c>
      <c r="M4" s="38"/>
      <c r="N4" s="38" t="s">
        <v>5</v>
      </c>
      <c r="O4" s="38"/>
      <c r="P4" s="38" t="s">
        <v>6</v>
      </c>
      <c r="Q4" s="38"/>
      <c r="R4" s="38" t="s">
        <v>4</v>
      </c>
      <c r="S4" s="38"/>
      <c r="T4" s="38" t="s">
        <v>5</v>
      </c>
      <c r="U4" s="38"/>
      <c r="V4" s="38" t="s">
        <v>6</v>
      </c>
      <c r="W4" s="38"/>
      <c r="X4" s="38"/>
    </row>
    <row r="5" spans="1:24" ht="70" x14ac:dyDescent="0.3">
      <c r="A5" s="40"/>
      <c r="B5" s="40"/>
      <c r="C5" s="38"/>
      <c r="D5" s="20" t="s">
        <v>7</v>
      </c>
      <c r="E5" s="20" t="s">
        <v>8</v>
      </c>
      <c r="F5" s="20" t="s">
        <v>9</v>
      </c>
      <c r="G5" s="21" t="s">
        <v>10</v>
      </c>
      <c r="H5" s="20" t="s">
        <v>9</v>
      </c>
      <c r="I5" s="21" t="s">
        <v>10</v>
      </c>
      <c r="J5" s="20" t="s">
        <v>11</v>
      </c>
      <c r="K5" s="21" t="s">
        <v>10</v>
      </c>
      <c r="L5" s="20" t="s">
        <v>9</v>
      </c>
      <c r="M5" s="21" t="s">
        <v>10</v>
      </c>
      <c r="N5" s="20" t="s">
        <v>9</v>
      </c>
      <c r="O5" s="21" t="s">
        <v>10</v>
      </c>
      <c r="P5" s="20" t="s">
        <v>11</v>
      </c>
      <c r="Q5" s="21" t="s">
        <v>10</v>
      </c>
      <c r="R5" s="20" t="s">
        <v>9</v>
      </c>
      <c r="S5" s="21" t="s">
        <v>10</v>
      </c>
      <c r="T5" s="20" t="s">
        <v>9</v>
      </c>
      <c r="U5" s="21" t="s">
        <v>10</v>
      </c>
      <c r="V5" s="20" t="s">
        <v>11</v>
      </c>
      <c r="W5" s="21" t="s">
        <v>10</v>
      </c>
      <c r="X5" s="38"/>
    </row>
    <row r="6" spans="1:24" x14ac:dyDescent="0.3">
      <c r="A6" s="33">
        <v>1</v>
      </c>
      <c r="B6" s="33">
        <v>2</v>
      </c>
      <c r="C6" s="33">
        <v>3</v>
      </c>
      <c r="D6" s="33">
        <v>4</v>
      </c>
      <c r="E6" s="33">
        <v>5</v>
      </c>
      <c r="F6" s="33">
        <v>6</v>
      </c>
      <c r="G6" s="33">
        <v>7</v>
      </c>
      <c r="H6" s="33">
        <v>8</v>
      </c>
      <c r="I6" s="33">
        <v>9</v>
      </c>
      <c r="J6" s="33">
        <v>10</v>
      </c>
      <c r="K6" s="33">
        <v>11</v>
      </c>
      <c r="L6" s="33">
        <v>12</v>
      </c>
      <c r="M6" s="33">
        <v>13</v>
      </c>
      <c r="N6" s="33">
        <v>14</v>
      </c>
      <c r="O6" s="33">
        <v>15</v>
      </c>
      <c r="P6" s="33">
        <v>16</v>
      </c>
      <c r="Q6" s="33">
        <v>17</v>
      </c>
      <c r="R6" s="33">
        <v>18</v>
      </c>
      <c r="S6" s="33">
        <v>19</v>
      </c>
      <c r="T6" s="33">
        <v>20</v>
      </c>
      <c r="U6" s="33">
        <v>21</v>
      </c>
      <c r="V6" s="33">
        <v>22</v>
      </c>
      <c r="W6" s="33">
        <v>23</v>
      </c>
      <c r="X6" s="33">
        <v>24</v>
      </c>
    </row>
    <row r="7" spans="1:24" x14ac:dyDescent="0.3">
      <c r="A7" s="22"/>
      <c r="B7" s="23"/>
      <c r="C7" s="24" t="s">
        <v>109</v>
      </c>
      <c r="D7" s="25"/>
      <c r="E7" s="25"/>
      <c r="F7" s="29">
        <f t="shared" ref="F7:W7" si="0">+SUBTOTAL(9,F14:F57)</f>
        <v>157137</v>
      </c>
      <c r="G7" s="29">
        <f t="shared" si="0"/>
        <v>30258</v>
      </c>
      <c r="H7" s="29">
        <f t="shared" si="0"/>
        <v>136433</v>
      </c>
      <c r="I7" s="29">
        <f t="shared" si="0"/>
        <v>7627</v>
      </c>
      <c r="J7" s="29">
        <f t="shared" si="0"/>
        <v>115174</v>
      </c>
      <c r="K7" s="29">
        <f t="shared" si="0"/>
        <v>0</v>
      </c>
      <c r="L7" s="25">
        <f t="shared" si="0"/>
        <v>813</v>
      </c>
      <c r="M7" s="25">
        <f t="shared" si="0"/>
        <v>750</v>
      </c>
      <c r="N7" s="25">
        <f t="shared" si="0"/>
        <v>0</v>
      </c>
      <c r="O7" s="25">
        <f t="shared" si="0"/>
        <v>0</v>
      </c>
      <c r="P7" s="25">
        <f t="shared" si="0"/>
        <v>0</v>
      </c>
      <c r="Q7" s="25">
        <f t="shared" si="0"/>
        <v>0</v>
      </c>
      <c r="R7" s="29">
        <f t="shared" si="0"/>
        <v>157950</v>
      </c>
      <c r="S7" s="29">
        <f t="shared" si="0"/>
        <v>31008</v>
      </c>
      <c r="T7" s="29">
        <f t="shared" si="0"/>
        <v>136433</v>
      </c>
      <c r="U7" s="29">
        <f t="shared" si="0"/>
        <v>7627</v>
      </c>
      <c r="V7" s="29">
        <f t="shared" si="0"/>
        <v>115174</v>
      </c>
      <c r="W7" s="29">
        <f t="shared" si="0"/>
        <v>0</v>
      </c>
      <c r="X7" s="26"/>
    </row>
    <row r="8" spans="1:24" ht="5.4" customHeight="1" x14ac:dyDescent="0.3">
      <c r="A8" s="2"/>
      <c r="B8" s="13"/>
      <c r="C8" s="3"/>
      <c r="D8" s="6"/>
      <c r="E8" s="6"/>
      <c r="F8" s="6"/>
      <c r="G8" s="6"/>
      <c r="H8" s="6"/>
      <c r="I8" s="6"/>
      <c r="J8" s="6"/>
      <c r="K8" s="6"/>
      <c r="L8" s="6"/>
      <c r="M8" s="6"/>
      <c r="N8" s="6"/>
      <c r="O8" s="6"/>
      <c r="P8" s="6"/>
      <c r="Q8" s="6"/>
      <c r="R8" s="6"/>
      <c r="S8" s="6"/>
      <c r="T8" s="6"/>
      <c r="U8" s="6"/>
      <c r="V8" s="6"/>
      <c r="W8" s="6"/>
      <c r="X8" s="5"/>
    </row>
    <row r="9" spans="1:24" x14ac:dyDescent="0.3">
      <c r="A9" s="22" t="s">
        <v>12</v>
      </c>
      <c r="B9" s="34"/>
      <c r="C9" s="24" t="s">
        <v>109</v>
      </c>
      <c r="D9" s="25"/>
      <c r="E9" s="25"/>
      <c r="F9" s="29">
        <f>+SUBTOTAL(9,F10:F12)</f>
        <v>66664</v>
      </c>
      <c r="G9" s="29">
        <f t="shared" ref="G9:K9" si="1">+SUBTOTAL(9,G10:G12)</f>
        <v>61000</v>
      </c>
      <c r="H9" s="29">
        <f t="shared" si="1"/>
        <v>19630</v>
      </c>
      <c r="I9" s="29">
        <f t="shared" si="1"/>
        <v>18000</v>
      </c>
      <c r="J9" s="29">
        <f t="shared" si="1"/>
        <v>0</v>
      </c>
      <c r="K9" s="29">
        <f t="shared" si="1"/>
        <v>0</v>
      </c>
      <c r="L9" s="25">
        <f>+SUBTOTAL(9,L10:L12)</f>
        <v>0</v>
      </c>
      <c r="M9" s="25">
        <f t="shared" ref="M9:Q9" si="2">+SUBTOTAL(9,M10:M12)</f>
        <v>0</v>
      </c>
      <c r="N9" s="25">
        <f t="shared" si="2"/>
        <v>0</v>
      </c>
      <c r="O9" s="25">
        <f t="shared" si="2"/>
        <v>0</v>
      </c>
      <c r="P9" s="25">
        <f t="shared" si="2"/>
        <v>0</v>
      </c>
      <c r="Q9" s="25">
        <f t="shared" si="2"/>
        <v>0</v>
      </c>
      <c r="R9" s="29">
        <f>+SUBTOTAL(9,R10:R12)</f>
        <v>66664</v>
      </c>
      <c r="S9" s="29">
        <f t="shared" ref="S9:W9" si="3">+SUBTOTAL(9,S10:S12)</f>
        <v>61000</v>
      </c>
      <c r="T9" s="29">
        <f t="shared" si="3"/>
        <v>19630</v>
      </c>
      <c r="U9" s="29">
        <f t="shared" si="3"/>
        <v>18000</v>
      </c>
      <c r="V9" s="29">
        <f t="shared" si="3"/>
        <v>0</v>
      </c>
      <c r="W9" s="29">
        <f t="shared" si="3"/>
        <v>0</v>
      </c>
      <c r="X9" s="26"/>
    </row>
    <row r="10" spans="1:24" ht="42" x14ac:dyDescent="0.3">
      <c r="A10" s="37" t="s">
        <v>14</v>
      </c>
      <c r="B10" s="32"/>
      <c r="C10" s="28" t="s">
        <v>13</v>
      </c>
      <c r="D10" s="27"/>
      <c r="E10" s="27"/>
      <c r="F10" s="29">
        <f t="shared" ref="F10:K10" si="4">+SUBTOTAL(9,F11:F12)</f>
        <v>66664</v>
      </c>
      <c r="G10" s="29">
        <f t="shared" si="4"/>
        <v>61000</v>
      </c>
      <c r="H10" s="29">
        <f t="shared" si="4"/>
        <v>19630</v>
      </c>
      <c r="I10" s="29">
        <f t="shared" si="4"/>
        <v>18000</v>
      </c>
      <c r="J10" s="29">
        <f t="shared" si="4"/>
        <v>0</v>
      </c>
      <c r="K10" s="29">
        <f t="shared" si="4"/>
        <v>0</v>
      </c>
      <c r="L10" s="25">
        <f t="shared" ref="L10:Q10" si="5">+SUBTOTAL(9,L11:L12)</f>
        <v>0</v>
      </c>
      <c r="M10" s="25">
        <f t="shared" si="5"/>
        <v>0</v>
      </c>
      <c r="N10" s="25">
        <f t="shared" si="5"/>
        <v>0</v>
      </c>
      <c r="O10" s="25">
        <f t="shared" si="5"/>
        <v>0</v>
      </c>
      <c r="P10" s="25">
        <f t="shared" si="5"/>
        <v>0</v>
      </c>
      <c r="Q10" s="25">
        <f t="shared" si="5"/>
        <v>0</v>
      </c>
      <c r="R10" s="29">
        <f t="shared" ref="R10:W10" si="6">+SUBTOTAL(9,R11:R12)</f>
        <v>66664</v>
      </c>
      <c r="S10" s="29">
        <f t="shared" si="6"/>
        <v>61000</v>
      </c>
      <c r="T10" s="29">
        <f t="shared" si="6"/>
        <v>19630</v>
      </c>
      <c r="U10" s="29">
        <f t="shared" si="6"/>
        <v>18000</v>
      </c>
      <c r="V10" s="29">
        <f t="shared" si="6"/>
        <v>0</v>
      </c>
      <c r="W10" s="29">
        <f t="shared" si="6"/>
        <v>0</v>
      </c>
      <c r="X10" s="32" t="s">
        <v>106</v>
      </c>
    </row>
    <row r="11" spans="1:24" ht="70" x14ac:dyDescent="0.3">
      <c r="A11" s="37"/>
      <c r="B11" s="14" t="s">
        <v>15</v>
      </c>
      <c r="C11" s="8" t="s">
        <v>16</v>
      </c>
      <c r="D11" s="9">
        <v>2014</v>
      </c>
      <c r="E11" s="9">
        <v>2023</v>
      </c>
      <c r="F11" s="10">
        <v>64654</v>
      </c>
      <c r="G11" s="10">
        <v>59150</v>
      </c>
      <c r="H11" s="10">
        <v>19619</v>
      </c>
      <c r="I11" s="10">
        <v>17990</v>
      </c>
      <c r="J11" s="10"/>
      <c r="K11" s="10"/>
      <c r="L11" s="11">
        <f>-121-1535</f>
        <v>-1656</v>
      </c>
      <c r="M11" s="11">
        <v>-1535</v>
      </c>
      <c r="N11" s="11"/>
      <c r="O11" s="4"/>
      <c r="P11" s="11"/>
      <c r="Q11" s="4"/>
      <c r="R11" s="10">
        <f t="shared" ref="R11:W12" si="7">+F11+L11</f>
        <v>62998</v>
      </c>
      <c r="S11" s="10">
        <f t="shared" si="7"/>
        <v>57615</v>
      </c>
      <c r="T11" s="10">
        <f t="shared" si="7"/>
        <v>19619</v>
      </c>
      <c r="U11" s="10">
        <f t="shared" si="7"/>
        <v>17990</v>
      </c>
      <c r="V11" s="10">
        <f t="shared" si="7"/>
        <v>0</v>
      </c>
      <c r="W11" s="10">
        <f t="shared" si="7"/>
        <v>0</v>
      </c>
      <c r="X11" s="8" t="s">
        <v>17</v>
      </c>
    </row>
    <row r="12" spans="1:24" ht="56" x14ac:dyDescent="0.3">
      <c r="A12" s="37"/>
      <c r="B12" s="14" t="s">
        <v>18</v>
      </c>
      <c r="C12" s="8" t="s">
        <v>19</v>
      </c>
      <c r="D12" s="9">
        <v>2014</v>
      </c>
      <c r="E12" s="9">
        <v>2023</v>
      </c>
      <c r="F12" s="10">
        <v>2010</v>
      </c>
      <c r="G12" s="10">
        <v>1850</v>
      </c>
      <c r="H12" s="10">
        <v>11</v>
      </c>
      <c r="I12" s="10">
        <v>10</v>
      </c>
      <c r="J12" s="10"/>
      <c r="K12" s="10"/>
      <c r="L12" s="11">
        <f>121+1535</f>
        <v>1656</v>
      </c>
      <c r="M12" s="11">
        <v>1535</v>
      </c>
      <c r="N12" s="11"/>
      <c r="O12" s="4"/>
      <c r="P12" s="11"/>
      <c r="Q12" s="4"/>
      <c r="R12" s="10">
        <f t="shared" si="7"/>
        <v>3666</v>
      </c>
      <c r="S12" s="10">
        <f t="shared" si="7"/>
        <v>3385</v>
      </c>
      <c r="T12" s="10">
        <f t="shared" si="7"/>
        <v>11</v>
      </c>
      <c r="U12" s="10">
        <f t="shared" si="7"/>
        <v>10</v>
      </c>
      <c r="V12" s="10">
        <f t="shared" si="7"/>
        <v>0</v>
      </c>
      <c r="W12" s="10">
        <f t="shared" si="7"/>
        <v>0</v>
      </c>
      <c r="X12" s="8" t="s">
        <v>20</v>
      </c>
    </row>
    <row r="13" spans="1:24" x14ac:dyDescent="0.3">
      <c r="A13" s="22" t="s">
        <v>21</v>
      </c>
      <c r="B13" s="34"/>
      <c r="C13" s="24" t="s">
        <v>109</v>
      </c>
      <c r="D13" s="25"/>
      <c r="E13" s="25"/>
      <c r="F13" s="29">
        <f t="shared" ref="F13:K13" si="8">+SUBTOTAL(9,F14:F15)</f>
        <v>11741</v>
      </c>
      <c r="G13" s="29">
        <f t="shared" si="8"/>
        <v>9881</v>
      </c>
      <c r="H13" s="29">
        <f t="shared" si="8"/>
        <v>8973</v>
      </c>
      <c r="I13" s="29">
        <f t="shared" si="8"/>
        <v>7627</v>
      </c>
      <c r="J13" s="29">
        <f t="shared" si="8"/>
        <v>0</v>
      </c>
      <c r="K13" s="29">
        <f t="shared" si="8"/>
        <v>0</v>
      </c>
      <c r="L13" s="25">
        <f t="shared" ref="L13:Q13" si="9">+SUBTOTAL(9,L14:L15)</f>
        <v>813</v>
      </c>
      <c r="M13" s="25">
        <f t="shared" si="9"/>
        <v>750</v>
      </c>
      <c r="N13" s="25">
        <f t="shared" si="9"/>
        <v>0</v>
      </c>
      <c r="O13" s="25">
        <f t="shared" si="9"/>
        <v>0</v>
      </c>
      <c r="P13" s="25">
        <f t="shared" si="9"/>
        <v>0</v>
      </c>
      <c r="Q13" s="25">
        <f t="shared" si="9"/>
        <v>0</v>
      </c>
      <c r="R13" s="29">
        <f t="shared" ref="R13:W13" si="10">+SUBTOTAL(9,R14:R15)</f>
        <v>12554</v>
      </c>
      <c r="S13" s="29">
        <f t="shared" si="10"/>
        <v>10631</v>
      </c>
      <c r="T13" s="29">
        <f t="shared" si="10"/>
        <v>8973</v>
      </c>
      <c r="U13" s="29">
        <f t="shared" si="10"/>
        <v>7627</v>
      </c>
      <c r="V13" s="29">
        <f t="shared" si="10"/>
        <v>0</v>
      </c>
      <c r="W13" s="29">
        <f t="shared" si="10"/>
        <v>0</v>
      </c>
      <c r="X13" s="26"/>
    </row>
    <row r="14" spans="1:24" ht="42" x14ac:dyDescent="0.3">
      <c r="A14" s="37" t="s">
        <v>22</v>
      </c>
      <c r="B14" s="32"/>
      <c r="C14" s="28" t="s">
        <v>13</v>
      </c>
      <c r="D14" s="31"/>
      <c r="E14" s="31"/>
      <c r="F14" s="29">
        <f t="shared" ref="F14:K14" si="11">+SUBTOTAL(9,F15:F15)</f>
        <v>11741</v>
      </c>
      <c r="G14" s="29">
        <f t="shared" si="11"/>
        <v>9881</v>
      </c>
      <c r="H14" s="29">
        <f t="shared" si="11"/>
        <v>8973</v>
      </c>
      <c r="I14" s="29">
        <f t="shared" si="11"/>
        <v>7627</v>
      </c>
      <c r="J14" s="29">
        <f t="shared" si="11"/>
        <v>0</v>
      </c>
      <c r="K14" s="29">
        <f t="shared" si="11"/>
        <v>0</v>
      </c>
      <c r="L14" s="25">
        <f t="shared" ref="L14:Q14" si="12">+SUBTOTAL(9,L15:L15)</f>
        <v>813</v>
      </c>
      <c r="M14" s="25">
        <f t="shared" si="12"/>
        <v>750</v>
      </c>
      <c r="N14" s="25">
        <f t="shared" si="12"/>
        <v>0</v>
      </c>
      <c r="O14" s="25">
        <f t="shared" si="12"/>
        <v>0</v>
      </c>
      <c r="P14" s="25">
        <f t="shared" si="12"/>
        <v>0</v>
      </c>
      <c r="Q14" s="25">
        <f t="shared" si="12"/>
        <v>0</v>
      </c>
      <c r="R14" s="29">
        <f t="shared" ref="R14:W14" si="13">+SUBTOTAL(9,R15:R15)</f>
        <v>12554</v>
      </c>
      <c r="S14" s="29">
        <f t="shared" si="13"/>
        <v>10631</v>
      </c>
      <c r="T14" s="29">
        <f t="shared" si="13"/>
        <v>8973</v>
      </c>
      <c r="U14" s="29">
        <f t="shared" si="13"/>
        <v>7627</v>
      </c>
      <c r="V14" s="29">
        <f t="shared" si="13"/>
        <v>0</v>
      </c>
      <c r="W14" s="29">
        <f t="shared" si="13"/>
        <v>0</v>
      </c>
      <c r="X14" s="32" t="s">
        <v>106</v>
      </c>
    </row>
    <row r="15" spans="1:24" ht="98" x14ac:dyDescent="0.3">
      <c r="A15" s="39"/>
      <c r="B15" s="14" t="s">
        <v>23</v>
      </c>
      <c r="C15" s="12" t="s">
        <v>24</v>
      </c>
      <c r="D15" s="13">
        <v>2016</v>
      </c>
      <c r="E15" s="13">
        <v>2023</v>
      </c>
      <c r="F15" s="10">
        <v>11741</v>
      </c>
      <c r="G15" s="10">
        <v>9881</v>
      </c>
      <c r="H15" s="10">
        <v>8973</v>
      </c>
      <c r="I15" s="10">
        <v>7627</v>
      </c>
      <c r="J15" s="10"/>
      <c r="K15" s="10"/>
      <c r="L15" s="11">
        <f>750+63</f>
        <v>813</v>
      </c>
      <c r="M15" s="11">
        <v>750</v>
      </c>
      <c r="N15" s="11"/>
      <c r="O15" s="11"/>
      <c r="P15" s="11"/>
      <c r="Q15" s="11"/>
      <c r="R15" s="10">
        <f t="shared" ref="R15:W15" si="14">+F15+L15</f>
        <v>12554</v>
      </c>
      <c r="S15" s="10">
        <f t="shared" si="14"/>
        <v>10631</v>
      </c>
      <c r="T15" s="10">
        <f t="shared" si="14"/>
        <v>8973</v>
      </c>
      <c r="U15" s="10">
        <f t="shared" si="14"/>
        <v>7627</v>
      </c>
      <c r="V15" s="10">
        <f t="shared" si="14"/>
        <v>0</v>
      </c>
      <c r="W15" s="10">
        <f t="shared" si="14"/>
        <v>0</v>
      </c>
      <c r="X15" s="14" t="s">
        <v>108</v>
      </c>
    </row>
    <row r="16" spans="1:24" x14ac:dyDescent="0.3">
      <c r="A16" s="22" t="s">
        <v>25</v>
      </c>
      <c r="B16" s="34"/>
      <c r="C16" s="24" t="s">
        <v>109</v>
      </c>
      <c r="D16" s="25"/>
      <c r="E16" s="25"/>
      <c r="F16" s="29">
        <f t="shared" ref="F16:K16" si="15">+SUBTOTAL(9,F17:F19)</f>
        <v>3415</v>
      </c>
      <c r="G16" s="29">
        <f t="shared" si="15"/>
        <v>0</v>
      </c>
      <c r="H16" s="29">
        <f t="shared" si="15"/>
        <v>0</v>
      </c>
      <c r="I16" s="29">
        <f t="shared" si="15"/>
        <v>0</v>
      </c>
      <c r="J16" s="29">
        <f t="shared" si="15"/>
        <v>0</v>
      </c>
      <c r="K16" s="29">
        <f t="shared" si="15"/>
        <v>0</v>
      </c>
      <c r="L16" s="25">
        <f t="shared" ref="L16:Q16" si="16">+SUBTOTAL(9,L17:L19)</f>
        <v>0</v>
      </c>
      <c r="M16" s="25">
        <f t="shared" si="16"/>
        <v>0</v>
      </c>
      <c r="N16" s="25">
        <f t="shared" si="16"/>
        <v>0</v>
      </c>
      <c r="O16" s="25">
        <f t="shared" si="16"/>
        <v>0</v>
      </c>
      <c r="P16" s="25">
        <f t="shared" si="16"/>
        <v>0</v>
      </c>
      <c r="Q16" s="25">
        <f t="shared" si="16"/>
        <v>0</v>
      </c>
      <c r="R16" s="29">
        <f t="shared" ref="R16:W16" si="17">+SUBTOTAL(9,R17:R19)</f>
        <v>3415</v>
      </c>
      <c r="S16" s="29">
        <f t="shared" si="17"/>
        <v>0</v>
      </c>
      <c r="T16" s="29">
        <f t="shared" si="17"/>
        <v>0</v>
      </c>
      <c r="U16" s="29">
        <f t="shared" si="17"/>
        <v>0</v>
      </c>
      <c r="V16" s="29">
        <f t="shared" si="17"/>
        <v>0</v>
      </c>
      <c r="W16" s="29">
        <f t="shared" si="17"/>
        <v>0</v>
      </c>
      <c r="X16" s="26"/>
    </row>
    <row r="17" spans="1:24" x14ac:dyDescent="0.3">
      <c r="A17" s="37" t="s">
        <v>26</v>
      </c>
      <c r="B17" s="34"/>
      <c r="C17" s="28" t="s">
        <v>13</v>
      </c>
      <c r="D17" s="23"/>
      <c r="E17" s="23"/>
      <c r="F17" s="29">
        <f t="shared" ref="F17:K17" si="18">+SUBTOTAL(9,F18:F19)</f>
        <v>3415</v>
      </c>
      <c r="G17" s="29">
        <f t="shared" si="18"/>
        <v>0</v>
      </c>
      <c r="H17" s="29">
        <f t="shared" si="18"/>
        <v>0</v>
      </c>
      <c r="I17" s="29">
        <f t="shared" si="18"/>
        <v>0</v>
      </c>
      <c r="J17" s="29">
        <f t="shared" si="18"/>
        <v>0</v>
      </c>
      <c r="K17" s="29">
        <f t="shared" si="18"/>
        <v>0</v>
      </c>
      <c r="L17" s="25">
        <f t="shared" ref="L17:Q17" si="19">+SUBTOTAL(9,L18:L19)</f>
        <v>0</v>
      </c>
      <c r="M17" s="25">
        <f t="shared" si="19"/>
        <v>0</v>
      </c>
      <c r="N17" s="25">
        <f t="shared" si="19"/>
        <v>0</v>
      </c>
      <c r="O17" s="25">
        <f t="shared" si="19"/>
        <v>0</v>
      </c>
      <c r="P17" s="25">
        <f t="shared" si="19"/>
        <v>0</v>
      </c>
      <c r="Q17" s="25">
        <f t="shared" si="19"/>
        <v>0</v>
      </c>
      <c r="R17" s="29">
        <f t="shared" ref="R17:W17" si="20">+SUBTOTAL(9,R18:R19)</f>
        <v>3415</v>
      </c>
      <c r="S17" s="29">
        <f t="shared" si="20"/>
        <v>0</v>
      </c>
      <c r="T17" s="29">
        <f t="shared" si="20"/>
        <v>0</v>
      </c>
      <c r="U17" s="29">
        <f t="shared" si="20"/>
        <v>0</v>
      </c>
      <c r="V17" s="29">
        <f t="shared" si="20"/>
        <v>0</v>
      </c>
      <c r="W17" s="29">
        <f t="shared" si="20"/>
        <v>0</v>
      </c>
      <c r="X17" s="30"/>
    </row>
    <row r="18" spans="1:24" ht="70" x14ac:dyDescent="0.3">
      <c r="A18" s="37"/>
      <c r="B18" s="14" t="s">
        <v>27</v>
      </c>
      <c r="C18" s="8" t="s">
        <v>28</v>
      </c>
      <c r="D18" s="9">
        <v>2020</v>
      </c>
      <c r="E18" s="9">
        <v>2022</v>
      </c>
      <c r="F18" s="10">
        <v>1350</v>
      </c>
      <c r="G18" s="10"/>
      <c r="H18" s="10"/>
      <c r="I18" s="10"/>
      <c r="J18" s="10"/>
      <c r="K18" s="10"/>
      <c r="L18" s="11">
        <v>-226</v>
      </c>
      <c r="M18" s="4"/>
      <c r="N18" s="11"/>
      <c r="O18" s="4"/>
      <c r="P18" s="4"/>
      <c r="Q18" s="4"/>
      <c r="R18" s="10">
        <f t="shared" ref="R18:W19" si="21">+F18+L18</f>
        <v>1124</v>
      </c>
      <c r="S18" s="10">
        <f t="shared" si="21"/>
        <v>0</v>
      </c>
      <c r="T18" s="10">
        <f t="shared" si="21"/>
        <v>0</v>
      </c>
      <c r="U18" s="10">
        <f t="shared" si="21"/>
        <v>0</v>
      </c>
      <c r="V18" s="10">
        <f t="shared" si="21"/>
        <v>0</v>
      </c>
      <c r="W18" s="10">
        <f t="shared" si="21"/>
        <v>0</v>
      </c>
      <c r="X18" s="7" t="s">
        <v>29</v>
      </c>
    </row>
    <row r="19" spans="1:24" ht="42" x14ac:dyDescent="0.3">
      <c r="A19" s="37"/>
      <c r="B19" s="14" t="s">
        <v>30</v>
      </c>
      <c r="C19" s="8" t="s">
        <v>31</v>
      </c>
      <c r="D19" s="9">
        <v>2018</v>
      </c>
      <c r="E19" s="9">
        <v>2022</v>
      </c>
      <c r="F19" s="10">
        <v>2065</v>
      </c>
      <c r="G19" s="10"/>
      <c r="H19" s="10"/>
      <c r="I19" s="10"/>
      <c r="J19" s="10"/>
      <c r="K19" s="10"/>
      <c r="L19" s="11">
        <v>226</v>
      </c>
      <c r="M19" s="4"/>
      <c r="N19" s="11"/>
      <c r="O19" s="4"/>
      <c r="P19" s="4"/>
      <c r="Q19" s="4"/>
      <c r="R19" s="10">
        <f t="shared" si="21"/>
        <v>2291</v>
      </c>
      <c r="S19" s="10">
        <f t="shared" si="21"/>
        <v>0</v>
      </c>
      <c r="T19" s="10">
        <f t="shared" si="21"/>
        <v>0</v>
      </c>
      <c r="U19" s="10">
        <f t="shared" si="21"/>
        <v>0</v>
      </c>
      <c r="V19" s="10">
        <f t="shared" si="21"/>
        <v>0</v>
      </c>
      <c r="W19" s="10">
        <f t="shared" si="21"/>
        <v>0</v>
      </c>
      <c r="X19" s="7" t="s">
        <v>32</v>
      </c>
    </row>
    <row r="20" spans="1:24" x14ac:dyDescent="0.3">
      <c r="A20" s="22" t="s">
        <v>33</v>
      </c>
      <c r="B20" s="34"/>
      <c r="C20" s="24" t="s">
        <v>109</v>
      </c>
      <c r="D20" s="25"/>
      <c r="E20" s="25"/>
      <c r="F20" s="29">
        <f t="shared" ref="F20:W20" si="22">+SUBTOTAL(9,F21:F32)</f>
        <v>31935</v>
      </c>
      <c r="G20" s="29">
        <f t="shared" si="22"/>
        <v>0</v>
      </c>
      <c r="H20" s="29">
        <f t="shared" si="22"/>
        <v>27187</v>
      </c>
      <c r="I20" s="29">
        <f t="shared" si="22"/>
        <v>0</v>
      </c>
      <c r="J20" s="29">
        <f t="shared" si="22"/>
        <v>45256</v>
      </c>
      <c r="K20" s="29">
        <f t="shared" si="22"/>
        <v>0</v>
      </c>
      <c r="L20" s="25">
        <f t="shared" si="22"/>
        <v>0</v>
      </c>
      <c r="M20" s="25">
        <f t="shared" si="22"/>
        <v>0</v>
      </c>
      <c r="N20" s="25">
        <f t="shared" si="22"/>
        <v>0</v>
      </c>
      <c r="O20" s="25">
        <f t="shared" si="22"/>
        <v>0</v>
      </c>
      <c r="P20" s="25">
        <f t="shared" si="22"/>
        <v>0</v>
      </c>
      <c r="Q20" s="25">
        <f t="shared" si="22"/>
        <v>0</v>
      </c>
      <c r="R20" s="29">
        <f t="shared" si="22"/>
        <v>31935</v>
      </c>
      <c r="S20" s="29">
        <f t="shared" si="22"/>
        <v>0</v>
      </c>
      <c r="T20" s="29">
        <f t="shared" si="22"/>
        <v>27187</v>
      </c>
      <c r="U20" s="29">
        <f t="shared" si="22"/>
        <v>0</v>
      </c>
      <c r="V20" s="29">
        <f t="shared" si="22"/>
        <v>45256</v>
      </c>
      <c r="W20" s="29">
        <f t="shared" si="22"/>
        <v>0</v>
      </c>
      <c r="X20" s="26"/>
    </row>
    <row r="21" spans="1:24" ht="42" x14ac:dyDescent="0.3">
      <c r="A21" s="37" t="s">
        <v>34</v>
      </c>
      <c r="B21" s="32"/>
      <c r="C21" s="28" t="s">
        <v>13</v>
      </c>
      <c r="D21" s="23"/>
      <c r="E21" s="23"/>
      <c r="F21" s="29">
        <f t="shared" ref="F21:W21" si="23">+SUBTOTAL(9,F22:F32)</f>
        <v>31935</v>
      </c>
      <c r="G21" s="29">
        <f t="shared" si="23"/>
        <v>0</v>
      </c>
      <c r="H21" s="29">
        <f t="shared" si="23"/>
        <v>27187</v>
      </c>
      <c r="I21" s="29">
        <f t="shared" si="23"/>
        <v>0</v>
      </c>
      <c r="J21" s="29">
        <f t="shared" si="23"/>
        <v>45256</v>
      </c>
      <c r="K21" s="29">
        <f t="shared" si="23"/>
        <v>0</v>
      </c>
      <c r="L21" s="25">
        <f t="shared" si="23"/>
        <v>0</v>
      </c>
      <c r="M21" s="25">
        <f t="shared" si="23"/>
        <v>0</v>
      </c>
      <c r="N21" s="25">
        <f t="shared" si="23"/>
        <v>0</v>
      </c>
      <c r="O21" s="25">
        <f t="shared" si="23"/>
        <v>0</v>
      </c>
      <c r="P21" s="25">
        <f t="shared" si="23"/>
        <v>0</v>
      </c>
      <c r="Q21" s="25">
        <f t="shared" si="23"/>
        <v>0</v>
      </c>
      <c r="R21" s="29">
        <f t="shared" si="23"/>
        <v>31935</v>
      </c>
      <c r="S21" s="29">
        <f t="shared" si="23"/>
        <v>0</v>
      </c>
      <c r="T21" s="29">
        <f t="shared" si="23"/>
        <v>27187</v>
      </c>
      <c r="U21" s="29">
        <f t="shared" si="23"/>
        <v>0</v>
      </c>
      <c r="V21" s="29">
        <f t="shared" si="23"/>
        <v>45256</v>
      </c>
      <c r="W21" s="29">
        <f t="shared" si="23"/>
        <v>0</v>
      </c>
      <c r="X21" s="32" t="s">
        <v>106</v>
      </c>
    </row>
    <row r="22" spans="1:24" x14ac:dyDescent="0.3">
      <c r="A22" s="37"/>
      <c r="B22" s="14"/>
      <c r="C22" s="36" t="s">
        <v>35</v>
      </c>
      <c r="D22" s="13"/>
      <c r="E22" s="13"/>
      <c r="F22" s="10"/>
      <c r="G22" s="10"/>
      <c r="H22" s="10"/>
      <c r="I22" s="10"/>
      <c r="J22" s="10"/>
      <c r="K22" s="10"/>
      <c r="L22" s="11"/>
      <c r="M22" s="4"/>
      <c r="N22" s="11"/>
      <c r="O22" s="4"/>
      <c r="P22" s="4"/>
      <c r="Q22" s="4"/>
      <c r="R22" s="10"/>
      <c r="S22" s="10"/>
      <c r="T22" s="10"/>
      <c r="U22" s="10"/>
      <c r="V22" s="10"/>
      <c r="W22" s="10"/>
      <c r="X22" s="14"/>
    </row>
    <row r="23" spans="1:24" ht="56" x14ac:dyDescent="0.3">
      <c r="A23" s="37"/>
      <c r="B23" s="14" t="s">
        <v>91</v>
      </c>
      <c r="C23" s="8" t="s">
        <v>36</v>
      </c>
      <c r="D23" s="9">
        <v>2021</v>
      </c>
      <c r="E23" s="9">
        <v>2025</v>
      </c>
      <c r="F23" s="10">
        <v>647</v>
      </c>
      <c r="G23" s="10"/>
      <c r="H23" s="10">
        <v>569</v>
      </c>
      <c r="I23" s="10"/>
      <c r="J23" s="10">
        <v>884</v>
      </c>
      <c r="K23" s="10"/>
      <c r="L23" s="11">
        <v>7</v>
      </c>
      <c r="M23" s="4"/>
      <c r="N23" s="11"/>
      <c r="O23" s="4"/>
      <c r="P23" s="4"/>
      <c r="Q23" s="4"/>
      <c r="R23" s="10">
        <f t="shared" ref="R23:W23" si="24">+F23+L23</f>
        <v>654</v>
      </c>
      <c r="S23" s="10">
        <f t="shared" si="24"/>
        <v>0</v>
      </c>
      <c r="T23" s="10">
        <f t="shared" si="24"/>
        <v>569</v>
      </c>
      <c r="U23" s="10">
        <f t="shared" si="24"/>
        <v>0</v>
      </c>
      <c r="V23" s="10">
        <f t="shared" si="24"/>
        <v>884</v>
      </c>
      <c r="W23" s="10">
        <f t="shared" si="24"/>
        <v>0</v>
      </c>
      <c r="X23" s="14" t="s">
        <v>100</v>
      </c>
    </row>
    <row r="24" spans="1:24" x14ac:dyDescent="0.3">
      <c r="A24" s="37"/>
      <c r="B24" s="14"/>
      <c r="C24" s="36" t="s">
        <v>37</v>
      </c>
      <c r="D24" s="13"/>
      <c r="E24" s="13"/>
      <c r="F24" s="10"/>
      <c r="G24" s="10"/>
      <c r="H24" s="10"/>
      <c r="I24" s="10"/>
      <c r="J24" s="10"/>
      <c r="K24" s="10"/>
      <c r="L24" s="11"/>
      <c r="M24" s="4"/>
      <c r="N24" s="11"/>
      <c r="O24" s="4"/>
      <c r="P24" s="4"/>
      <c r="Q24" s="4"/>
      <c r="R24" s="10"/>
      <c r="S24" s="10"/>
      <c r="T24" s="10"/>
      <c r="U24" s="10"/>
      <c r="V24" s="10"/>
      <c r="W24" s="10"/>
      <c r="X24" s="14"/>
    </row>
    <row r="25" spans="1:24" ht="28" x14ac:dyDescent="0.3">
      <c r="A25" s="37"/>
      <c r="B25" s="14" t="s">
        <v>92</v>
      </c>
      <c r="C25" s="8" t="s">
        <v>38</v>
      </c>
      <c r="D25" s="9">
        <v>2020</v>
      </c>
      <c r="E25" s="9">
        <v>2026</v>
      </c>
      <c r="F25" s="10">
        <v>1675</v>
      </c>
      <c r="G25" s="10"/>
      <c r="H25" s="10"/>
      <c r="I25" s="10"/>
      <c r="J25" s="10">
        <v>23100</v>
      </c>
      <c r="K25" s="10"/>
      <c r="L25" s="11">
        <v>34</v>
      </c>
      <c r="M25" s="4"/>
      <c r="N25" s="11"/>
      <c r="O25" s="4"/>
      <c r="P25" s="4"/>
      <c r="Q25" s="4"/>
      <c r="R25" s="10">
        <f t="shared" ref="R25:W25" si="25">+F25+L25</f>
        <v>1709</v>
      </c>
      <c r="S25" s="10">
        <f t="shared" si="25"/>
        <v>0</v>
      </c>
      <c r="T25" s="10">
        <f t="shared" si="25"/>
        <v>0</v>
      </c>
      <c r="U25" s="10">
        <f t="shared" si="25"/>
        <v>0</v>
      </c>
      <c r="V25" s="10">
        <f t="shared" si="25"/>
        <v>23100</v>
      </c>
      <c r="W25" s="10">
        <f t="shared" si="25"/>
        <v>0</v>
      </c>
      <c r="X25" s="14" t="s">
        <v>102</v>
      </c>
    </row>
    <row r="26" spans="1:24" x14ac:dyDescent="0.3">
      <c r="A26" s="37"/>
      <c r="B26" s="14"/>
      <c r="C26" s="36" t="s">
        <v>39</v>
      </c>
      <c r="D26" s="13"/>
      <c r="E26" s="13"/>
      <c r="F26" s="10"/>
      <c r="G26" s="10"/>
      <c r="H26" s="10"/>
      <c r="I26" s="10"/>
      <c r="J26" s="10"/>
      <c r="K26" s="10"/>
      <c r="L26" s="11"/>
      <c r="M26" s="4"/>
      <c r="N26" s="11"/>
      <c r="O26" s="4"/>
      <c r="P26" s="4"/>
      <c r="Q26" s="4"/>
      <c r="R26" s="10"/>
      <c r="S26" s="10"/>
      <c r="T26" s="10"/>
      <c r="U26" s="10"/>
      <c r="V26" s="10"/>
      <c r="W26" s="10"/>
      <c r="X26" s="14"/>
    </row>
    <row r="27" spans="1:24" ht="56" x14ac:dyDescent="0.3">
      <c r="A27" s="37"/>
      <c r="B27" s="14" t="s">
        <v>93</v>
      </c>
      <c r="C27" s="8" t="s">
        <v>40</v>
      </c>
      <c r="D27" s="9">
        <v>1998</v>
      </c>
      <c r="E27" s="9">
        <v>2025</v>
      </c>
      <c r="F27" s="10">
        <v>200</v>
      </c>
      <c r="G27" s="10"/>
      <c r="H27" s="10">
        <v>1100</v>
      </c>
      <c r="I27" s="10"/>
      <c r="J27" s="10">
        <v>2020</v>
      </c>
      <c r="K27" s="10"/>
      <c r="L27" s="11">
        <v>156</v>
      </c>
      <c r="M27" s="4"/>
      <c r="N27" s="11"/>
      <c r="O27" s="4"/>
      <c r="P27" s="4"/>
      <c r="Q27" s="4"/>
      <c r="R27" s="10">
        <f t="shared" ref="R27:W28" si="26">+F27+L27</f>
        <v>356</v>
      </c>
      <c r="S27" s="10">
        <f t="shared" si="26"/>
        <v>0</v>
      </c>
      <c r="T27" s="10">
        <f t="shared" si="26"/>
        <v>1100</v>
      </c>
      <c r="U27" s="10">
        <f t="shared" si="26"/>
        <v>0</v>
      </c>
      <c r="V27" s="10">
        <f t="shared" si="26"/>
        <v>2020</v>
      </c>
      <c r="W27" s="10">
        <f t="shared" si="26"/>
        <v>0</v>
      </c>
      <c r="X27" s="14" t="s">
        <v>99</v>
      </c>
    </row>
    <row r="28" spans="1:24" ht="56" x14ac:dyDescent="0.3">
      <c r="A28" s="37"/>
      <c r="B28" s="14" t="s">
        <v>94</v>
      </c>
      <c r="C28" s="8" t="s">
        <v>41</v>
      </c>
      <c r="D28" s="9">
        <v>2020</v>
      </c>
      <c r="E28" s="9">
        <v>2024</v>
      </c>
      <c r="F28" s="10">
        <v>25000</v>
      </c>
      <c r="G28" s="10"/>
      <c r="H28" s="10">
        <v>21300</v>
      </c>
      <c r="I28" s="10"/>
      <c r="J28" s="10">
        <v>15000</v>
      </c>
      <c r="K28" s="10"/>
      <c r="L28" s="11">
        <v>-950</v>
      </c>
      <c r="M28" s="4"/>
      <c r="N28" s="11"/>
      <c r="O28" s="4"/>
      <c r="P28" s="4"/>
      <c r="Q28" s="4"/>
      <c r="R28" s="10">
        <f t="shared" si="26"/>
        <v>24050</v>
      </c>
      <c r="S28" s="10">
        <f t="shared" si="26"/>
        <v>0</v>
      </c>
      <c r="T28" s="10">
        <f t="shared" si="26"/>
        <v>21300</v>
      </c>
      <c r="U28" s="10">
        <f t="shared" si="26"/>
        <v>0</v>
      </c>
      <c r="V28" s="10">
        <f t="shared" si="26"/>
        <v>15000</v>
      </c>
      <c r="W28" s="10">
        <f t="shared" si="26"/>
        <v>0</v>
      </c>
      <c r="X28" s="14" t="s">
        <v>97</v>
      </c>
    </row>
    <row r="29" spans="1:24" x14ac:dyDescent="0.3">
      <c r="A29" s="37"/>
      <c r="B29" s="14"/>
      <c r="C29" s="36" t="s">
        <v>42</v>
      </c>
      <c r="D29" s="13"/>
      <c r="E29" s="13"/>
      <c r="F29" s="10"/>
      <c r="G29" s="10"/>
      <c r="H29" s="10"/>
      <c r="I29" s="10"/>
      <c r="J29" s="10"/>
      <c r="K29" s="10"/>
      <c r="L29" s="11"/>
      <c r="M29" s="4"/>
      <c r="N29" s="11"/>
      <c r="O29" s="4"/>
      <c r="P29" s="4"/>
      <c r="Q29" s="4"/>
      <c r="R29" s="10"/>
      <c r="S29" s="10"/>
      <c r="T29" s="10"/>
      <c r="U29" s="10"/>
      <c r="V29" s="10"/>
      <c r="W29" s="10"/>
      <c r="X29" s="14"/>
    </row>
    <row r="30" spans="1:24" ht="28" x14ac:dyDescent="0.3">
      <c r="A30" s="37"/>
      <c r="B30" s="14" t="s">
        <v>95</v>
      </c>
      <c r="C30" s="8" t="s">
        <v>43</v>
      </c>
      <c r="D30" s="9">
        <v>2005</v>
      </c>
      <c r="E30" s="9">
        <v>2025</v>
      </c>
      <c r="F30" s="10">
        <v>1781</v>
      </c>
      <c r="G30" s="10"/>
      <c r="H30" s="10">
        <v>1119</v>
      </c>
      <c r="I30" s="10"/>
      <c r="J30" s="10">
        <v>1116</v>
      </c>
      <c r="K30" s="10"/>
      <c r="L30" s="11">
        <v>382</v>
      </c>
      <c r="M30" s="4"/>
      <c r="N30" s="11"/>
      <c r="O30" s="4"/>
      <c r="P30" s="4"/>
      <c r="Q30" s="4"/>
      <c r="R30" s="10">
        <f t="shared" ref="R30:W30" si="27">+F30+L30</f>
        <v>2163</v>
      </c>
      <c r="S30" s="10">
        <f t="shared" si="27"/>
        <v>0</v>
      </c>
      <c r="T30" s="10">
        <f t="shared" si="27"/>
        <v>1119</v>
      </c>
      <c r="U30" s="10">
        <f t="shared" si="27"/>
        <v>0</v>
      </c>
      <c r="V30" s="10">
        <f t="shared" si="27"/>
        <v>1116</v>
      </c>
      <c r="W30" s="10">
        <f t="shared" si="27"/>
        <v>0</v>
      </c>
      <c r="X30" s="14" t="s">
        <v>101</v>
      </c>
    </row>
    <row r="31" spans="1:24" x14ac:dyDescent="0.3">
      <c r="A31" s="37"/>
      <c r="B31" s="14"/>
      <c r="C31" s="35" t="s">
        <v>44</v>
      </c>
      <c r="D31" s="13"/>
      <c r="E31" s="13"/>
      <c r="F31" s="10"/>
      <c r="G31" s="10"/>
      <c r="H31" s="10"/>
      <c r="I31" s="10"/>
      <c r="J31" s="10"/>
      <c r="K31" s="10"/>
      <c r="L31" s="11"/>
      <c r="M31" s="4"/>
      <c r="N31" s="11"/>
      <c r="O31" s="4"/>
      <c r="P31" s="4"/>
      <c r="Q31" s="4"/>
      <c r="R31" s="10"/>
      <c r="S31" s="10"/>
      <c r="T31" s="10"/>
      <c r="U31" s="10"/>
      <c r="V31" s="10"/>
      <c r="W31" s="10"/>
      <c r="X31" s="14"/>
    </row>
    <row r="32" spans="1:24" ht="42" x14ac:dyDescent="0.3">
      <c r="A32" s="37"/>
      <c r="B32" s="14" t="s">
        <v>96</v>
      </c>
      <c r="C32" s="8" t="s">
        <v>45</v>
      </c>
      <c r="D32" s="9">
        <v>2021</v>
      </c>
      <c r="E32" s="9">
        <v>2025</v>
      </c>
      <c r="F32" s="10">
        <v>2632</v>
      </c>
      <c r="G32" s="10"/>
      <c r="H32" s="10">
        <v>3099</v>
      </c>
      <c r="I32" s="10"/>
      <c r="J32" s="10">
        <v>3136</v>
      </c>
      <c r="K32" s="10"/>
      <c r="L32" s="11">
        <v>371</v>
      </c>
      <c r="M32" s="4"/>
      <c r="N32" s="11"/>
      <c r="O32" s="4"/>
      <c r="P32" s="4"/>
      <c r="Q32" s="4"/>
      <c r="R32" s="10">
        <f t="shared" ref="R32:W32" si="28">+F32+L32</f>
        <v>3003</v>
      </c>
      <c r="S32" s="10">
        <f t="shared" si="28"/>
        <v>0</v>
      </c>
      <c r="T32" s="10">
        <f t="shared" si="28"/>
        <v>3099</v>
      </c>
      <c r="U32" s="10">
        <f t="shared" si="28"/>
        <v>0</v>
      </c>
      <c r="V32" s="10">
        <f t="shared" si="28"/>
        <v>3136</v>
      </c>
      <c r="W32" s="10">
        <f t="shared" si="28"/>
        <v>0</v>
      </c>
      <c r="X32" s="14" t="s">
        <v>107</v>
      </c>
    </row>
    <row r="33" spans="1:24" x14ac:dyDescent="0.3">
      <c r="A33" s="22" t="s">
        <v>46</v>
      </c>
      <c r="B33" s="34"/>
      <c r="C33" s="24" t="s">
        <v>109</v>
      </c>
      <c r="D33" s="31"/>
      <c r="E33" s="31"/>
      <c r="F33" s="29">
        <f t="shared" ref="F33:K33" si="29">+SUBTOTAL(9,F34:F36)</f>
        <v>1231</v>
      </c>
      <c r="G33" s="29">
        <f t="shared" si="29"/>
        <v>0</v>
      </c>
      <c r="H33" s="29">
        <f t="shared" si="29"/>
        <v>1790</v>
      </c>
      <c r="I33" s="29">
        <f t="shared" si="29"/>
        <v>0</v>
      </c>
      <c r="J33" s="29">
        <f t="shared" si="29"/>
        <v>2341</v>
      </c>
      <c r="K33" s="29">
        <f t="shared" si="29"/>
        <v>0</v>
      </c>
      <c r="L33" s="25">
        <f t="shared" ref="L33:Q33" si="30">+SUBTOTAL(9,L34:L36)</f>
        <v>0</v>
      </c>
      <c r="M33" s="25">
        <f t="shared" si="30"/>
        <v>0</v>
      </c>
      <c r="N33" s="25">
        <f t="shared" si="30"/>
        <v>0</v>
      </c>
      <c r="O33" s="25">
        <f t="shared" si="30"/>
        <v>0</v>
      </c>
      <c r="P33" s="25">
        <f t="shared" si="30"/>
        <v>0</v>
      </c>
      <c r="Q33" s="25">
        <f t="shared" si="30"/>
        <v>0</v>
      </c>
      <c r="R33" s="29">
        <f t="shared" ref="R33:W33" si="31">+SUBTOTAL(9,R34:R36)</f>
        <v>1231</v>
      </c>
      <c r="S33" s="29">
        <f t="shared" si="31"/>
        <v>0</v>
      </c>
      <c r="T33" s="29">
        <f t="shared" si="31"/>
        <v>1790</v>
      </c>
      <c r="U33" s="29">
        <f t="shared" si="31"/>
        <v>0</v>
      </c>
      <c r="V33" s="29">
        <f t="shared" si="31"/>
        <v>2341</v>
      </c>
      <c r="W33" s="29">
        <f t="shared" si="31"/>
        <v>0</v>
      </c>
      <c r="X33" s="30"/>
    </row>
    <row r="34" spans="1:24" x14ac:dyDescent="0.3">
      <c r="A34" s="37" t="s">
        <v>14</v>
      </c>
      <c r="B34" s="32"/>
      <c r="C34" s="28" t="s">
        <v>13</v>
      </c>
      <c r="D34" s="27"/>
      <c r="E34" s="27"/>
      <c r="F34" s="29">
        <f>+SUBTOTAL(9,F35:F36)</f>
        <v>1231</v>
      </c>
      <c r="G34" s="29">
        <f t="shared" ref="G34:K34" si="32">+SUBTOTAL(9,G35:G36)</f>
        <v>0</v>
      </c>
      <c r="H34" s="29">
        <f t="shared" si="32"/>
        <v>1790</v>
      </c>
      <c r="I34" s="29">
        <f t="shared" si="32"/>
        <v>0</v>
      </c>
      <c r="J34" s="29">
        <f t="shared" si="32"/>
        <v>2341</v>
      </c>
      <c r="K34" s="29">
        <f t="shared" si="32"/>
        <v>0</v>
      </c>
      <c r="L34" s="25">
        <f>+SUBTOTAL(9,L35:L36)</f>
        <v>0</v>
      </c>
      <c r="M34" s="25">
        <f t="shared" ref="M34:Q34" si="33">+SUBTOTAL(9,M35:M36)</f>
        <v>0</v>
      </c>
      <c r="N34" s="25">
        <f t="shared" si="33"/>
        <v>0</v>
      </c>
      <c r="O34" s="25">
        <f t="shared" si="33"/>
        <v>0</v>
      </c>
      <c r="P34" s="25">
        <f t="shared" si="33"/>
        <v>0</v>
      </c>
      <c r="Q34" s="25">
        <f t="shared" si="33"/>
        <v>0</v>
      </c>
      <c r="R34" s="29">
        <f>+SUBTOTAL(9,R35:R36)</f>
        <v>1231</v>
      </c>
      <c r="S34" s="29">
        <f t="shared" ref="S34:W34" si="34">+SUBTOTAL(9,S35:S36)</f>
        <v>0</v>
      </c>
      <c r="T34" s="29">
        <f t="shared" si="34"/>
        <v>1790</v>
      </c>
      <c r="U34" s="29">
        <f t="shared" si="34"/>
        <v>0</v>
      </c>
      <c r="V34" s="29">
        <f t="shared" si="34"/>
        <v>2341</v>
      </c>
      <c r="W34" s="29">
        <f t="shared" si="34"/>
        <v>0</v>
      </c>
      <c r="X34" s="30"/>
    </row>
    <row r="35" spans="1:24" ht="56" x14ac:dyDescent="0.3">
      <c r="A35" s="37"/>
      <c r="B35" s="14" t="s">
        <v>47</v>
      </c>
      <c r="C35" s="8" t="s">
        <v>48</v>
      </c>
      <c r="D35" s="9">
        <v>2020</v>
      </c>
      <c r="E35" s="9">
        <v>2024</v>
      </c>
      <c r="F35" s="10">
        <v>1179</v>
      </c>
      <c r="G35" s="10"/>
      <c r="H35" s="10">
        <v>1640</v>
      </c>
      <c r="I35" s="10"/>
      <c r="J35" s="10">
        <v>2020</v>
      </c>
      <c r="K35" s="10"/>
      <c r="L35" s="11">
        <v>-147</v>
      </c>
      <c r="M35" s="11"/>
      <c r="N35" s="11"/>
      <c r="O35" s="4"/>
      <c r="P35" s="11"/>
      <c r="Q35" s="4"/>
      <c r="R35" s="10">
        <f t="shared" ref="R35:W36" si="35">+F35+L35</f>
        <v>1032</v>
      </c>
      <c r="S35" s="10">
        <f t="shared" si="35"/>
        <v>0</v>
      </c>
      <c r="T35" s="10">
        <f t="shared" si="35"/>
        <v>1640</v>
      </c>
      <c r="U35" s="10">
        <f t="shared" si="35"/>
        <v>0</v>
      </c>
      <c r="V35" s="10">
        <f t="shared" si="35"/>
        <v>2020</v>
      </c>
      <c r="W35" s="10">
        <f t="shared" si="35"/>
        <v>0</v>
      </c>
      <c r="X35" s="8" t="s">
        <v>49</v>
      </c>
    </row>
    <row r="36" spans="1:24" ht="42" x14ac:dyDescent="0.3">
      <c r="A36" s="37"/>
      <c r="B36" s="14" t="s">
        <v>50</v>
      </c>
      <c r="C36" s="8" t="s">
        <v>51</v>
      </c>
      <c r="D36" s="9">
        <v>2007</v>
      </c>
      <c r="E36" s="9">
        <v>2024</v>
      </c>
      <c r="F36" s="10">
        <v>52</v>
      </c>
      <c r="G36" s="10"/>
      <c r="H36" s="10">
        <v>150</v>
      </c>
      <c r="I36" s="10"/>
      <c r="J36" s="10">
        <v>321</v>
      </c>
      <c r="K36" s="10"/>
      <c r="L36" s="11">
        <v>147</v>
      </c>
      <c r="M36" s="11"/>
      <c r="N36" s="11"/>
      <c r="O36" s="4"/>
      <c r="P36" s="11"/>
      <c r="Q36" s="4"/>
      <c r="R36" s="10">
        <f t="shared" si="35"/>
        <v>199</v>
      </c>
      <c r="S36" s="10">
        <f t="shared" si="35"/>
        <v>0</v>
      </c>
      <c r="T36" s="10">
        <f t="shared" si="35"/>
        <v>150</v>
      </c>
      <c r="U36" s="10">
        <f t="shared" si="35"/>
        <v>0</v>
      </c>
      <c r="V36" s="10">
        <f t="shared" si="35"/>
        <v>321</v>
      </c>
      <c r="W36" s="10">
        <f t="shared" si="35"/>
        <v>0</v>
      </c>
      <c r="X36" s="8" t="s">
        <v>98</v>
      </c>
    </row>
    <row r="37" spans="1:24" x14ac:dyDescent="0.3">
      <c r="A37" s="22" t="s">
        <v>52</v>
      </c>
      <c r="B37" s="34"/>
      <c r="C37" s="24" t="s">
        <v>109</v>
      </c>
      <c r="D37" s="31"/>
      <c r="E37" s="31"/>
      <c r="F37" s="29">
        <f t="shared" ref="F37:K37" si="36">+SUBTOTAL(9,F38:F40)</f>
        <v>6666</v>
      </c>
      <c r="G37" s="29">
        <f t="shared" si="36"/>
        <v>0</v>
      </c>
      <c r="H37" s="29">
        <f t="shared" si="36"/>
        <v>4069</v>
      </c>
      <c r="I37" s="29">
        <f t="shared" si="36"/>
        <v>0</v>
      </c>
      <c r="J37" s="29">
        <f t="shared" si="36"/>
        <v>0</v>
      </c>
      <c r="K37" s="29">
        <f t="shared" si="36"/>
        <v>0</v>
      </c>
      <c r="L37" s="25">
        <f t="shared" ref="L37:Q37" si="37">+SUBTOTAL(9,L38:L40)</f>
        <v>0</v>
      </c>
      <c r="M37" s="25">
        <f t="shared" si="37"/>
        <v>0</v>
      </c>
      <c r="N37" s="25">
        <f t="shared" si="37"/>
        <v>0</v>
      </c>
      <c r="O37" s="25">
        <f t="shared" si="37"/>
        <v>0</v>
      </c>
      <c r="P37" s="25">
        <f t="shared" si="37"/>
        <v>0</v>
      </c>
      <c r="Q37" s="25">
        <f t="shared" si="37"/>
        <v>0</v>
      </c>
      <c r="R37" s="29">
        <f t="shared" ref="R37:W37" si="38">+SUBTOTAL(9,R38:R40)</f>
        <v>6666</v>
      </c>
      <c r="S37" s="29">
        <f t="shared" si="38"/>
        <v>0</v>
      </c>
      <c r="T37" s="29">
        <f t="shared" si="38"/>
        <v>4069</v>
      </c>
      <c r="U37" s="29">
        <f t="shared" si="38"/>
        <v>0</v>
      </c>
      <c r="V37" s="29">
        <f t="shared" si="38"/>
        <v>0</v>
      </c>
      <c r="W37" s="29">
        <f t="shared" si="38"/>
        <v>0</v>
      </c>
      <c r="X37" s="30"/>
    </row>
    <row r="38" spans="1:24" ht="42" x14ac:dyDescent="0.3">
      <c r="A38" s="37" t="s">
        <v>53</v>
      </c>
      <c r="B38" s="32"/>
      <c r="C38" s="28" t="s">
        <v>13</v>
      </c>
      <c r="D38" s="27"/>
      <c r="E38" s="27"/>
      <c r="F38" s="29">
        <f t="shared" ref="F38:K38" si="39">+SUBTOTAL(9,F39:F40)</f>
        <v>6666</v>
      </c>
      <c r="G38" s="29">
        <f t="shared" si="39"/>
        <v>0</v>
      </c>
      <c r="H38" s="29">
        <f t="shared" si="39"/>
        <v>4069</v>
      </c>
      <c r="I38" s="29">
        <f t="shared" si="39"/>
        <v>0</v>
      </c>
      <c r="J38" s="29">
        <f t="shared" si="39"/>
        <v>0</v>
      </c>
      <c r="K38" s="29">
        <f t="shared" si="39"/>
        <v>0</v>
      </c>
      <c r="L38" s="25">
        <f t="shared" ref="L38:Q38" si="40">+SUBTOTAL(9,L39:L40)</f>
        <v>0</v>
      </c>
      <c r="M38" s="25">
        <f t="shared" si="40"/>
        <v>0</v>
      </c>
      <c r="N38" s="25">
        <f t="shared" si="40"/>
        <v>0</v>
      </c>
      <c r="O38" s="25">
        <f t="shared" si="40"/>
        <v>0</v>
      </c>
      <c r="P38" s="25">
        <f t="shared" si="40"/>
        <v>0</v>
      </c>
      <c r="Q38" s="25">
        <f t="shared" si="40"/>
        <v>0</v>
      </c>
      <c r="R38" s="29">
        <f t="shared" ref="R38:W38" si="41">+SUBTOTAL(9,R39:R40)</f>
        <v>6666</v>
      </c>
      <c r="S38" s="29">
        <f t="shared" si="41"/>
        <v>0</v>
      </c>
      <c r="T38" s="29">
        <f t="shared" si="41"/>
        <v>4069</v>
      </c>
      <c r="U38" s="29">
        <f t="shared" si="41"/>
        <v>0</v>
      </c>
      <c r="V38" s="29">
        <f t="shared" si="41"/>
        <v>0</v>
      </c>
      <c r="W38" s="29">
        <f t="shared" si="41"/>
        <v>0</v>
      </c>
      <c r="X38" s="32" t="s">
        <v>106</v>
      </c>
    </row>
    <row r="39" spans="1:24" ht="56" x14ac:dyDescent="0.3">
      <c r="A39" s="37"/>
      <c r="B39" s="14" t="s">
        <v>54</v>
      </c>
      <c r="C39" s="8" t="s">
        <v>55</v>
      </c>
      <c r="D39" s="9">
        <v>2014</v>
      </c>
      <c r="E39" s="9">
        <v>2023</v>
      </c>
      <c r="F39" s="10">
        <v>6463</v>
      </c>
      <c r="G39" s="10"/>
      <c r="H39" s="10">
        <v>4069</v>
      </c>
      <c r="I39" s="10"/>
      <c r="J39" s="10"/>
      <c r="K39" s="10"/>
      <c r="L39" s="11">
        <v>201</v>
      </c>
      <c r="M39" s="11"/>
      <c r="N39" s="11"/>
      <c r="O39" s="4"/>
      <c r="P39" s="11"/>
      <c r="Q39" s="4"/>
      <c r="R39" s="10">
        <f t="shared" ref="R39:W40" si="42">+F39+L39</f>
        <v>6664</v>
      </c>
      <c r="S39" s="10">
        <f t="shared" si="42"/>
        <v>0</v>
      </c>
      <c r="T39" s="10">
        <f t="shared" si="42"/>
        <v>4069</v>
      </c>
      <c r="U39" s="10">
        <f t="shared" si="42"/>
        <v>0</v>
      </c>
      <c r="V39" s="10">
        <f t="shared" si="42"/>
        <v>0</v>
      </c>
      <c r="W39" s="10">
        <f t="shared" si="42"/>
        <v>0</v>
      </c>
      <c r="X39" s="8" t="s">
        <v>56</v>
      </c>
    </row>
    <row r="40" spans="1:24" ht="42" x14ac:dyDescent="0.3">
      <c r="A40" s="37"/>
      <c r="B40" s="14" t="s">
        <v>57</v>
      </c>
      <c r="C40" s="8" t="s">
        <v>58</v>
      </c>
      <c r="D40" s="9">
        <v>2017</v>
      </c>
      <c r="E40" s="9">
        <v>2022</v>
      </c>
      <c r="F40" s="10">
        <v>203</v>
      </c>
      <c r="G40" s="10"/>
      <c r="H40" s="10"/>
      <c r="I40" s="10"/>
      <c r="J40" s="10"/>
      <c r="K40" s="10"/>
      <c r="L40" s="11">
        <v>-201</v>
      </c>
      <c r="M40" s="11"/>
      <c r="N40" s="11"/>
      <c r="O40" s="4"/>
      <c r="P40" s="11"/>
      <c r="Q40" s="4"/>
      <c r="R40" s="10">
        <f t="shared" si="42"/>
        <v>2</v>
      </c>
      <c r="S40" s="10">
        <f t="shared" si="42"/>
        <v>0</v>
      </c>
      <c r="T40" s="10">
        <f t="shared" si="42"/>
        <v>0</v>
      </c>
      <c r="U40" s="10">
        <f t="shared" si="42"/>
        <v>0</v>
      </c>
      <c r="V40" s="10">
        <f t="shared" si="42"/>
        <v>0</v>
      </c>
      <c r="W40" s="10">
        <f t="shared" si="42"/>
        <v>0</v>
      </c>
      <c r="X40" s="8" t="s">
        <v>59</v>
      </c>
    </row>
    <row r="41" spans="1:24" x14ac:dyDescent="0.3">
      <c r="A41" s="22" t="s">
        <v>60</v>
      </c>
      <c r="B41" s="34"/>
      <c r="C41" s="24" t="s">
        <v>109</v>
      </c>
      <c r="D41" s="31"/>
      <c r="E41" s="31"/>
      <c r="F41" s="29">
        <f t="shared" ref="F41:K41" si="43">+SUBTOTAL(9,F42:F46)</f>
        <v>96983</v>
      </c>
      <c r="G41" s="29">
        <f t="shared" si="43"/>
        <v>20377</v>
      </c>
      <c r="H41" s="29">
        <f t="shared" si="43"/>
        <v>86800</v>
      </c>
      <c r="I41" s="29">
        <f t="shared" si="43"/>
        <v>0</v>
      </c>
      <c r="J41" s="29">
        <f t="shared" si="43"/>
        <v>63500</v>
      </c>
      <c r="K41" s="29">
        <f t="shared" si="43"/>
        <v>0</v>
      </c>
      <c r="L41" s="25">
        <f t="shared" ref="L41:Q41" si="44">+SUBTOTAL(9,L42:L46)</f>
        <v>0</v>
      </c>
      <c r="M41" s="25">
        <f t="shared" si="44"/>
        <v>0</v>
      </c>
      <c r="N41" s="25">
        <f t="shared" si="44"/>
        <v>0</v>
      </c>
      <c r="O41" s="25">
        <f t="shared" si="44"/>
        <v>0</v>
      </c>
      <c r="P41" s="25">
        <f t="shared" si="44"/>
        <v>0</v>
      </c>
      <c r="Q41" s="25">
        <f t="shared" si="44"/>
        <v>0</v>
      </c>
      <c r="R41" s="29">
        <f t="shared" ref="R41:W41" si="45">+SUBTOTAL(9,R42:R46)</f>
        <v>96983</v>
      </c>
      <c r="S41" s="29">
        <f t="shared" si="45"/>
        <v>20377</v>
      </c>
      <c r="T41" s="29">
        <f t="shared" si="45"/>
        <v>86800</v>
      </c>
      <c r="U41" s="29">
        <f t="shared" si="45"/>
        <v>0</v>
      </c>
      <c r="V41" s="29">
        <f t="shared" si="45"/>
        <v>63500</v>
      </c>
      <c r="W41" s="29">
        <f t="shared" si="45"/>
        <v>0</v>
      </c>
      <c r="X41" s="30"/>
    </row>
    <row r="42" spans="1:24" ht="42" x14ac:dyDescent="0.3">
      <c r="A42" s="37" t="s">
        <v>61</v>
      </c>
      <c r="B42" s="32"/>
      <c r="C42" s="28" t="s">
        <v>13</v>
      </c>
      <c r="D42" s="27"/>
      <c r="E42" s="27"/>
      <c r="F42" s="29">
        <f t="shared" ref="F42:K42" si="46">+SUBTOTAL(9,F43:F46)</f>
        <v>96983</v>
      </c>
      <c r="G42" s="29">
        <f t="shared" si="46"/>
        <v>20377</v>
      </c>
      <c r="H42" s="29">
        <f t="shared" si="46"/>
        <v>86800</v>
      </c>
      <c r="I42" s="29">
        <f t="shared" si="46"/>
        <v>0</v>
      </c>
      <c r="J42" s="29">
        <f t="shared" si="46"/>
        <v>63500</v>
      </c>
      <c r="K42" s="29">
        <f t="shared" si="46"/>
        <v>0</v>
      </c>
      <c r="L42" s="25">
        <f t="shared" ref="L42:Q42" si="47">+SUBTOTAL(9,L43:L46)</f>
        <v>0</v>
      </c>
      <c r="M42" s="25">
        <f t="shared" si="47"/>
        <v>0</v>
      </c>
      <c r="N42" s="25">
        <f t="shared" si="47"/>
        <v>0</v>
      </c>
      <c r="O42" s="25">
        <f t="shared" si="47"/>
        <v>0</v>
      </c>
      <c r="P42" s="25">
        <f t="shared" si="47"/>
        <v>0</v>
      </c>
      <c r="Q42" s="25">
        <f t="shared" si="47"/>
        <v>0</v>
      </c>
      <c r="R42" s="29">
        <f t="shared" ref="R42:W42" si="48">+SUBTOTAL(9,R43:R46)</f>
        <v>96983</v>
      </c>
      <c r="S42" s="29">
        <f t="shared" si="48"/>
        <v>20377</v>
      </c>
      <c r="T42" s="29">
        <f t="shared" si="48"/>
        <v>86800</v>
      </c>
      <c r="U42" s="29">
        <f t="shared" si="48"/>
        <v>0</v>
      </c>
      <c r="V42" s="29">
        <f t="shared" si="48"/>
        <v>63500</v>
      </c>
      <c r="W42" s="29">
        <f t="shared" si="48"/>
        <v>0</v>
      </c>
      <c r="X42" s="32" t="s">
        <v>106</v>
      </c>
    </row>
    <row r="43" spans="1:24" ht="56" x14ac:dyDescent="0.3">
      <c r="A43" s="37"/>
      <c r="B43" s="14" t="s">
        <v>62</v>
      </c>
      <c r="C43" s="16" t="s">
        <v>63</v>
      </c>
      <c r="D43" s="17">
        <v>2015</v>
      </c>
      <c r="E43" s="17">
        <v>2023</v>
      </c>
      <c r="F43" s="10">
        <v>29601</v>
      </c>
      <c r="G43" s="10">
        <v>20377</v>
      </c>
      <c r="H43" s="10">
        <v>1109</v>
      </c>
      <c r="I43" s="10"/>
      <c r="J43" s="10"/>
      <c r="K43" s="10"/>
      <c r="L43" s="11">
        <v>-1790</v>
      </c>
      <c r="M43" s="11"/>
      <c r="N43" s="11"/>
      <c r="O43" s="4"/>
      <c r="P43" s="4"/>
      <c r="Q43" s="4"/>
      <c r="R43" s="10">
        <f t="shared" ref="R43:W46" si="49">+F43+L43</f>
        <v>27811</v>
      </c>
      <c r="S43" s="10">
        <f t="shared" si="49"/>
        <v>20377</v>
      </c>
      <c r="T43" s="10">
        <f t="shared" si="49"/>
        <v>1109</v>
      </c>
      <c r="U43" s="10">
        <f t="shared" si="49"/>
        <v>0</v>
      </c>
      <c r="V43" s="10">
        <f t="shared" si="49"/>
        <v>0</v>
      </c>
      <c r="W43" s="10">
        <f t="shared" si="49"/>
        <v>0</v>
      </c>
      <c r="X43" s="18" t="s">
        <v>64</v>
      </c>
    </row>
    <row r="44" spans="1:24" ht="42" x14ac:dyDescent="0.3">
      <c r="A44" s="37"/>
      <c r="B44" s="14" t="s">
        <v>65</v>
      </c>
      <c r="C44" s="16" t="s">
        <v>66</v>
      </c>
      <c r="D44" s="17">
        <v>2017</v>
      </c>
      <c r="E44" s="17">
        <v>2023</v>
      </c>
      <c r="F44" s="10">
        <v>3392</v>
      </c>
      <c r="G44" s="10"/>
      <c r="H44" s="10">
        <v>3917</v>
      </c>
      <c r="I44" s="10"/>
      <c r="J44" s="10"/>
      <c r="K44" s="10"/>
      <c r="L44" s="11">
        <v>-292</v>
      </c>
      <c r="M44" s="11"/>
      <c r="N44" s="11"/>
      <c r="O44" s="4"/>
      <c r="P44" s="4"/>
      <c r="Q44" s="4"/>
      <c r="R44" s="10">
        <f t="shared" si="49"/>
        <v>3100</v>
      </c>
      <c r="S44" s="10">
        <f t="shared" si="49"/>
        <v>0</v>
      </c>
      <c r="T44" s="10">
        <f t="shared" si="49"/>
        <v>3917</v>
      </c>
      <c r="U44" s="10">
        <f t="shared" si="49"/>
        <v>0</v>
      </c>
      <c r="V44" s="10">
        <f t="shared" si="49"/>
        <v>0</v>
      </c>
      <c r="W44" s="10">
        <f t="shared" si="49"/>
        <v>0</v>
      </c>
      <c r="X44" s="18" t="s">
        <v>67</v>
      </c>
    </row>
    <row r="45" spans="1:24" ht="70" x14ac:dyDescent="0.3">
      <c r="A45" s="37"/>
      <c r="B45" s="14" t="s">
        <v>68</v>
      </c>
      <c r="C45" s="16" t="s">
        <v>69</v>
      </c>
      <c r="D45" s="17">
        <v>2019</v>
      </c>
      <c r="E45" s="17">
        <v>2025</v>
      </c>
      <c r="F45" s="10">
        <v>21600</v>
      </c>
      <c r="G45" s="10"/>
      <c r="H45" s="10">
        <v>35000</v>
      </c>
      <c r="I45" s="10"/>
      <c r="J45" s="10">
        <v>15000</v>
      </c>
      <c r="K45" s="10"/>
      <c r="L45" s="11">
        <v>-17300</v>
      </c>
      <c r="M45" s="11"/>
      <c r="N45" s="11"/>
      <c r="O45" s="4"/>
      <c r="P45" s="11"/>
      <c r="Q45" s="4"/>
      <c r="R45" s="10">
        <f t="shared" si="49"/>
        <v>4300</v>
      </c>
      <c r="S45" s="10">
        <f t="shared" si="49"/>
        <v>0</v>
      </c>
      <c r="T45" s="10">
        <f t="shared" si="49"/>
        <v>35000</v>
      </c>
      <c r="U45" s="10">
        <f t="shared" si="49"/>
        <v>0</v>
      </c>
      <c r="V45" s="10">
        <f t="shared" si="49"/>
        <v>15000</v>
      </c>
      <c r="W45" s="10">
        <f t="shared" si="49"/>
        <v>0</v>
      </c>
      <c r="X45" s="18" t="s">
        <v>105</v>
      </c>
    </row>
    <row r="46" spans="1:24" ht="70" x14ac:dyDescent="0.3">
      <c r="A46" s="37"/>
      <c r="B46" s="14" t="s">
        <v>70</v>
      </c>
      <c r="C46" s="16" t="s">
        <v>71</v>
      </c>
      <c r="D46" s="17">
        <v>2022</v>
      </c>
      <c r="E46" s="17">
        <v>2024</v>
      </c>
      <c r="F46" s="10">
        <v>42390</v>
      </c>
      <c r="G46" s="10"/>
      <c r="H46" s="10">
        <v>46774</v>
      </c>
      <c r="I46" s="10"/>
      <c r="J46" s="10">
        <v>48500</v>
      </c>
      <c r="K46" s="10"/>
      <c r="L46" s="11">
        <v>19382</v>
      </c>
      <c r="M46" s="11"/>
      <c r="N46" s="11"/>
      <c r="O46" s="4"/>
      <c r="P46" s="4"/>
      <c r="Q46" s="4"/>
      <c r="R46" s="10">
        <f t="shared" si="49"/>
        <v>61772</v>
      </c>
      <c r="S46" s="10">
        <f t="shared" si="49"/>
        <v>0</v>
      </c>
      <c r="T46" s="10">
        <f t="shared" si="49"/>
        <v>46774</v>
      </c>
      <c r="U46" s="10">
        <f t="shared" si="49"/>
        <v>0</v>
      </c>
      <c r="V46" s="10">
        <f t="shared" si="49"/>
        <v>48500</v>
      </c>
      <c r="W46" s="10">
        <f t="shared" si="49"/>
        <v>0</v>
      </c>
      <c r="X46" s="18" t="s">
        <v>72</v>
      </c>
    </row>
    <row r="47" spans="1:24" x14ac:dyDescent="0.3">
      <c r="A47" s="22" t="s">
        <v>73</v>
      </c>
      <c r="B47" s="34"/>
      <c r="C47" s="24" t="s">
        <v>109</v>
      </c>
      <c r="D47" s="31"/>
      <c r="E47" s="31"/>
      <c r="F47" s="29">
        <f>+SUBTOTAL(9,F48:F50)</f>
        <v>776</v>
      </c>
      <c r="G47" s="29">
        <f t="shared" ref="G47:K47" si="50">+SUBTOTAL(9,G48:G50)</f>
        <v>0</v>
      </c>
      <c r="H47" s="29">
        <f t="shared" si="50"/>
        <v>3016</v>
      </c>
      <c r="I47" s="29">
        <f t="shared" si="50"/>
        <v>0</v>
      </c>
      <c r="J47" s="29">
        <f t="shared" si="50"/>
        <v>491</v>
      </c>
      <c r="K47" s="29">
        <f t="shared" si="50"/>
        <v>0</v>
      </c>
      <c r="L47" s="25">
        <f>+SUBTOTAL(9,L48:L50)</f>
        <v>0</v>
      </c>
      <c r="M47" s="25">
        <f t="shared" ref="M47:Q47" si="51">+SUBTOTAL(9,M48:M50)</f>
        <v>0</v>
      </c>
      <c r="N47" s="25">
        <f t="shared" si="51"/>
        <v>0</v>
      </c>
      <c r="O47" s="25">
        <f t="shared" si="51"/>
        <v>0</v>
      </c>
      <c r="P47" s="25">
        <f t="shared" si="51"/>
        <v>0</v>
      </c>
      <c r="Q47" s="25">
        <f t="shared" si="51"/>
        <v>0</v>
      </c>
      <c r="R47" s="29">
        <f>+SUBTOTAL(9,R48:R50)</f>
        <v>776</v>
      </c>
      <c r="S47" s="29">
        <f t="shared" ref="S47:W47" si="52">+SUBTOTAL(9,S48:S50)</f>
        <v>0</v>
      </c>
      <c r="T47" s="29">
        <f t="shared" si="52"/>
        <v>3016</v>
      </c>
      <c r="U47" s="29">
        <f t="shared" si="52"/>
        <v>0</v>
      </c>
      <c r="V47" s="29">
        <f t="shared" si="52"/>
        <v>491</v>
      </c>
      <c r="W47" s="29">
        <f t="shared" si="52"/>
        <v>0</v>
      </c>
      <c r="X47" s="30"/>
    </row>
    <row r="48" spans="1:24" ht="42" x14ac:dyDescent="0.3">
      <c r="A48" s="37" t="s">
        <v>74</v>
      </c>
      <c r="B48" s="32"/>
      <c r="C48" s="28" t="s">
        <v>13</v>
      </c>
      <c r="D48" s="27"/>
      <c r="E48" s="27"/>
      <c r="F48" s="29">
        <f t="shared" ref="F48:K48" si="53">+SUBTOTAL(9,F49:F50)</f>
        <v>776</v>
      </c>
      <c r="G48" s="29">
        <f t="shared" si="53"/>
        <v>0</v>
      </c>
      <c r="H48" s="29">
        <f t="shared" si="53"/>
        <v>3016</v>
      </c>
      <c r="I48" s="29">
        <f t="shared" si="53"/>
        <v>0</v>
      </c>
      <c r="J48" s="29">
        <f t="shared" si="53"/>
        <v>491</v>
      </c>
      <c r="K48" s="29">
        <f t="shared" si="53"/>
        <v>0</v>
      </c>
      <c r="L48" s="25">
        <f t="shared" ref="L48:Q48" si="54">+SUBTOTAL(9,L49:L50)</f>
        <v>0</v>
      </c>
      <c r="M48" s="25">
        <f t="shared" si="54"/>
        <v>0</v>
      </c>
      <c r="N48" s="25">
        <f t="shared" si="54"/>
        <v>0</v>
      </c>
      <c r="O48" s="25">
        <f t="shared" si="54"/>
        <v>0</v>
      </c>
      <c r="P48" s="25">
        <f t="shared" si="54"/>
        <v>0</v>
      </c>
      <c r="Q48" s="25">
        <f t="shared" si="54"/>
        <v>0</v>
      </c>
      <c r="R48" s="29">
        <f t="shared" ref="R48:W48" si="55">+SUBTOTAL(9,R49:R50)</f>
        <v>776</v>
      </c>
      <c r="S48" s="29">
        <f t="shared" si="55"/>
        <v>0</v>
      </c>
      <c r="T48" s="29">
        <f t="shared" si="55"/>
        <v>3016</v>
      </c>
      <c r="U48" s="29">
        <f t="shared" si="55"/>
        <v>0</v>
      </c>
      <c r="V48" s="29">
        <f t="shared" si="55"/>
        <v>491</v>
      </c>
      <c r="W48" s="29">
        <f t="shared" si="55"/>
        <v>0</v>
      </c>
      <c r="X48" s="32" t="s">
        <v>106</v>
      </c>
    </row>
    <row r="49" spans="1:24" ht="84" x14ac:dyDescent="0.3">
      <c r="A49" s="37"/>
      <c r="B49" s="14" t="s">
        <v>75</v>
      </c>
      <c r="C49" s="8" t="s">
        <v>76</v>
      </c>
      <c r="D49" s="15">
        <v>2015</v>
      </c>
      <c r="E49" s="15">
        <v>2024</v>
      </c>
      <c r="F49" s="10">
        <v>219</v>
      </c>
      <c r="G49" s="10"/>
      <c r="H49" s="10">
        <v>2744</v>
      </c>
      <c r="I49" s="10"/>
      <c r="J49" s="10">
        <v>491</v>
      </c>
      <c r="K49" s="10"/>
      <c r="L49" s="11">
        <v>-36</v>
      </c>
      <c r="M49" s="4"/>
      <c r="N49" s="11">
        <v>36</v>
      </c>
      <c r="O49" s="4"/>
      <c r="P49" s="11"/>
      <c r="Q49" s="4"/>
      <c r="R49" s="10">
        <f t="shared" ref="R49:W50" si="56">+F49+L49</f>
        <v>183</v>
      </c>
      <c r="S49" s="10">
        <f t="shared" si="56"/>
        <v>0</v>
      </c>
      <c r="T49" s="10">
        <f t="shared" si="56"/>
        <v>2780</v>
      </c>
      <c r="U49" s="10">
        <f t="shared" si="56"/>
        <v>0</v>
      </c>
      <c r="V49" s="10">
        <f t="shared" si="56"/>
        <v>491</v>
      </c>
      <c r="W49" s="10">
        <f t="shared" si="56"/>
        <v>0</v>
      </c>
      <c r="X49" s="8" t="s">
        <v>104</v>
      </c>
    </row>
    <row r="50" spans="1:24" ht="70" x14ac:dyDescent="0.3">
      <c r="A50" s="37"/>
      <c r="B50" s="14" t="s">
        <v>77</v>
      </c>
      <c r="C50" s="8" t="s">
        <v>78</v>
      </c>
      <c r="D50" s="15">
        <v>2008</v>
      </c>
      <c r="E50" s="15">
        <v>2023</v>
      </c>
      <c r="F50" s="10">
        <v>557</v>
      </c>
      <c r="G50" s="10"/>
      <c r="H50" s="10">
        <v>272</v>
      </c>
      <c r="I50" s="10"/>
      <c r="J50" s="10"/>
      <c r="K50" s="10"/>
      <c r="L50" s="11">
        <v>36</v>
      </c>
      <c r="M50" s="4"/>
      <c r="N50" s="11">
        <v>-36</v>
      </c>
      <c r="O50" s="4"/>
      <c r="P50" s="11"/>
      <c r="Q50" s="4"/>
      <c r="R50" s="10">
        <f t="shared" si="56"/>
        <v>593</v>
      </c>
      <c r="S50" s="10">
        <f t="shared" si="56"/>
        <v>0</v>
      </c>
      <c r="T50" s="10">
        <f t="shared" si="56"/>
        <v>236</v>
      </c>
      <c r="U50" s="10">
        <f t="shared" si="56"/>
        <v>0</v>
      </c>
      <c r="V50" s="10">
        <f t="shared" si="56"/>
        <v>0</v>
      </c>
      <c r="W50" s="10">
        <f t="shared" si="56"/>
        <v>0</v>
      </c>
      <c r="X50" s="8" t="s">
        <v>79</v>
      </c>
    </row>
    <row r="51" spans="1:24" x14ac:dyDescent="0.3">
      <c r="A51" s="22" t="s">
        <v>80</v>
      </c>
      <c r="B51" s="34"/>
      <c r="C51" s="24" t="s">
        <v>109</v>
      </c>
      <c r="D51" s="31"/>
      <c r="E51" s="31"/>
      <c r="F51" s="29">
        <f t="shared" ref="F51:K51" si="57">+SUBTOTAL(9,F52:F55)</f>
        <v>4390</v>
      </c>
      <c r="G51" s="29">
        <f t="shared" si="57"/>
        <v>0</v>
      </c>
      <c r="H51" s="29">
        <f t="shared" si="57"/>
        <v>4598</v>
      </c>
      <c r="I51" s="29">
        <f t="shared" si="57"/>
        <v>0</v>
      </c>
      <c r="J51" s="29">
        <f t="shared" si="57"/>
        <v>3586</v>
      </c>
      <c r="K51" s="29">
        <f t="shared" si="57"/>
        <v>0</v>
      </c>
      <c r="L51" s="25">
        <f t="shared" ref="L51:Q51" si="58">+SUBTOTAL(9,L52:L55)</f>
        <v>0</v>
      </c>
      <c r="M51" s="25">
        <f t="shared" si="58"/>
        <v>0</v>
      </c>
      <c r="N51" s="25">
        <f t="shared" si="58"/>
        <v>0</v>
      </c>
      <c r="O51" s="25">
        <f t="shared" si="58"/>
        <v>0</v>
      </c>
      <c r="P51" s="25">
        <f t="shared" si="58"/>
        <v>0</v>
      </c>
      <c r="Q51" s="25">
        <f t="shared" si="58"/>
        <v>0</v>
      </c>
      <c r="R51" s="29">
        <f t="shared" ref="R51:W51" si="59">+SUBTOTAL(9,R52:R55)</f>
        <v>4390</v>
      </c>
      <c r="S51" s="29">
        <f t="shared" si="59"/>
        <v>0</v>
      </c>
      <c r="T51" s="29">
        <f t="shared" si="59"/>
        <v>4598</v>
      </c>
      <c r="U51" s="29">
        <f t="shared" si="59"/>
        <v>0</v>
      </c>
      <c r="V51" s="29">
        <f t="shared" si="59"/>
        <v>3586</v>
      </c>
      <c r="W51" s="29">
        <f t="shared" si="59"/>
        <v>0</v>
      </c>
      <c r="X51" s="30"/>
    </row>
    <row r="52" spans="1:24" ht="42" x14ac:dyDescent="0.3">
      <c r="A52" s="37" t="s">
        <v>81</v>
      </c>
      <c r="B52" s="32"/>
      <c r="C52" s="28" t="s">
        <v>13</v>
      </c>
      <c r="D52" s="27"/>
      <c r="E52" s="27"/>
      <c r="F52" s="29">
        <f t="shared" ref="F52:K52" si="60">+SUBTOTAL(9,F53:F55)</f>
        <v>4390</v>
      </c>
      <c r="G52" s="29">
        <f t="shared" si="60"/>
        <v>0</v>
      </c>
      <c r="H52" s="29">
        <f t="shared" si="60"/>
        <v>4598</v>
      </c>
      <c r="I52" s="29">
        <f t="shared" si="60"/>
        <v>0</v>
      </c>
      <c r="J52" s="29">
        <f t="shared" si="60"/>
        <v>3586</v>
      </c>
      <c r="K52" s="29">
        <f t="shared" si="60"/>
        <v>0</v>
      </c>
      <c r="L52" s="25">
        <f t="shared" ref="L52:Q52" si="61">+SUBTOTAL(9,L53:L55)</f>
        <v>0</v>
      </c>
      <c r="M52" s="25">
        <f t="shared" si="61"/>
        <v>0</v>
      </c>
      <c r="N52" s="25">
        <f t="shared" si="61"/>
        <v>0</v>
      </c>
      <c r="O52" s="25">
        <f t="shared" si="61"/>
        <v>0</v>
      </c>
      <c r="P52" s="25">
        <f t="shared" si="61"/>
        <v>0</v>
      </c>
      <c r="Q52" s="25">
        <f t="shared" si="61"/>
        <v>0</v>
      </c>
      <c r="R52" s="29">
        <f t="shared" ref="R52:W52" si="62">+SUBTOTAL(9,R53:R55)</f>
        <v>4390</v>
      </c>
      <c r="S52" s="29">
        <f t="shared" si="62"/>
        <v>0</v>
      </c>
      <c r="T52" s="29">
        <f t="shared" si="62"/>
        <v>4598</v>
      </c>
      <c r="U52" s="29">
        <f t="shared" si="62"/>
        <v>0</v>
      </c>
      <c r="V52" s="29">
        <f t="shared" si="62"/>
        <v>3586</v>
      </c>
      <c r="W52" s="29">
        <f t="shared" si="62"/>
        <v>0</v>
      </c>
      <c r="X52" s="32" t="s">
        <v>114</v>
      </c>
    </row>
    <row r="53" spans="1:24" ht="56" x14ac:dyDescent="0.3">
      <c r="A53" s="37"/>
      <c r="B53" s="14" t="s">
        <v>82</v>
      </c>
      <c r="C53" s="8" t="s">
        <v>83</v>
      </c>
      <c r="D53" s="9">
        <v>2020</v>
      </c>
      <c r="E53" s="9">
        <v>2023</v>
      </c>
      <c r="F53" s="10">
        <v>3650</v>
      </c>
      <c r="G53" s="10"/>
      <c r="H53" s="10">
        <v>38</v>
      </c>
      <c r="I53" s="10"/>
      <c r="J53" s="10"/>
      <c r="K53" s="10"/>
      <c r="L53" s="11">
        <v>518</v>
      </c>
      <c r="M53" s="4"/>
      <c r="N53" s="11"/>
      <c r="O53" s="4"/>
      <c r="P53" s="4"/>
      <c r="Q53" s="4"/>
      <c r="R53" s="10">
        <f t="shared" ref="R53:W55" si="63">+F53+L53</f>
        <v>4168</v>
      </c>
      <c r="S53" s="10">
        <f t="shared" si="63"/>
        <v>0</v>
      </c>
      <c r="T53" s="10">
        <f t="shared" si="63"/>
        <v>38</v>
      </c>
      <c r="U53" s="10">
        <f t="shared" si="63"/>
        <v>0</v>
      </c>
      <c r="V53" s="10">
        <f t="shared" si="63"/>
        <v>0</v>
      </c>
      <c r="W53" s="10">
        <f t="shared" si="63"/>
        <v>0</v>
      </c>
      <c r="X53" s="18" t="s">
        <v>84</v>
      </c>
    </row>
    <row r="54" spans="1:24" ht="98" x14ac:dyDescent="0.3">
      <c r="A54" s="37"/>
      <c r="B54" s="14" t="s">
        <v>85</v>
      </c>
      <c r="C54" s="8" t="s">
        <v>86</v>
      </c>
      <c r="D54" s="9">
        <v>2022</v>
      </c>
      <c r="E54" s="9">
        <v>2025</v>
      </c>
      <c r="F54" s="10">
        <v>140</v>
      </c>
      <c r="G54" s="10"/>
      <c r="H54" s="10">
        <v>3860</v>
      </c>
      <c r="I54" s="10"/>
      <c r="J54" s="10">
        <v>2000</v>
      </c>
      <c r="K54" s="10"/>
      <c r="L54" s="11">
        <v>45</v>
      </c>
      <c r="M54" s="4"/>
      <c r="N54" s="11">
        <f>-45-518</f>
        <v>-563</v>
      </c>
      <c r="O54" s="4"/>
      <c r="P54" s="4"/>
      <c r="Q54" s="4"/>
      <c r="R54" s="10">
        <f t="shared" si="63"/>
        <v>185</v>
      </c>
      <c r="S54" s="10">
        <f t="shared" si="63"/>
        <v>0</v>
      </c>
      <c r="T54" s="10">
        <f t="shared" si="63"/>
        <v>3297</v>
      </c>
      <c r="U54" s="10">
        <f t="shared" si="63"/>
        <v>0</v>
      </c>
      <c r="V54" s="10">
        <f t="shared" si="63"/>
        <v>2000</v>
      </c>
      <c r="W54" s="10">
        <f t="shared" si="63"/>
        <v>0</v>
      </c>
      <c r="X54" s="18" t="s">
        <v>113</v>
      </c>
    </row>
    <row r="55" spans="1:24" ht="42" x14ac:dyDescent="0.3">
      <c r="A55" s="37"/>
      <c r="B55" s="14" t="s">
        <v>87</v>
      </c>
      <c r="C55" s="12" t="s">
        <v>88</v>
      </c>
      <c r="D55" s="13">
        <v>2020</v>
      </c>
      <c r="E55" s="13">
        <v>2025</v>
      </c>
      <c r="F55" s="10">
        <v>600</v>
      </c>
      <c r="G55" s="10"/>
      <c r="H55" s="10">
        <v>700</v>
      </c>
      <c r="I55" s="10"/>
      <c r="J55" s="10">
        <v>1586</v>
      </c>
      <c r="K55" s="10"/>
      <c r="L55" s="11">
        <v>-563</v>
      </c>
      <c r="M55" s="4"/>
      <c r="N55" s="11">
        <v>563</v>
      </c>
      <c r="O55" s="4"/>
      <c r="P55" s="4"/>
      <c r="Q55" s="4"/>
      <c r="R55" s="10">
        <f t="shared" si="63"/>
        <v>37</v>
      </c>
      <c r="S55" s="10">
        <f t="shared" si="63"/>
        <v>0</v>
      </c>
      <c r="T55" s="10">
        <f t="shared" si="63"/>
        <v>1263</v>
      </c>
      <c r="U55" s="10">
        <f t="shared" si="63"/>
        <v>0</v>
      </c>
      <c r="V55" s="10">
        <f t="shared" si="63"/>
        <v>1586</v>
      </c>
      <c r="W55" s="10">
        <f t="shared" si="63"/>
        <v>0</v>
      </c>
      <c r="X55" s="18" t="s">
        <v>103</v>
      </c>
    </row>
    <row r="57" spans="1:24" x14ac:dyDescent="0.3">
      <c r="G57" s="1" t="s">
        <v>89</v>
      </c>
      <c r="M57" s="1" t="s">
        <v>89</v>
      </c>
      <c r="S57" s="1" t="s">
        <v>89</v>
      </c>
    </row>
  </sheetData>
  <autoFilter ref="A8:X55" xr:uid="{00000000-0009-0000-0000-000000000000}"/>
  <mergeCells count="27">
    <mergeCell ref="A1:X1"/>
    <mergeCell ref="A3:A5"/>
    <mergeCell ref="C3:C5"/>
    <mergeCell ref="L3:Q3"/>
    <mergeCell ref="X3:X5"/>
    <mergeCell ref="L4:M4"/>
    <mergeCell ref="N4:O4"/>
    <mergeCell ref="P4:Q4"/>
    <mergeCell ref="R3:W3"/>
    <mergeCell ref="R4:S4"/>
    <mergeCell ref="T4:U4"/>
    <mergeCell ref="V4:W4"/>
    <mergeCell ref="A42:A46"/>
    <mergeCell ref="A48:A50"/>
    <mergeCell ref="A52:A55"/>
    <mergeCell ref="D3:E4"/>
    <mergeCell ref="F3:K3"/>
    <mergeCell ref="F4:G4"/>
    <mergeCell ref="H4:I4"/>
    <mergeCell ref="J4:K4"/>
    <mergeCell ref="A10:A12"/>
    <mergeCell ref="A14:A15"/>
    <mergeCell ref="A17:A19"/>
    <mergeCell ref="A21:A32"/>
    <mergeCell ref="A34:A36"/>
    <mergeCell ref="A38:A40"/>
    <mergeCell ref="B3:B5"/>
  </mergeCells>
  <pageMargins left="0.31496062992125984" right="0.19685039370078741" top="0.75" bottom="0.41" header="0.31496062992125984" footer="0.19685039370078741"/>
  <pageSetup paperSize="9" scale="43" fitToHeight="0" orientation="landscape" blackAndWhite="1" r:id="rId1"/>
  <headerFoot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Priežastys</vt:lpstr>
      <vt:lpstr>Priežastys!Print_Titles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Eurika Norkienė</cp:lastModifiedBy>
  <cp:lastPrinted>2022-12-08T00:42:32Z</cp:lastPrinted>
  <dcterms:created xsi:type="dcterms:W3CDTF">2022-12-07T18:20:15Z</dcterms:created>
  <dcterms:modified xsi:type="dcterms:W3CDTF">2022-12-12T10:36:27Z</dcterms:modified>
</cp:coreProperties>
</file>