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36CB8650-7376-430B-8B93-8B895D0B7380}" xr6:coauthVersionLast="47" xr6:coauthVersionMax="47" xr10:uidLastSave="{00000000-0000-0000-0000-000000000000}"/>
  <bookViews>
    <workbookView xWindow="30612" yWindow="4248" windowWidth="23256" windowHeight="12576" activeTab="1" xr2:uid="{00000000-000D-0000-FFFF-FFFF00000000}"/>
  </bookViews>
  <sheets>
    <sheet name="Paslaugos kaštai_LBEK" sheetId="2" r:id="rId1"/>
    <sheet name="Darbinė lentelė_LBEK" sheetId="1" r:id="rId2"/>
    <sheet name="Darbinė lentelė_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3" l="1"/>
  <c r="K41" i="3"/>
  <c r="L41" i="3"/>
  <c r="M41" i="3"/>
  <c r="N41" i="3"/>
  <c r="I38" i="3" l="1"/>
  <c r="I37" i="3"/>
  <c r="I36" i="3"/>
  <c r="I35" i="3"/>
  <c r="I34" i="3"/>
  <c r="I33" i="3"/>
  <c r="I32" i="3"/>
  <c r="I31" i="3"/>
  <c r="I30" i="3"/>
  <c r="I29" i="3"/>
  <c r="I28" i="3"/>
  <c r="I27" i="3"/>
  <c r="I26" i="3"/>
  <c r="I25" i="3"/>
  <c r="I24" i="3"/>
  <c r="I23" i="3"/>
  <c r="I22" i="3"/>
  <c r="I20" i="3"/>
  <c r="I19" i="3"/>
  <c r="I18" i="3"/>
  <c r="N40" i="3" l="1"/>
  <c r="N42" i="3" s="1"/>
  <c r="M40" i="3"/>
  <c r="M42" i="3" s="1"/>
  <c r="L40" i="3"/>
  <c r="L42" i="3" s="1"/>
  <c r="K40" i="3"/>
  <c r="K42" i="3" s="1"/>
  <c r="J40" i="3"/>
  <c r="J42" i="3" s="1"/>
  <c r="I40" i="3"/>
  <c r="H40" i="3"/>
  <c r="G49" i="1"/>
  <c r="I49" i="1" s="1"/>
  <c r="G42" i="1"/>
  <c r="I42" i="1" s="1"/>
  <c r="I41" i="3" l="1"/>
  <c r="J53" i="1"/>
  <c r="K53" i="1"/>
  <c r="L53" i="1"/>
  <c r="M53" i="1"/>
  <c r="M55" i="1" s="1"/>
  <c r="N53" i="1"/>
  <c r="J54" i="1"/>
  <c r="K54" i="1"/>
  <c r="L54" i="1"/>
  <c r="L55" i="1" s="1"/>
  <c r="L56" i="1" s="1"/>
  <c r="M54" i="1"/>
  <c r="N54" i="1"/>
  <c r="I42" i="3" l="1"/>
  <c r="M56" i="1"/>
  <c r="K55" i="1"/>
  <c r="N55" i="1"/>
  <c r="J55" i="1"/>
  <c r="J56" i="1" s="1"/>
  <c r="K56" i="1"/>
  <c r="N56" i="1"/>
  <c r="G51" i="1"/>
  <c r="I51" i="1" s="1"/>
  <c r="G50" i="1"/>
  <c r="I50" i="1" s="1"/>
  <c r="G48" i="1"/>
  <c r="I48" i="1" s="1"/>
  <c r="G47" i="1"/>
  <c r="I47" i="1" s="1"/>
  <c r="G46" i="1"/>
  <c r="I46" i="1" s="1"/>
  <c r="I45" i="1"/>
  <c r="I44" i="1"/>
  <c r="G43" i="1"/>
  <c r="I43" i="1" s="1"/>
  <c r="G41" i="1"/>
  <c r="I41" i="1" s="1"/>
  <c r="G40" i="1"/>
  <c r="I40" i="1" s="1"/>
  <c r="I39" i="1"/>
  <c r="G38" i="1"/>
  <c r="I38" i="1" s="1"/>
  <c r="G37" i="1"/>
  <c r="I37" i="1" s="1"/>
  <c r="G36" i="1"/>
  <c r="I36" i="1" s="1"/>
  <c r="I35" i="1"/>
  <c r="I34" i="1"/>
  <c r="I33" i="1"/>
  <c r="G32" i="1"/>
  <c r="I32" i="1" s="1"/>
  <c r="G30" i="1"/>
  <c r="I30" i="1" s="1"/>
  <c r="G29" i="1"/>
  <c r="I29" i="1" s="1"/>
  <c r="I28" i="1"/>
  <c r="I27" i="1"/>
  <c r="I54" i="1" s="1"/>
  <c r="G26" i="1"/>
  <c r="I26" i="1" s="1"/>
  <c r="G25" i="1"/>
  <c r="I25" i="1" s="1"/>
  <c r="G24" i="1"/>
  <c r="I24" i="1" s="1"/>
  <c r="G23" i="1"/>
  <c r="I23" i="1" s="1"/>
  <c r="G22" i="1"/>
  <c r="I22" i="1" s="1"/>
  <c r="G20" i="1"/>
  <c r="I20" i="1" s="1"/>
  <c r="G19" i="1"/>
  <c r="I19" i="1" s="1"/>
  <c r="G18" i="1"/>
  <c r="I18" i="1" s="1"/>
  <c r="C19" i="2" l="1"/>
  <c r="H53" i="1" l="1"/>
  <c r="C18" i="2"/>
  <c r="I53" i="1" l="1"/>
  <c r="I55" i="1" l="1"/>
  <c r="C17" i="2" s="1"/>
  <c r="C16" i="2"/>
  <c r="I56" i="1"/>
  <c r="C21" i="2"/>
  <c r="C24" i="2" s="1"/>
  <c r="C15" i="2" l="1"/>
</calcChain>
</file>

<file path=xl/sharedStrings.xml><?xml version="1.0" encoding="utf-8"?>
<sst xmlns="http://schemas.openxmlformats.org/spreadsheetml/2006/main" count="290" uniqueCount="164">
  <si>
    <r>
      <t>4.78</t>
    </r>
    <r>
      <rPr>
        <b/>
        <vertAlign val="superscript"/>
        <sz val="10"/>
        <rFont val="Times New Roman"/>
        <family val="1"/>
        <charset val="186"/>
      </rPr>
      <t>1</t>
    </r>
    <r>
      <rPr>
        <b/>
        <sz val="10"/>
        <rFont val="Times New Roman"/>
        <family val="1"/>
        <charset val="186"/>
      </rPr>
      <t>.2.1.2.</t>
    </r>
  </si>
  <si>
    <t>(punktas (LRV 2000-12-15 nutarimu Nr. 1458 patvirtintame konkrečių valstybės rinkliavos dydžių sąraše)</t>
  </si>
  <si>
    <t xml:space="preserve">Už klinikinio vaistinio preparato tyrimo paraiškos vertinimo ataskaitos parengimą kai paraiška teikiama daugiau nei vienai Europos Sąjungos valstybei, įskaitant ir Lietuvos Respubliką, ir VVKT vykdo ataskaitą rengiančios valstybės narės funkcijas Reglamento (ES) Nr. 536/2014 6 ir 7 straipsniuose nurodytais aspektais, kai tyrimą planuojama atlikti tyrimo centruose, esančiuose vieno regioninio biomedicininių tyrimų etikos komiteto veiklai priskirtoje teritorijoje   </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</si>
  <si>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</si>
  <si>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</si>
  <si>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</si>
  <si>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</si>
  <si>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</si>
  <si>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</si>
  <si>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</si>
  <si>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</si>
  <si>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</si>
  <si>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</si>
  <si>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</si>
  <si>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</si>
  <si>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</si>
  <si>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Punktas</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</si>
  <si>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</si>
  <si>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</si>
  <si>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</si>
  <si>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</si>
  <si>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</si>
  <si>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</si>
  <si>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</si>
  <si>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</si>
  <si>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</si>
  <si>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</si>
  <si>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</si>
  <si>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</si>
  <si>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</si>
  <si>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</si>
  <si>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</si>
  <si>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</si>
  <si>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</si>
  <si>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</si>
  <si>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</si>
  <si>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</si>
  <si>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t>
  </si>
  <si>
    <t>1.2</t>
  </si>
  <si>
    <t>Klinikinio vaistinio preparato tyrimo  duomenų suvedimas ir dokumentų sukėlimas į Lietuvos bioetikos komiteto biomedicininių tyrimų informacinę sistemą</t>
  </si>
  <si>
    <t>1.3</t>
  </si>
  <si>
    <r>
      <t>Ekspertizei reikalingų dokumentų parengimas ir pateikimas</t>
    </r>
    <r>
      <rPr>
        <sz val="10"/>
        <color rgb="FF7030A0"/>
        <rFont val="Times New Roman"/>
        <family val="1"/>
      </rPr>
      <t xml:space="preserve"> </t>
    </r>
    <r>
      <rPr>
        <sz val="10"/>
        <rFont val="Times New Roman"/>
        <family val="1"/>
      </rPr>
      <t>ekspertams</t>
    </r>
  </si>
  <si>
    <t>2.</t>
  </si>
  <si>
    <t xml:space="preserve">Dokumentų ekspertizė ir siūlymo parengimas Vilniaus arba Kauno regioniniame biomedicininių tyrimų etikos komitete </t>
  </si>
  <si>
    <t>2.1</t>
  </si>
  <si>
    <t>Dokumentų registravimas</t>
  </si>
  <si>
    <t>Vyriausiasis specialistas</t>
  </si>
  <si>
    <t>2.2</t>
  </si>
  <si>
    <t>Ekspertizei reikalingų dokumentų parengimas</t>
  </si>
  <si>
    <t>2.3</t>
  </si>
  <si>
    <t>Posėdžio darbotvarkės sudarymas</t>
  </si>
  <si>
    <t>2.4</t>
  </si>
  <si>
    <t>Pagrindinių tyrėjų kvietimas į posėdį</t>
  </si>
  <si>
    <t>2.5</t>
  </si>
  <si>
    <t>Medžiagos paruošimas posėdžiui</t>
  </si>
  <si>
    <t>2.6</t>
  </si>
  <si>
    <r>
      <t>Narių-ekspertų klinikinio vaistinio preparato tyrimo paraiškos ekspertizė</t>
    </r>
    <r>
      <rPr>
        <sz val="10"/>
        <color rgb="FF7030A0"/>
        <rFont val="Times New Roman"/>
        <family val="1"/>
      </rPr>
      <t xml:space="preserve"> </t>
    </r>
    <r>
      <rPr>
        <sz val="10"/>
        <rFont val="Times New Roman"/>
        <family val="1"/>
      </rPr>
      <t>(2 nariai-ekspertai)</t>
    </r>
  </si>
  <si>
    <t xml:space="preserve">Narys -ekspertas </t>
  </si>
  <si>
    <t>2.7</t>
  </si>
  <si>
    <t xml:space="preserve">Klinikinio vaistinio preparato  tyrimo paraiškos Reglamento (ES) Nr. 536/2014 7 straipsnyje nurodytais aspektais etinio vertinimo svarstymas posėdyje (9 nariai-ekspertai) </t>
  </si>
  <si>
    <t>Narys-ekspertas</t>
  </si>
  <si>
    <t>2.8</t>
  </si>
  <si>
    <t>Posėdžio protokolo parengimas</t>
  </si>
  <si>
    <t>2.9</t>
  </si>
  <si>
    <t>Siūlymo Lietuvos bioetikos komitetui parengimas, registravimas, dokumentų paruošimas saugojimui</t>
  </si>
  <si>
    <t>3.</t>
  </si>
  <si>
    <t>Dokumentų ekspertizė ir klinikinio vaistinio preparato  tyrimo paraiškos etikos aspektų vertinimo ataskaitos projekto parengimas Lietuvos bioetikos komitete</t>
  </si>
  <si>
    <t>3.1</t>
  </si>
  <si>
    <t>3.2</t>
  </si>
  <si>
    <r>
      <t>Biomedicininių tyrimų ekspertų</t>
    </r>
    <r>
      <rPr>
        <strike/>
        <sz val="10"/>
        <rFont val="Times New Roman"/>
        <family val="1"/>
        <charset val="186"/>
      </rPr>
      <t xml:space="preserve"> </t>
    </r>
    <r>
      <rPr>
        <sz val="10"/>
        <rFont val="Times New Roman"/>
        <family val="1"/>
        <charset val="186"/>
      </rPr>
      <t xml:space="preserve">grupės </t>
    </r>
    <r>
      <rPr>
        <sz val="10"/>
        <rFont val="Times New Roman"/>
        <family val="1"/>
      </rPr>
      <t>klinikinio vaistinio preparato tyrimo paraiškos ekspertizės.</t>
    </r>
  </si>
  <si>
    <t>Du ekspertai</t>
  </si>
  <si>
    <r>
      <t xml:space="preserve">Klinikinio vaistinio preparato  tyrimo paraiškos  svarstymas Biomedicininių tyrimų ekspertų grupės </t>
    </r>
    <r>
      <rPr>
        <sz val="10"/>
        <rFont val="Times New Roman"/>
        <family val="1"/>
      </rPr>
      <t>posėdyje</t>
    </r>
  </si>
  <si>
    <t>Aštuoni ekspertai</t>
  </si>
  <si>
    <t>3.3</t>
  </si>
  <si>
    <t>Ekspertas -pirmininkas</t>
  </si>
  <si>
    <t>3.4</t>
  </si>
  <si>
    <t xml:space="preserve">Nepriklausomo specialisto kvietimas, jo darbo laiko derinimas </t>
  </si>
  <si>
    <t>3.5</t>
  </si>
  <si>
    <t>Sutarties ir  darbo priėmimo akto parengimas</t>
  </si>
  <si>
    <t>3.6</t>
  </si>
  <si>
    <t>Nepriklausomo specialisto mokslinė išvada</t>
  </si>
  <si>
    <t>Nepriklausomas specialistas</t>
  </si>
  <si>
    <t>3.7</t>
  </si>
  <si>
    <t>Specialistas</t>
  </si>
  <si>
    <t>3.8</t>
  </si>
  <si>
    <t>Klinikinio vaistinio preparato tyrimo paraiškos etinio vertinimo ataskaitos parengimas ir pateikimas per ES portalą.</t>
  </si>
  <si>
    <t>3.9</t>
  </si>
  <si>
    <t>Papildo etikos aspektų vertinimo ataskaitos projektą pagal susijusių vakstybių narių pastabas dėl klinikinio vaistinio preparato tyrimo paraiškos etinio vertinimo ir pateikia per ES portalą</t>
  </si>
  <si>
    <t>3.10</t>
  </si>
  <si>
    <t>Pareiškėjų atsakymų registravimas, posėdžio darbotvarkės sudarymas</t>
  </si>
  <si>
    <r>
      <t>Patikslintų klinikinio vaistinio preparato  tyrimo dokumentų svarstymas Biomedicininių tyrimų ekspertų grupės</t>
    </r>
    <r>
      <rPr>
        <strike/>
        <sz val="10"/>
        <rFont val="Times New Roman"/>
        <family val="1"/>
      </rPr>
      <t xml:space="preserve"> </t>
    </r>
    <r>
      <rPr>
        <sz val="10"/>
        <rFont val="Times New Roman"/>
        <family val="1"/>
      </rPr>
      <t>posėdyje</t>
    </r>
  </si>
  <si>
    <t>3.11</t>
  </si>
  <si>
    <t>3.12</t>
  </si>
  <si>
    <t>3.13</t>
  </si>
  <si>
    <t>Klinikinio vaistinio preparato tyrimo paraiškos etikos aspektų vertinimo ataskaitos parengimas ir pateikimas per ES portalą</t>
  </si>
  <si>
    <t>3.14</t>
  </si>
  <si>
    <t>Patikslina etikos aspektų vertinimo ataskaitos projektą pagal susijusių valstybių narių pastabas po užsakovo atsakymo į pastabas</t>
  </si>
  <si>
    <t>3.15</t>
  </si>
  <si>
    <r>
      <t xml:space="preserve">Klinikinio vaistinio preparato tyrimo  dokumentų koordinavimas (dokumentų </t>
    </r>
    <r>
      <rPr>
        <sz val="10"/>
        <rFont val="Times New Roman"/>
        <family val="1"/>
      </rPr>
      <t>įvertinimas, pasirašymas)</t>
    </r>
  </si>
  <si>
    <t>Direktorius</t>
  </si>
  <si>
    <t>3.16</t>
  </si>
  <si>
    <t>Klinikinio vaistinio preparato tyrimo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</si>
  <si>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</si>
  <si>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</si>
  <si>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</si>
  <si>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</si>
  <si>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</si>
  <si>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</si>
  <si>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</si>
  <si>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gavimas, registravimas</t>
  </si>
  <si>
    <t>Paraiškos validavimas</t>
  </si>
  <si>
    <t>Paraiškos užduočių paskirstymas</t>
  </si>
  <si>
    <t>Vyresnysis patarėjas</t>
  </si>
  <si>
    <t>Dokumentų ekspertizė ir klinikinio vaistinio preparato  tyrimo paraiškos vertinimo ataskaitos projekto parengimas VVKT</t>
  </si>
  <si>
    <t>Klinikinės dalies ekspertizė, protokolo rengimas</t>
  </si>
  <si>
    <t>Kokybės dalies ekspertizė, protokolo rengimas</t>
  </si>
  <si>
    <t>Ikiklinikinės dalies ekspertizė, protokolo rengimas</t>
  </si>
  <si>
    <t>Statistinės dalies ekspertizė, protokolo rengimas</t>
  </si>
  <si>
    <t>Reguliacinės dalies ekspertizė, protokolo rengimas</t>
  </si>
  <si>
    <t>II ataskaitos dalies / nacionalinių dokumentų ekspertizė, protokolo rengimas</t>
  </si>
  <si>
    <t>Ekspertizių, protokolo derinimas</t>
  </si>
  <si>
    <t>Paraiškos įvertinimo apibendrinimas, ataskaitos parengimas, pastabų ir klausimų užsakovui derinimas</t>
  </si>
  <si>
    <t>Ataskaitos pateikimas Ref. MS ir / arba pareiškėjui</t>
  </si>
  <si>
    <t>2.10</t>
  </si>
  <si>
    <t>Pareiškėjų atsakymų registravimas</t>
  </si>
  <si>
    <t>2.11</t>
  </si>
  <si>
    <t>Patikslintos paraiškos / pareiškėjų atsakymų įvertinimas</t>
  </si>
  <si>
    <t>2.12</t>
  </si>
  <si>
    <t>Patikslintos ataskaitos derinimas</t>
  </si>
  <si>
    <t>2.13</t>
  </si>
  <si>
    <t>Paraiškos duomenų įvedimas į duomenų bazes</t>
  </si>
  <si>
    <t>2.14</t>
  </si>
  <si>
    <t>Įsakymo parengimas</t>
  </si>
  <si>
    <t>2.15</t>
  </si>
  <si>
    <t>Įsakymo derinimas</t>
  </si>
  <si>
    <t>Vedėjas</t>
  </si>
  <si>
    <t>2.16</t>
  </si>
  <si>
    <t>Įsakymo pasirašymas</t>
  </si>
  <si>
    <t>Viršininkas</t>
  </si>
  <si>
    <t>2.17</t>
  </si>
  <si>
    <t>Sprendimo įvedimas į duomenų bazes, dokumentų tvarkymas</t>
  </si>
  <si>
    <t>13,05</t>
  </si>
  <si>
    <t>8</t>
  </si>
  <si>
    <t>20</t>
  </si>
  <si>
    <t>Valstybinė vaistų kontrolės tarnyba prie Lietuvos Respublikos sveikatos apsaugos ministerijos</t>
  </si>
  <si>
    <t>Lietuvos Bioetikos komitetas</t>
  </si>
  <si>
    <r>
      <t xml:space="preserve">Pagrindinių darbuotojų darbo užmokestis ( </t>
    </r>
    <r>
      <rPr>
        <b/>
        <sz val="12"/>
        <rFont val="Times New Roman"/>
        <family val="1"/>
        <charset val="186"/>
      </rPr>
      <t>priedas Nr. 1 ir Nr. 3</t>
    </r>
    <r>
      <rPr>
        <sz val="12"/>
        <rFont val="Times New Roman"/>
        <family val="1"/>
        <charset val="186"/>
      </rPr>
      <t>)</t>
    </r>
  </si>
  <si>
    <r>
      <t>Materialinės ir kitos joms prilygintos sąnaudos (medžiagos) (</t>
    </r>
    <r>
      <rPr>
        <b/>
        <sz val="12"/>
        <rFont val="Times New Roman"/>
        <family val="1"/>
        <charset val="186"/>
      </rPr>
      <t>priedas Nr. 1 ir Nr. 3</t>
    </r>
    <r>
      <rPr>
        <sz val="12"/>
        <rFont val="Times New Roman"/>
        <family val="1"/>
        <charset val="186"/>
      </rPr>
      <t>)</t>
    </r>
  </si>
  <si>
    <t>Strateginio planavimo ir kokybės valdymo skyriaus</t>
  </si>
  <si>
    <t>Strateginio planavimo ir kokybės valdymo skyriaus vyr. specialistė</t>
  </si>
  <si>
    <t xml:space="preserve">Teisės ir žmogiškųjų išteklių skyriaus vyr. specialistė </t>
  </si>
  <si>
    <t xml:space="preserve">                                                                                              apskaičiavimo tvarkos aprašo</t>
  </si>
  <si>
    <t xml:space="preserve">                                                                                             Valstybės rinkliavos dydžio </t>
  </si>
  <si>
    <t xml:space="preserve">                                                                                              2 priedas</t>
  </si>
  <si>
    <t xml:space="preserve">                                                                                                                     apskaičiavimo tvarkos aprašo </t>
  </si>
  <si>
    <t xml:space="preserve">                                                                                   1 priedas</t>
  </si>
  <si>
    <t xml:space="preserve">                                                                                                                Valstybės rinkliavos dydžio </t>
  </si>
  <si>
    <t xml:space="preserve">                                                                                                                                                                                                                                                    Valstybės rinkliavos dydžio</t>
  </si>
  <si>
    <t xml:space="preserve">                                                                                                                                                                                                                                                     apskaičiavimo tvarkos aprašo</t>
  </si>
  <si>
    <t xml:space="preserve">                                                                                                                                                                                                                                                     1 priedas</t>
  </si>
  <si>
    <t>Direktorė</t>
  </si>
  <si>
    <t>Strateginio planavimo specialistė Milda Dailidienė</t>
  </si>
  <si>
    <t>Asta Čekanauskaitė</t>
  </si>
  <si>
    <t xml:space="preserve">vyriausioji specialistė                                                            Laura Unikauskienė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</si>
</sst>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charset val="186"/>
      <scheme val="minor"/>
    </font>
    <font>
      <b/>
      <sz val="10"/>
      <name val="Times New Roman"/>
      <family val="1"/>
    </font>
    <font>
      <sz val="10"/>
      <name val="Times New Roman"/>
      <family val="1"/>
    </font>
    <font>
      <strike/>
      <sz val="10"/>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b/>
      <sz val="12"/>
      <color rgb="FFFF0000"/>
      <name val="Times New Roman"/>
      <family val="1"/>
      <charset val="186"/>
    </font>
    <font>
      <sz val="10"/>
      <color theme="1"/>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z val="10"/>
      <color rgb="FF7030A0"/>
      <name val="Times New Roman"/>
      <family val="1"/>
    </font>
    <font>
      <strike/>
      <sz val="10"/>
      <name val="Times New Roman"/>
      <family val="1"/>
    </font>
    <font>
      <sz val="12"/>
      <color theme="1"/>
      <name val="Times New Roman"/>
      <family val="1"/>
      <charset val="186"/>
    </font>
    <font>
      <sz val="8"/>
      <name val="Times New Roman"/>
      <family val="1"/>
      <charset val="186"/>
    </font>
    <font>
      <b/>
      <sz val="12"/>
      <color theme="9"/>
      <name val="Times New Roman"/>
      <family val="1"/>
      <charset val="186"/>
    </font>
    <font>
      <sz val="8"/>
      <color theme="9"/>
      <name val="Times New Roman"/>
      <family val="1"/>
      <charset val="186"/>
    </font>
    <font>
      <sz val="12"/>
      <color theme="9"/>
      <name val="Times New Roman"/>
      <family val="1"/>
      <charset val="186"/>
    </font>
    <font>
      <b/>
      <vertAlign val="superscript"/>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sz val="10"/>
      <color rgb="FF000000"/>
      <name val="Times New Roman"/>
      <family val="1"/>
      <charset val="186"/>
    </font>
    <font>
      <b/>
      <sz val="10"/>
      <color theme="1"/>
      <name val="Times New Roman"/>
      <family val="1"/>
      <charset val="186"/>
    </font>
    <font>
      <b/>
      <sz val="12"/>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79">
    <xf numFmtId="0" fontId="0" fillId="0" borderId="0" xfId="0"/>
    <xf numFmtId="0" fontId="5" fillId="0" borderId="0" xfId="0" applyFont="1"/>
    <xf numFmtId="0" fontId="6" fillId="0" borderId="0" xfId="0" applyFont="1"/>
    <xf numFmtId="0" fontId="5" fillId="0" borderId="0" xfId="0" applyFont="1" applyAlignment="1">
      <alignment horizontal="right"/>
    </xf>
    <xf numFmtId="0" fontId="7" fillId="0" borderId="6"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xf numFmtId="2" fontId="7" fillId="0" borderId="6" xfId="0" applyNumberFormat="1" applyFont="1" applyBorder="1"/>
    <xf numFmtId="0" fontId="7" fillId="0" borderId="0" xfId="0" applyFont="1"/>
    <xf numFmtId="0" fontId="5" fillId="0" borderId="6" xfId="0" applyFont="1" applyBorder="1" applyAlignment="1">
      <alignment horizontal="center"/>
    </xf>
    <xf numFmtId="0" fontId="5" fillId="0" borderId="6" xfId="0" applyFont="1" applyBorder="1" applyAlignment="1">
      <alignment wrapText="1"/>
    </xf>
    <xf numFmtId="2" fontId="5" fillId="0" borderId="6" xfId="0" applyNumberFormat="1" applyFont="1" applyBorder="1"/>
    <xf numFmtId="0" fontId="5" fillId="0" borderId="6" xfId="0" applyFont="1" applyBorder="1"/>
    <xf numFmtId="0" fontId="5" fillId="0" borderId="0" xfId="0" applyFont="1" applyAlignment="1">
      <alignment horizontal="center"/>
    </xf>
    <xf numFmtId="1" fontId="7" fillId="0" borderId="6" xfId="0" applyNumberFormat="1" applyFont="1" applyBorder="1"/>
    <xf numFmtId="0" fontId="9" fillId="2" borderId="0" xfId="0" applyFont="1" applyFill="1"/>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0" applyFont="1" applyFill="1" applyBorder="1" applyAlignment="1">
      <alignment horizontal="center" vertical="top" wrapText="1"/>
    </xf>
    <xf numFmtId="0" fontId="10" fillId="2" borderId="20" xfId="0" applyFont="1" applyFill="1" applyBorder="1" applyAlignment="1">
      <alignment horizontal="center" vertical="top" wrapText="1"/>
    </xf>
    <xf numFmtId="2" fontId="10" fillId="2" borderId="6" xfId="0" applyNumberFormat="1" applyFont="1" applyFill="1" applyBorder="1" applyAlignment="1">
      <alignment vertical="top" wrapText="1"/>
    </xf>
    <xf numFmtId="2" fontId="10" fillId="2" borderId="7" xfId="0" applyNumberFormat="1" applyFont="1" applyFill="1" applyBorder="1" applyAlignment="1">
      <alignment vertical="top" wrapText="1"/>
    </xf>
    <xf numFmtId="0" fontId="4" fillId="2" borderId="6" xfId="0" applyFont="1" applyFill="1" applyBorder="1" applyAlignment="1">
      <alignment horizontal="left" vertical="center" wrapText="1"/>
    </xf>
    <xf numFmtId="2" fontId="4" fillId="2" borderId="6" xfId="0" applyNumberFormat="1" applyFont="1" applyFill="1" applyBorder="1" applyAlignment="1">
      <alignment horizontal="center" vertical="center" wrapText="1"/>
    </xf>
    <xf numFmtId="0" fontId="4" fillId="2" borderId="6" xfId="0" applyFont="1" applyFill="1" applyBorder="1"/>
    <xf numFmtId="0" fontId="4" fillId="2" borderId="0" xfId="0" applyFont="1" applyFill="1"/>
    <xf numFmtId="49" fontId="4" fillId="2" borderId="6" xfId="0" applyNumberFormat="1" applyFont="1" applyFill="1" applyBorder="1" applyAlignment="1">
      <alignment horizontal="center" vertical="center" wrapText="1"/>
    </xf>
    <xf numFmtId="0" fontId="9" fillId="2" borderId="6" xfId="0" applyFont="1" applyFill="1" applyBorder="1"/>
    <xf numFmtId="0" fontId="4" fillId="2" borderId="11" xfId="0" applyFont="1" applyFill="1" applyBorder="1" applyAlignment="1">
      <alignment horizontal="center" vertical="top" wrapText="1"/>
    </xf>
    <xf numFmtId="0" fontId="4" fillId="2" borderId="3" xfId="0" applyFont="1" applyFill="1" applyBorder="1" applyAlignment="1">
      <alignment wrapText="1"/>
    </xf>
    <xf numFmtId="0" fontId="4" fillId="2" borderId="14" xfId="0" applyFont="1" applyFill="1" applyBorder="1" applyAlignment="1">
      <alignment horizontal="center" vertical="top" wrapText="1"/>
    </xf>
    <xf numFmtId="2" fontId="10" fillId="2" borderId="9" xfId="0" applyNumberFormat="1" applyFont="1" applyFill="1" applyBorder="1" applyAlignment="1">
      <alignment vertical="top" wrapText="1"/>
    </xf>
    <xf numFmtId="1" fontId="11" fillId="2" borderId="15" xfId="0" applyNumberFormat="1" applyFont="1" applyFill="1" applyBorder="1" applyAlignment="1">
      <alignment horizontal="center" vertical="top" wrapText="1"/>
    </xf>
    <xf numFmtId="0" fontId="4" fillId="2" borderId="0" xfId="0" applyFont="1" applyFill="1" applyAlignment="1">
      <alignment horizontal="center" wrapText="1"/>
    </xf>
    <xf numFmtId="0" fontId="4" fillId="2" borderId="0" xfId="0" applyFont="1" applyFill="1" applyAlignment="1">
      <alignment wrapText="1"/>
    </xf>
    <xf numFmtId="0" fontId="4" fillId="2" borderId="0" xfId="0" applyFont="1" applyFill="1" applyAlignment="1">
      <alignment horizontal="right" wrapText="1"/>
    </xf>
    <xf numFmtId="1" fontId="4" fillId="2" borderId="0" xfId="0" applyNumberFormat="1" applyFont="1" applyFill="1" applyAlignment="1">
      <alignment wrapText="1"/>
    </xf>
    <xf numFmtId="0" fontId="4" fillId="0" borderId="0" xfId="0" applyFont="1"/>
    <xf numFmtId="0" fontId="4" fillId="0" borderId="0" xfId="0" applyFont="1" applyAlignment="1">
      <alignment horizontal="left"/>
    </xf>
    <xf numFmtId="0" fontId="12" fillId="0" borderId="0" xfId="0" applyFont="1" applyAlignment="1">
      <alignment horizontal="left"/>
    </xf>
    <xf numFmtId="0" fontId="10" fillId="2" borderId="13" xfId="0" applyFont="1" applyFill="1" applyBorder="1" applyAlignment="1">
      <alignment horizontal="left" vertical="top" wrapText="1"/>
    </xf>
    <xf numFmtId="0" fontId="6" fillId="0" borderId="0" xfId="0" applyFont="1" applyAlignment="1">
      <alignment horizontal="right"/>
    </xf>
    <xf numFmtId="0" fontId="5" fillId="0" borderId="21" xfId="0" applyFont="1" applyBorder="1"/>
    <xf numFmtId="0" fontId="7" fillId="0" borderId="21" xfId="0" applyFont="1" applyBorder="1" applyAlignment="1">
      <alignment horizontal="center"/>
    </xf>
    <xf numFmtId="0" fontId="1" fillId="2" borderId="12" xfId="0" applyFont="1" applyFill="1" applyBorder="1" applyAlignment="1">
      <alignment horizontal="center" vertical="top" wrapText="1"/>
    </xf>
    <xf numFmtId="0" fontId="1" fillId="2" borderId="6" xfId="0" applyFont="1" applyFill="1" applyBorder="1" applyAlignment="1">
      <alignment vertical="top" wrapText="1"/>
    </xf>
    <xf numFmtId="0" fontId="1" fillId="2" borderId="6" xfId="0" applyFont="1" applyFill="1" applyBorder="1" applyAlignment="1">
      <alignment horizontal="right" vertical="top" wrapText="1"/>
    </xf>
    <xf numFmtId="1" fontId="1" fillId="2" borderId="6" xfId="0" applyNumberFormat="1" applyFont="1" applyFill="1" applyBorder="1" applyAlignment="1">
      <alignment vertical="top" wrapText="1"/>
    </xf>
    <xf numFmtId="4" fontId="1" fillId="2" borderId="6" xfId="0" applyNumberFormat="1" applyFont="1" applyFill="1" applyBorder="1" applyAlignment="1">
      <alignment vertical="top" wrapText="1"/>
    </xf>
    <xf numFmtId="2" fontId="1" fillId="2" borderId="6" xfId="0" applyNumberFormat="1" applyFont="1" applyFill="1" applyBorder="1" applyAlignment="1">
      <alignment vertical="top" wrapText="1"/>
    </xf>
    <xf numFmtId="0" fontId="2" fillId="2" borderId="12"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2" fillId="2" borderId="13" xfId="0" applyFont="1" applyFill="1" applyBorder="1" applyAlignment="1">
      <alignment horizontal="center" vertical="top" wrapText="1"/>
    </xf>
    <xf numFmtId="0" fontId="2" fillId="2" borderId="5" xfId="0"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2" fontId="1" fillId="2" borderId="6" xfId="0" applyNumberFormat="1" applyFont="1" applyFill="1" applyBorder="1" applyAlignment="1">
      <alignment vertical="center" wrapText="1"/>
    </xf>
    <xf numFmtId="2" fontId="1" fillId="2" borderId="6" xfId="0" applyNumberFormat="1"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vertical="top"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5" xfId="0" applyFont="1" applyFill="1" applyBorder="1" applyAlignment="1">
      <alignment vertical="top" wrapText="1"/>
    </xf>
    <xf numFmtId="0" fontId="4" fillId="2" borderId="9" xfId="0" applyFont="1" applyFill="1" applyBorder="1"/>
    <xf numFmtId="0" fontId="9" fillId="2" borderId="9" xfId="0" applyFont="1" applyFill="1" applyBorder="1"/>
    <xf numFmtId="2" fontId="10" fillId="2" borderId="8" xfId="0" applyNumberFormat="1" applyFont="1" applyFill="1" applyBorder="1" applyAlignment="1">
      <alignment vertical="top"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0" xfId="0" applyFont="1" applyFill="1" applyAlignment="1">
      <alignment horizontal="left" wrapText="1"/>
    </xf>
    <xf numFmtId="0" fontId="9" fillId="2" borderId="0" xfId="0" applyFont="1" applyFill="1" applyAlignment="1">
      <alignment horizontal="left"/>
    </xf>
    <xf numFmtId="0" fontId="4" fillId="0" borderId="0" xfId="0" applyFont="1" applyAlignment="1">
      <alignment horizontal="center"/>
    </xf>
    <xf numFmtId="0" fontId="1" fillId="2" borderId="6"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4" fillId="0" borderId="19" xfId="0" applyFont="1" applyBorder="1" applyAlignment="1">
      <alignment horizontal="center"/>
    </xf>
    <xf numFmtId="0" fontId="9" fillId="2" borderId="0" xfId="0" applyFont="1" applyFill="1" applyAlignment="1">
      <alignment horizontal="center"/>
    </xf>
    <xf numFmtId="0" fontId="10" fillId="2" borderId="1" xfId="0" applyFont="1" applyFill="1" applyBorder="1" applyAlignment="1">
      <alignment vertical="center" wrapText="1"/>
    </xf>
    <xf numFmtId="0" fontId="10" fillId="2" borderId="0" xfId="0" applyFont="1" applyFill="1" applyAlignment="1">
      <alignment vertical="center" wrapText="1"/>
    </xf>
    <xf numFmtId="0" fontId="8" fillId="0" borderId="0" xfId="0" applyFont="1" applyAlignment="1">
      <alignment wrapText="1"/>
    </xf>
    <xf numFmtId="0" fontId="16" fillId="0" borderId="0" xfId="0" applyFont="1"/>
    <xf numFmtId="0" fontId="17" fillId="0" borderId="0" xfId="0" applyFont="1" applyAlignment="1">
      <alignment wrapText="1"/>
    </xf>
    <xf numFmtId="0" fontId="18" fillId="0" borderId="0" xfId="0" applyFont="1"/>
    <xf numFmtId="0" fontId="19" fillId="0" borderId="0" xfId="0" applyFont="1"/>
    <xf numFmtId="0" fontId="4" fillId="2" borderId="0" xfId="0" applyFont="1" applyFill="1" applyAlignment="1">
      <alignment horizontal="left"/>
    </xf>
    <xf numFmtId="0" fontId="4" fillId="2" borderId="0" xfId="0" applyFont="1" applyFill="1" applyAlignment="1">
      <alignment horizontal="center"/>
    </xf>
    <xf numFmtId="0" fontId="10" fillId="0" borderId="0" xfId="0" applyFont="1" applyAlignment="1">
      <alignment horizontal="left"/>
    </xf>
    <xf numFmtId="0" fontId="4" fillId="2" borderId="1" xfId="0" applyFont="1" applyFill="1" applyBorder="1" applyAlignment="1">
      <alignment horizontal="right" wrapText="1"/>
    </xf>
    <xf numFmtId="0" fontId="2" fillId="2" borderId="3" xfId="0" applyFont="1" applyFill="1" applyBorder="1" applyAlignment="1">
      <alignment wrapText="1"/>
    </xf>
    <xf numFmtId="0" fontId="10" fillId="0" borderId="0" xfId="0" applyFont="1" applyAlignment="1">
      <alignment horizontal="center"/>
    </xf>
    <xf numFmtId="0" fontId="10" fillId="0" borderId="6" xfId="0" applyFont="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6" xfId="0" applyFont="1" applyFill="1" applyBorder="1" applyAlignment="1">
      <alignment horizontal="right" vertical="top" wrapText="1"/>
    </xf>
    <xf numFmtId="1" fontId="10" fillId="2" borderId="6" xfId="0" applyNumberFormat="1" applyFont="1" applyFill="1" applyBorder="1" applyAlignment="1">
      <alignment vertical="top" wrapText="1"/>
    </xf>
    <xf numFmtId="4" fontId="10" fillId="2" borderId="6" xfId="0" applyNumberFormat="1" applyFont="1" applyFill="1" applyBorder="1" applyAlignment="1">
      <alignment vertical="top" wrapText="1"/>
    </xf>
    <xf numFmtId="0" fontId="21" fillId="0" borderId="0" xfId="0" applyFont="1" applyAlignment="1">
      <alignment vertical="center"/>
    </xf>
    <xf numFmtId="0" fontId="4" fillId="2" borderId="6"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0" fontId="22" fillId="0" borderId="0" xfId="0" applyFont="1" applyAlignment="1">
      <alignment vertical="center"/>
    </xf>
    <xf numFmtId="0" fontId="22" fillId="0" borderId="23" xfId="0" applyFont="1" applyBorder="1" applyAlignment="1">
      <alignment vertical="center"/>
    </xf>
    <xf numFmtId="0" fontId="23" fillId="2" borderId="6" xfId="0" applyFont="1" applyFill="1" applyBorder="1" applyAlignment="1">
      <alignment horizontal="left" vertical="center" wrapText="1"/>
    </xf>
    <xf numFmtId="0" fontId="22" fillId="0" borderId="24" xfId="0" applyFont="1" applyBorder="1" applyAlignment="1">
      <alignment vertical="center"/>
    </xf>
    <xf numFmtId="0" fontId="4" fillId="2" borderId="6" xfId="0" applyFont="1" applyFill="1" applyBorder="1" applyAlignment="1">
      <alignment vertical="center" wrapText="1"/>
    </xf>
    <xf numFmtId="0" fontId="4" fillId="2" borderId="2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vertical="center" wrapText="1"/>
    </xf>
    <xf numFmtId="1" fontId="10" fillId="2" borderId="15" xfId="0" applyNumberFormat="1" applyFont="1" applyFill="1" applyBorder="1" applyAlignment="1">
      <alignment horizontal="center" vertical="top" wrapText="1"/>
    </xf>
    <xf numFmtId="0" fontId="12" fillId="0" borderId="0" xfId="0" applyFont="1"/>
    <xf numFmtId="0" fontId="4" fillId="0" borderId="19" xfId="0" applyFont="1" applyBorder="1"/>
    <xf numFmtId="0" fontId="10" fillId="2" borderId="12" xfId="0" applyFont="1" applyFill="1" applyBorder="1" applyAlignment="1">
      <alignment horizontal="center" vertical="center" wrapText="1"/>
    </xf>
    <xf numFmtId="0" fontId="10"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23" xfId="0" applyFont="1" applyBorder="1" applyAlignment="1">
      <alignment vertical="center"/>
    </xf>
    <xf numFmtId="0" fontId="4"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2" fontId="10" fillId="2" borderId="27" xfId="0" applyNumberFormat="1" applyFont="1" applyFill="1" applyBorder="1" applyAlignment="1">
      <alignment vertical="top" wrapText="1"/>
    </xf>
    <xf numFmtId="4" fontId="4" fillId="2" borderId="6" xfId="0" applyNumberFormat="1" applyFont="1" applyFill="1" applyBorder="1" applyAlignment="1">
      <alignment horizontal="center" vertical="center" wrapText="1"/>
    </xf>
    <xf numFmtId="2" fontId="10" fillId="2" borderId="16" xfId="0" applyNumberFormat="1" applyFont="1" applyFill="1" applyBorder="1" applyAlignment="1">
      <alignment vertical="top" wrapText="1"/>
    </xf>
    <xf numFmtId="1" fontId="25" fillId="2" borderId="22" xfId="0" applyNumberFormat="1" applyFont="1" applyFill="1" applyBorder="1" applyAlignment="1">
      <alignment vertical="top" wrapText="1"/>
    </xf>
    <xf numFmtId="1" fontId="25" fillId="2" borderId="17" xfId="0" applyNumberFormat="1" applyFont="1" applyFill="1" applyBorder="1" applyAlignment="1">
      <alignment vertical="top" wrapText="1"/>
    </xf>
    <xf numFmtId="1" fontId="25" fillId="2" borderId="16" xfId="0" applyNumberFormat="1" applyFont="1" applyFill="1" applyBorder="1" applyAlignment="1">
      <alignment vertical="top" wrapText="1"/>
    </xf>
    <xf numFmtId="0" fontId="26" fillId="0" borderId="0" xfId="0" applyFont="1" applyAlignment="1">
      <alignment wrapText="1"/>
    </xf>
    <xf numFmtId="0" fontId="27" fillId="0" borderId="0" xfId="0" applyFont="1" applyAlignment="1"/>
    <xf numFmtId="0" fontId="9" fillId="0" borderId="0" xfId="0" applyFont="1"/>
    <xf numFmtId="0" fontId="9" fillId="0" borderId="19" xfId="0" applyFont="1" applyBorder="1"/>
    <xf numFmtId="0" fontId="21" fillId="0" borderId="0" xfId="0" applyFont="1" applyAlignment="1"/>
    <xf numFmtId="0" fontId="24" fillId="0" borderId="0" xfId="0" applyFont="1" applyAlignment="1"/>
    <xf numFmtId="0" fontId="4" fillId="0" borderId="0" xfId="0" applyFont="1" applyAlignment="1">
      <alignment horizontal="left"/>
    </xf>
    <xf numFmtId="0" fontId="10" fillId="2" borderId="0" xfId="0" applyFont="1" applyFill="1" applyAlignment="1">
      <alignment horizontal="center" vertical="top" wrapText="1"/>
    </xf>
    <xf numFmtId="0" fontId="5" fillId="0" borderId="0" xfId="0" applyFont="1" applyAlignment="1">
      <alignment horizontal="left"/>
    </xf>
    <xf numFmtId="0" fontId="15" fillId="0" borderId="0" xfId="0" applyFont="1" applyAlignment="1">
      <alignment horizontal="left"/>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2" borderId="0" xfId="0" applyFont="1" applyFill="1" applyAlignment="1">
      <alignment horizontal="left"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4" fillId="0" borderId="0" xfId="0" applyFont="1" applyAlignment="1">
      <alignment horizontal="center"/>
    </xf>
    <xf numFmtId="1" fontId="25" fillId="2" borderId="16" xfId="0" applyNumberFormat="1" applyFont="1" applyFill="1" applyBorder="1" applyAlignment="1">
      <alignment horizontal="right" vertical="top" wrapText="1"/>
    </xf>
    <xf numFmtId="1" fontId="25" fillId="2" borderId="17" xfId="0" applyNumberFormat="1" applyFont="1" applyFill="1" applyBorder="1" applyAlignment="1">
      <alignment horizontal="right" vertical="top" wrapText="1"/>
    </xf>
    <xf numFmtId="1" fontId="25" fillId="2" borderId="18" xfId="0" applyNumberFormat="1" applyFont="1" applyFill="1" applyBorder="1" applyAlignment="1">
      <alignment horizontal="right" vertical="top" wrapText="1"/>
    </xf>
    <xf numFmtId="0" fontId="10" fillId="2" borderId="5"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9"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2" fontId="10" fillId="2" borderId="7" xfId="0" applyNumberFormat="1" applyFont="1" applyFill="1" applyBorder="1" applyAlignment="1">
      <alignment horizontal="right" vertical="top" wrapText="1"/>
    </xf>
    <xf numFmtId="2" fontId="10" fillId="2" borderId="8" xfId="0" applyNumberFormat="1" applyFont="1" applyFill="1" applyBorder="1" applyAlignment="1">
      <alignment horizontal="right" vertical="top" wrapText="1"/>
    </xf>
    <xf numFmtId="2" fontId="10" fillId="2" borderId="9" xfId="0" applyNumberFormat="1" applyFont="1" applyFill="1" applyBorder="1" applyAlignment="1">
      <alignment horizontal="right" vertical="top" wrapText="1"/>
    </xf>
    <xf numFmtId="2" fontId="10" fillId="2" borderId="7" xfId="0" applyNumberFormat="1" applyFont="1" applyFill="1" applyBorder="1" applyAlignment="1">
      <alignment horizontal="center" vertical="top" wrapText="1"/>
    </xf>
    <xf numFmtId="2" fontId="10" fillId="2" borderId="8" xfId="0" applyNumberFormat="1" applyFont="1" applyFill="1" applyBorder="1" applyAlignment="1">
      <alignment horizontal="center" vertical="top" wrapText="1"/>
    </xf>
    <xf numFmtId="2" fontId="10" fillId="2" borderId="9" xfId="0" applyNumberFormat="1" applyFont="1" applyFill="1" applyBorder="1" applyAlignment="1">
      <alignment horizontal="center" vertical="top"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xf numFmtId="0" fontId="10" fillId="0" borderId="6" xfId="0" applyFont="1" applyBorder="1" applyAlignment="1">
      <alignment horizontal="center" vertical="center" wrapText="1"/>
    </xf>
    <xf numFmtId="0" fontId="4" fillId="0" borderId="0" xfId="0" applyFont="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topLeftCell="A22" workbookViewId="0">
      <selection activeCell="A31" sqref="A31:B31"/>
    </sheetView>
  </sheetViews>
  <sheetFormatPr defaultRowHeight="15.6" x14ac:dyDescent="0.3"/>
  <cols>
    <col min="1" max="1" width="9.109375" style="1" customWidth="1"/>
    <col min="2" max="2" width="61.88671875" style="1" customWidth="1"/>
    <col min="3" max="3" width="17.109375" style="1" customWidth="1"/>
    <col min="4" max="9" width="9.5546875" style="1" hidden="1" customWidth="1"/>
    <col min="10" max="10" width="0.109375" style="1" hidden="1" customWidth="1"/>
    <col min="11" max="13" width="9.5546875" style="1" hidden="1" customWidth="1"/>
    <col min="14" max="14" width="0.109375" style="1" hidden="1" customWidth="1"/>
    <col min="15" max="15" width="9.109375" style="1" customWidth="1"/>
    <col min="16"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18" x14ac:dyDescent="0.3">
      <c r="B1" s="146" t="s">
        <v>152</v>
      </c>
      <c r="C1" s="146"/>
    </row>
    <row r="2" spans="1:18" x14ac:dyDescent="0.3">
      <c r="B2" s="146" t="s">
        <v>151</v>
      </c>
      <c r="C2" s="146"/>
    </row>
    <row r="3" spans="1:18" x14ac:dyDescent="0.3">
      <c r="B3" s="147" t="s">
        <v>153</v>
      </c>
      <c r="C3" s="147"/>
    </row>
    <row r="4" spans="1:18" x14ac:dyDescent="0.3">
      <c r="B4" s="3"/>
      <c r="C4" s="3"/>
    </row>
    <row r="5" spans="1:18" ht="37.5" customHeight="1" x14ac:dyDescent="0.3">
      <c r="B5" s="138" t="s">
        <v>144</v>
      </c>
    </row>
    <row r="7" spans="1:18" ht="15.75" customHeight="1" x14ac:dyDescent="0.3">
      <c r="A7" s="88"/>
      <c r="B7" s="98" t="s">
        <v>0</v>
      </c>
      <c r="C7" s="90"/>
    </row>
    <row r="8" spans="1:18" ht="15.75" customHeight="1" x14ac:dyDescent="0.3">
      <c r="B8" s="89" t="s">
        <v>1</v>
      </c>
      <c r="C8" s="91"/>
      <c r="D8" s="89"/>
      <c r="E8" s="89"/>
      <c r="F8" s="89"/>
      <c r="G8" s="89"/>
      <c r="H8" s="89"/>
      <c r="I8" s="89"/>
      <c r="J8" s="89"/>
      <c r="K8" s="89"/>
      <c r="L8" s="89"/>
      <c r="M8" s="89"/>
      <c r="N8" s="89"/>
      <c r="O8" s="89"/>
      <c r="P8" s="89"/>
      <c r="Q8" s="89"/>
      <c r="R8" s="89"/>
    </row>
    <row r="9" spans="1:18" ht="21.75" customHeight="1" x14ac:dyDescent="0.3">
      <c r="C9" s="92"/>
      <c r="D9" s="87"/>
      <c r="E9" s="87"/>
      <c r="F9" s="87"/>
      <c r="G9" s="87"/>
      <c r="H9" s="87"/>
      <c r="I9" s="87"/>
      <c r="J9" s="87"/>
      <c r="K9" s="87"/>
      <c r="L9" s="87"/>
      <c r="M9" s="87"/>
      <c r="N9" s="87"/>
    </row>
    <row r="10" spans="1:18" ht="21.75" customHeight="1" x14ac:dyDescent="0.3">
      <c r="A10" s="86"/>
      <c r="B10" s="145" t="s">
        <v>2</v>
      </c>
      <c r="C10" s="145"/>
      <c r="D10" s="87"/>
      <c r="E10" s="87"/>
      <c r="F10" s="87"/>
      <c r="G10" s="87"/>
      <c r="H10" s="87"/>
      <c r="I10" s="87"/>
      <c r="J10" s="87"/>
      <c r="K10" s="87"/>
      <c r="L10" s="87"/>
      <c r="M10" s="87"/>
      <c r="N10" s="87"/>
    </row>
    <row r="11" spans="1:18" ht="64.5" customHeight="1" x14ac:dyDescent="0.3">
      <c r="A11" s="86"/>
      <c r="B11" s="145"/>
      <c r="C11" s="145"/>
      <c r="D11" s="87"/>
      <c r="E11" s="87"/>
      <c r="F11" s="87"/>
      <c r="G11" s="87"/>
      <c r="H11" s="87"/>
      <c r="I11" s="87"/>
      <c r="J11" s="87"/>
      <c r="K11" s="87"/>
      <c r="L11" s="87"/>
      <c r="M11" s="87"/>
      <c r="N11" s="87"/>
    </row>
    <row r="12" spans="1:18" ht="16.5" customHeight="1" x14ac:dyDescent="0.3">
      <c r="B12" s="1" t="s">
        <v>3</v>
      </c>
    </row>
    <row r="13" spans="1:18" x14ac:dyDescent="0.3">
      <c r="A13" s="44"/>
      <c r="B13" s="45" t="s">
        <v>4</v>
      </c>
      <c r="C13" s="44"/>
    </row>
    <row r="14" spans="1:18" x14ac:dyDescent="0.3">
      <c r="A14" s="4" t="s">
        <v>5</v>
      </c>
      <c r="B14" s="4" t="s">
        <v>6</v>
      </c>
      <c r="C14" s="4" t="s">
        <v>7</v>
      </c>
    </row>
    <row r="15" spans="1:18" x14ac:dyDescent="0.3">
      <c r="A15" s="5"/>
      <c r="B15" s="6" t="s">
        <v>8</v>
      </c>
      <c r="C15" s="7">
        <f>SUM(C16:C19)</f>
        <v>2628.6047032007164</v>
      </c>
      <c r="D15" s="8"/>
    </row>
    <row r="16" spans="1:18" x14ac:dyDescent="0.3">
      <c r="A16" s="9">
        <v>1</v>
      </c>
      <c r="B16" s="10" t="s">
        <v>146</v>
      </c>
      <c r="C16" s="11">
        <f>SUM('Darbinė lentelė_LBEK'!I53)-'Darbinė lentelė_LBEK'!I54+'Darbinė lentelė_VVKT'!I40</f>
        <v>1933.2495842293906</v>
      </c>
    </row>
    <row r="17" spans="1:8" x14ac:dyDescent="0.3">
      <c r="A17" s="9">
        <v>2</v>
      </c>
      <c r="B17" s="12" t="s">
        <v>9</v>
      </c>
      <c r="C17" s="11">
        <f>SUM('Darbinė lentelė_LBEK'!I55)+'Darbinė lentelė_VVKT'!I41</f>
        <v>28.032118971326163</v>
      </c>
    </row>
    <row r="18" spans="1:8" x14ac:dyDescent="0.3">
      <c r="A18" s="9">
        <v>3</v>
      </c>
      <c r="B18" s="12" t="s">
        <v>10</v>
      </c>
      <c r="C18" s="11">
        <f>SUM('Darbinė lentelė_LBEK'!I54)</f>
        <v>667.32299999999987</v>
      </c>
    </row>
    <row r="19" spans="1:8" ht="31.2" x14ac:dyDescent="0.3">
      <c r="A19" s="9">
        <v>4</v>
      </c>
      <c r="B19" s="10" t="s">
        <v>147</v>
      </c>
      <c r="C19" s="11">
        <f>'[1]Dabartine lentele'!O36</f>
        <v>0</v>
      </c>
      <c r="H19" s="13"/>
    </row>
    <row r="20" spans="1:8" x14ac:dyDescent="0.3">
      <c r="A20" s="12"/>
      <c r="B20" s="12"/>
      <c r="C20" s="12"/>
    </row>
    <row r="21" spans="1:8" x14ac:dyDescent="0.3">
      <c r="A21" s="12"/>
      <c r="B21" s="6" t="s">
        <v>11</v>
      </c>
      <c r="C21" s="7">
        <f>SUM(C16:C19)</f>
        <v>2628.6047032007164</v>
      </c>
    </row>
    <row r="22" spans="1:8" x14ac:dyDescent="0.3">
      <c r="A22" s="12"/>
      <c r="B22" s="12"/>
      <c r="C22" s="12"/>
    </row>
    <row r="23" spans="1:8" x14ac:dyDescent="0.3">
      <c r="A23" s="12"/>
      <c r="B23" s="12"/>
      <c r="C23" s="12"/>
    </row>
    <row r="24" spans="1:8" x14ac:dyDescent="0.3">
      <c r="A24" s="12"/>
      <c r="B24" s="6" t="s">
        <v>12</v>
      </c>
      <c r="C24" s="14">
        <f>C21</f>
        <v>2628.6047032007164</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139" t="s">
        <v>148</v>
      </c>
      <c r="B30" s="139"/>
      <c r="C30" s="43"/>
    </row>
    <row r="31" spans="1:8" x14ac:dyDescent="0.3">
      <c r="A31" s="146" t="s">
        <v>163</v>
      </c>
      <c r="B31" s="146"/>
    </row>
    <row r="32" spans="1:8" x14ac:dyDescent="0.3">
      <c r="D32" s="1">
        <v>0.22</v>
      </c>
    </row>
  </sheetData>
  <mergeCells count="5">
    <mergeCell ref="B10:C11"/>
    <mergeCell ref="B1:C1"/>
    <mergeCell ref="B2:C2"/>
    <mergeCell ref="B3:C3"/>
    <mergeCell ref="A31: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5"/>
  <sheetViews>
    <sheetView tabSelected="1" topLeftCell="A52" zoomScaleNormal="100" workbookViewId="0">
      <selection activeCell="C63" sqref="C63"/>
    </sheetView>
  </sheetViews>
  <sheetFormatPr defaultColWidth="9.109375" defaultRowHeight="13.2" x14ac:dyDescent="0.25"/>
  <cols>
    <col min="1" max="1" width="6.6640625" style="15" customWidth="1"/>
    <col min="2" max="2" width="47.5546875" style="15" customWidth="1"/>
    <col min="3" max="3" width="12.6640625" style="80" customWidth="1"/>
    <col min="4" max="4" width="4.5546875" style="85" customWidth="1"/>
    <col min="5" max="5" width="4.5546875" style="15" customWidth="1"/>
    <col min="6" max="6" width="7.5546875" style="15" customWidth="1"/>
    <col min="7" max="7" width="8.109375" style="15" customWidth="1"/>
    <col min="8" max="8" width="8.5546875" style="15" customWidth="1"/>
    <col min="9" max="9" width="7.6640625" style="15" customWidth="1"/>
    <col min="10" max="14" width="4.88671875" style="15" customWidth="1"/>
    <col min="15" max="27" width="10.6640625" style="15" customWidth="1"/>
    <col min="28" max="16384" width="9.109375" style="15"/>
  </cols>
  <sheetData>
    <row r="1" spans="1:14" s="39" customFormat="1" ht="15" customHeight="1" x14ac:dyDescent="0.25">
      <c r="C1" s="159" t="s">
        <v>156</v>
      </c>
      <c r="D1" s="159"/>
      <c r="E1" s="159"/>
      <c r="F1" s="159"/>
      <c r="G1" s="159"/>
      <c r="H1" s="159"/>
      <c r="I1" s="159"/>
      <c r="J1" s="159"/>
      <c r="K1" s="159"/>
      <c r="L1" s="159"/>
      <c r="M1" s="159"/>
      <c r="N1" s="159"/>
    </row>
    <row r="2" spans="1:14" s="39" customFormat="1" ht="15" customHeight="1" x14ac:dyDescent="0.25">
      <c r="C2" s="159" t="s">
        <v>154</v>
      </c>
      <c r="D2" s="159"/>
      <c r="E2" s="159"/>
      <c r="F2" s="159"/>
      <c r="G2" s="159"/>
      <c r="H2" s="159"/>
      <c r="I2" s="159"/>
      <c r="J2" s="159"/>
      <c r="K2" s="159"/>
      <c r="L2" s="159"/>
      <c r="M2" s="159"/>
      <c r="N2" s="159"/>
    </row>
    <row r="3" spans="1:14" s="39" customFormat="1" ht="14.4" customHeight="1" x14ac:dyDescent="0.25">
      <c r="C3" s="159" t="s">
        <v>155</v>
      </c>
      <c r="D3" s="159"/>
      <c r="E3" s="159"/>
      <c r="F3" s="159"/>
      <c r="G3" s="159"/>
      <c r="H3" s="159"/>
      <c r="I3" s="159"/>
      <c r="J3" s="159"/>
      <c r="K3" s="159"/>
      <c r="L3" s="159"/>
      <c r="M3" s="159"/>
      <c r="N3" s="159"/>
    </row>
    <row r="4" spans="1:14" s="40" customFormat="1" x14ac:dyDescent="0.25">
      <c r="B4" s="40" t="s">
        <v>145</v>
      </c>
      <c r="C4" s="41"/>
      <c r="D4" s="81"/>
    </row>
    <row r="5" spans="1:14" x14ac:dyDescent="0.25">
      <c r="A5" s="27"/>
      <c r="B5" s="27"/>
      <c r="C5" s="93"/>
      <c r="D5" s="94"/>
      <c r="E5" s="27"/>
      <c r="F5" s="27"/>
      <c r="G5" s="27"/>
      <c r="H5" s="27"/>
      <c r="I5" s="27"/>
      <c r="J5" s="27"/>
      <c r="K5" s="27"/>
      <c r="L5" s="27"/>
      <c r="M5" s="27"/>
      <c r="N5" s="27"/>
    </row>
    <row r="6" spans="1:14" x14ac:dyDescent="0.25">
      <c r="A6" s="27"/>
      <c r="B6" s="27"/>
      <c r="C6" s="93"/>
      <c r="D6" s="94"/>
      <c r="E6" s="27"/>
      <c r="F6" s="27"/>
      <c r="G6" s="27"/>
      <c r="H6" s="27"/>
      <c r="I6" s="27"/>
      <c r="J6" s="27"/>
      <c r="K6" s="27"/>
      <c r="L6" s="27"/>
      <c r="M6" s="27"/>
      <c r="N6" s="27"/>
    </row>
    <row r="7" spans="1:14" ht="15" customHeight="1" x14ac:dyDescent="0.25">
      <c r="A7" s="157"/>
      <c r="B7" s="158"/>
      <c r="C7" s="158"/>
      <c r="D7" s="158"/>
      <c r="E7" s="158"/>
      <c r="F7" s="158"/>
      <c r="G7" s="158"/>
      <c r="H7" s="158"/>
      <c r="I7" s="158"/>
      <c r="J7" s="158"/>
      <c r="K7" s="158"/>
      <c r="L7" s="158"/>
      <c r="M7" s="158"/>
      <c r="N7" s="158"/>
    </row>
    <row r="8" spans="1:14" ht="12.75" customHeight="1" x14ac:dyDescent="0.25">
      <c r="A8" s="157" t="s">
        <v>14</v>
      </c>
      <c r="B8" s="158"/>
      <c r="C8" s="158"/>
      <c r="D8" s="158"/>
      <c r="E8" s="158"/>
      <c r="F8" s="158"/>
      <c r="G8" s="158"/>
      <c r="H8" s="158"/>
      <c r="I8" s="158"/>
      <c r="J8" s="158"/>
      <c r="K8" s="158"/>
      <c r="L8" s="158"/>
      <c r="M8" s="158"/>
      <c r="N8" s="158"/>
    </row>
    <row r="9" spans="1:14" ht="11.25" customHeight="1" x14ac:dyDescent="0.25">
      <c r="A9" s="157" t="s">
        <v>15</v>
      </c>
      <c r="B9" s="158"/>
      <c r="C9" s="158"/>
      <c r="D9" s="158"/>
      <c r="E9" s="158"/>
      <c r="F9" s="158"/>
      <c r="G9" s="158"/>
      <c r="H9" s="158"/>
      <c r="I9" s="158"/>
      <c r="J9" s="158"/>
      <c r="K9" s="158"/>
      <c r="L9" s="158"/>
      <c r="M9" s="158"/>
      <c r="N9" s="158"/>
    </row>
    <row r="10" spans="1:14" ht="26.4" x14ac:dyDescent="0.25">
      <c r="A10" s="96" t="s">
        <v>16</v>
      </c>
      <c r="B10" s="95" t="s">
        <v>0</v>
      </c>
      <c r="C10" s="156"/>
      <c r="D10" s="156"/>
      <c r="E10" s="156"/>
      <c r="F10" s="156"/>
      <c r="G10" s="156"/>
      <c r="H10" s="156"/>
      <c r="I10" s="156"/>
      <c r="J10" s="156"/>
      <c r="K10" s="156"/>
      <c r="L10" s="156"/>
      <c r="M10" s="156"/>
      <c r="N10" s="156"/>
    </row>
    <row r="11" spans="1:14" ht="3" customHeight="1" x14ac:dyDescent="0.25">
      <c r="A11" s="148"/>
      <c r="B11" s="149"/>
      <c r="C11" s="149"/>
      <c r="D11" s="149"/>
      <c r="E11" s="149"/>
      <c r="F11" s="149"/>
      <c r="G11" s="149"/>
      <c r="H11" s="149"/>
      <c r="I11" s="149"/>
      <c r="J11" s="149"/>
      <c r="K11" s="149"/>
      <c r="L11" s="149"/>
      <c r="M11" s="149"/>
      <c r="N11" s="149"/>
    </row>
    <row r="12" spans="1:14" ht="56.25" customHeight="1" x14ac:dyDescent="0.25">
      <c r="A12" s="148" t="s">
        <v>2</v>
      </c>
      <c r="B12" s="149"/>
      <c r="C12" s="149"/>
      <c r="D12" s="149"/>
      <c r="E12" s="149"/>
      <c r="F12" s="149"/>
      <c r="G12" s="149"/>
      <c r="H12" s="149"/>
      <c r="I12" s="149"/>
      <c r="J12" s="149"/>
      <c r="K12" s="149"/>
      <c r="L12" s="149"/>
      <c r="M12" s="149"/>
      <c r="N12" s="149"/>
    </row>
    <row r="13" spans="1:14" ht="11.25" customHeight="1" x14ac:dyDescent="0.25">
      <c r="A13" s="148"/>
      <c r="B13" s="149"/>
      <c r="C13" s="149"/>
      <c r="D13" s="149"/>
      <c r="E13" s="149"/>
      <c r="F13" s="149"/>
      <c r="G13" s="149"/>
      <c r="H13" s="149"/>
      <c r="I13" s="149"/>
      <c r="J13" s="149"/>
      <c r="K13" s="149"/>
      <c r="L13" s="149"/>
      <c r="M13" s="149"/>
      <c r="N13" s="149"/>
    </row>
    <row r="14" spans="1:14" ht="16.5" customHeight="1" x14ac:dyDescent="0.25">
      <c r="A14" s="16"/>
      <c r="B14" s="17"/>
      <c r="C14" s="76"/>
      <c r="D14" s="17"/>
      <c r="E14" s="17"/>
      <c r="F14" s="17"/>
      <c r="G14" s="17"/>
      <c r="H14" s="17"/>
      <c r="I14" s="17"/>
      <c r="J14" s="17"/>
      <c r="K14" s="17"/>
      <c r="L14" s="17"/>
      <c r="M14" s="17"/>
      <c r="N14" s="17"/>
    </row>
    <row r="15" spans="1:14" ht="12.75" customHeight="1" x14ac:dyDescent="0.25">
      <c r="A15" s="42"/>
      <c r="B15" s="163" t="s">
        <v>17</v>
      </c>
      <c r="C15" s="165" t="s">
        <v>18</v>
      </c>
      <c r="D15" s="166"/>
      <c r="E15" s="166"/>
      <c r="F15" s="166"/>
      <c r="G15" s="166"/>
      <c r="H15" s="166"/>
      <c r="I15" s="167"/>
      <c r="J15" s="153" t="s">
        <v>19</v>
      </c>
      <c r="K15" s="153" t="s">
        <v>20</v>
      </c>
      <c r="L15" s="153" t="s">
        <v>21</v>
      </c>
      <c r="M15" s="153" t="s">
        <v>22</v>
      </c>
      <c r="N15" s="153" t="s">
        <v>23</v>
      </c>
    </row>
    <row r="16" spans="1:14" ht="27" customHeight="1" x14ac:dyDescent="0.25">
      <c r="A16" s="18" t="s">
        <v>24</v>
      </c>
      <c r="B16" s="164"/>
      <c r="C16" s="77" t="s">
        <v>25</v>
      </c>
      <c r="D16" s="20" t="s">
        <v>26</v>
      </c>
      <c r="E16" s="19" t="s">
        <v>27</v>
      </c>
      <c r="F16" s="19" t="s">
        <v>28</v>
      </c>
      <c r="G16" s="20" t="s">
        <v>29</v>
      </c>
      <c r="H16" s="20" t="s">
        <v>30</v>
      </c>
      <c r="I16" s="21" t="s">
        <v>31</v>
      </c>
      <c r="J16" s="154"/>
      <c r="K16" s="154"/>
      <c r="L16" s="154"/>
      <c r="M16" s="154"/>
      <c r="N16" s="154"/>
    </row>
    <row r="17" spans="1:14" ht="27" customHeight="1" x14ac:dyDescent="0.25">
      <c r="A17" s="46" t="s">
        <v>32</v>
      </c>
      <c r="B17" s="47" t="s">
        <v>33</v>
      </c>
      <c r="C17" s="78"/>
      <c r="D17" s="82"/>
      <c r="E17" s="48"/>
      <c r="F17" s="49"/>
      <c r="G17" s="50"/>
      <c r="H17" s="51"/>
      <c r="I17" s="51"/>
      <c r="J17" s="155"/>
      <c r="K17" s="155"/>
      <c r="L17" s="155"/>
      <c r="M17" s="155"/>
      <c r="N17" s="155"/>
    </row>
    <row r="18" spans="1:14" s="27" customFormat="1" ht="33.75" customHeight="1" x14ac:dyDescent="0.25">
      <c r="A18" s="52" t="s">
        <v>34</v>
      </c>
      <c r="B18" s="53" t="s">
        <v>35</v>
      </c>
      <c r="C18" s="54" t="s">
        <v>36</v>
      </c>
      <c r="D18" s="64">
        <v>9.1999999999999993</v>
      </c>
      <c r="E18" s="58" t="s">
        <v>37</v>
      </c>
      <c r="F18" s="55">
        <v>1628.4</v>
      </c>
      <c r="G18" s="55">
        <f>F18/167.4</f>
        <v>9.7275985663082434</v>
      </c>
      <c r="H18" s="55">
        <v>1</v>
      </c>
      <c r="I18" s="55">
        <f>G18*H18</f>
        <v>9.7275985663082434</v>
      </c>
      <c r="J18" s="73"/>
      <c r="K18" s="26"/>
      <c r="L18" s="26"/>
      <c r="M18" s="26"/>
      <c r="N18" s="26"/>
    </row>
    <row r="19" spans="1:14" s="27" customFormat="1" ht="38.25" customHeight="1" x14ac:dyDescent="0.25">
      <c r="A19" s="56" t="s">
        <v>38</v>
      </c>
      <c r="B19" s="57" t="s">
        <v>39</v>
      </c>
      <c r="C19" s="54" t="s">
        <v>36</v>
      </c>
      <c r="D19" s="64">
        <v>9.1999999999999993</v>
      </c>
      <c r="E19" s="58" t="s">
        <v>37</v>
      </c>
      <c r="F19" s="55">
        <v>1628.4</v>
      </c>
      <c r="G19" s="55">
        <f>F19/167.4</f>
        <v>9.7275985663082434</v>
      </c>
      <c r="H19" s="55">
        <v>1</v>
      </c>
      <c r="I19" s="55">
        <f t="shared" ref="I19" si="0">G19*H19</f>
        <v>9.7275985663082434</v>
      </c>
      <c r="J19" s="73"/>
      <c r="K19" s="26"/>
      <c r="L19" s="26"/>
      <c r="M19" s="26"/>
      <c r="N19" s="26"/>
    </row>
    <row r="20" spans="1:14" s="27" customFormat="1" ht="33.75" customHeight="1" x14ac:dyDescent="0.25">
      <c r="A20" s="52" t="s">
        <v>40</v>
      </c>
      <c r="B20" s="53" t="s">
        <v>41</v>
      </c>
      <c r="C20" s="54" t="s">
        <v>36</v>
      </c>
      <c r="D20" s="64">
        <v>9.1999999999999993</v>
      </c>
      <c r="E20" s="58" t="s">
        <v>37</v>
      </c>
      <c r="F20" s="55">
        <v>1628.4</v>
      </c>
      <c r="G20" s="55">
        <f t="shared" ref="G20" si="1">F20/167.4</f>
        <v>9.7275985663082434</v>
      </c>
      <c r="H20" s="55">
        <v>1.5</v>
      </c>
      <c r="I20" s="55">
        <f>G20*H20</f>
        <v>14.591397849462364</v>
      </c>
      <c r="J20" s="73"/>
      <c r="K20" s="26"/>
      <c r="L20" s="26"/>
      <c r="M20" s="26"/>
      <c r="N20" s="26"/>
    </row>
    <row r="21" spans="1:14" s="27" customFormat="1" ht="33.75" customHeight="1" x14ac:dyDescent="0.25">
      <c r="A21" s="46" t="s">
        <v>42</v>
      </c>
      <c r="B21" s="59" t="s">
        <v>43</v>
      </c>
      <c r="C21" s="59"/>
      <c r="D21" s="83"/>
      <c r="E21" s="60"/>
      <c r="F21" s="61"/>
      <c r="G21" s="62"/>
      <c r="H21" s="61"/>
      <c r="I21" s="62"/>
      <c r="J21" s="73"/>
      <c r="K21" s="26"/>
      <c r="L21" s="26"/>
      <c r="M21" s="26"/>
      <c r="N21" s="26"/>
    </row>
    <row r="22" spans="1:14" s="27" customFormat="1" ht="33.75" customHeight="1" x14ac:dyDescent="0.25">
      <c r="A22" s="52" t="s">
        <v>44</v>
      </c>
      <c r="B22" s="54" t="s">
        <v>45</v>
      </c>
      <c r="C22" s="54" t="s">
        <v>46</v>
      </c>
      <c r="D22" s="64">
        <v>9.1999999999999993</v>
      </c>
      <c r="E22" s="58" t="s">
        <v>37</v>
      </c>
      <c r="F22" s="55">
        <v>1344</v>
      </c>
      <c r="G22" s="55">
        <f>F22/167.4</f>
        <v>8.0286738351254474</v>
      </c>
      <c r="H22" s="55">
        <v>0.3</v>
      </c>
      <c r="I22" s="55">
        <f>G22*H22</f>
        <v>2.408602150537634</v>
      </c>
      <c r="J22" s="73"/>
      <c r="K22" s="26"/>
      <c r="L22" s="26"/>
      <c r="M22" s="26"/>
      <c r="N22" s="26"/>
    </row>
    <row r="23" spans="1:14" s="27" customFormat="1" ht="33.75" customHeight="1" x14ac:dyDescent="0.25">
      <c r="A23" s="52" t="s">
        <v>47</v>
      </c>
      <c r="B23" s="63" t="s">
        <v>48</v>
      </c>
      <c r="C23" s="54" t="s">
        <v>46</v>
      </c>
      <c r="D23" s="64">
        <v>9.1999999999999993</v>
      </c>
      <c r="E23" s="58" t="s">
        <v>37</v>
      </c>
      <c r="F23" s="55">
        <v>1344</v>
      </c>
      <c r="G23" s="55">
        <f t="shared" ref="G23:G26" si="2">F23/167.4</f>
        <v>8.0286738351254474</v>
      </c>
      <c r="H23" s="55">
        <v>1.5</v>
      </c>
      <c r="I23" s="55">
        <f t="shared" ref="I23:I30" si="3">G23*H23</f>
        <v>12.043010752688172</v>
      </c>
      <c r="J23" s="73"/>
      <c r="K23" s="26"/>
      <c r="L23" s="26"/>
      <c r="M23" s="26"/>
      <c r="N23" s="26"/>
    </row>
    <row r="24" spans="1:14" s="27" customFormat="1" ht="33.75" customHeight="1" x14ac:dyDescent="0.25">
      <c r="A24" s="52" t="s">
        <v>49</v>
      </c>
      <c r="B24" s="63" t="s">
        <v>50</v>
      </c>
      <c r="C24" s="54" t="s">
        <v>46</v>
      </c>
      <c r="D24" s="64">
        <v>9.1999999999999993</v>
      </c>
      <c r="E24" s="58" t="s">
        <v>37</v>
      </c>
      <c r="F24" s="55">
        <v>1344</v>
      </c>
      <c r="G24" s="55">
        <f t="shared" si="2"/>
        <v>8.0286738351254474</v>
      </c>
      <c r="H24" s="55">
        <v>0.3</v>
      </c>
      <c r="I24" s="55">
        <f t="shared" si="3"/>
        <v>2.408602150537634</v>
      </c>
      <c r="J24" s="73"/>
      <c r="K24" s="26"/>
      <c r="L24" s="26"/>
      <c r="M24" s="26"/>
      <c r="N24" s="26"/>
    </row>
    <row r="25" spans="1:14" s="27" customFormat="1" ht="33.75" customHeight="1" x14ac:dyDescent="0.25">
      <c r="A25" s="52" t="s">
        <v>51</v>
      </c>
      <c r="B25" s="63" t="s">
        <v>52</v>
      </c>
      <c r="C25" s="54" t="s">
        <v>46</v>
      </c>
      <c r="D25" s="64">
        <v>9.1999999999999993</v>
      </c>
      <c r="E25" s="58" t="s">
        <v>37</v>
      </c>
      <c r="F25" s="55">
        <v>1344</v>
      </c>
      <c r="G25" s="55">
        <f t="shared" si="2"/>
        <v>8.0286738351254474</v>
      </c>
      <c r="H25" s="55">
        <v>0.5</v>
      </c>
      <c r="I25" s="55">
        <f t="shared" si="3"/>
        <v>4.0143369175627237</v>
      </c>
      <c r="J25" s="73"/>
      <c r="K25" s="26"/>
      <c r="L25" s="26"/>
      <c r="M25" s="26"/>
      <c r="N25" s="26"/>
    </row>
    <row r="26" spans="1:14" s="27" customFormat="1" ht="33.75" customHeight="1" x14ac:dyDescent="0.25">
      <c r="A26" s="52" t="s">
        <v>53</v>
      </c>
      <c r="B26" s="54" t="s">
        <v>54</v>
      </c>
      <c r="C26" s="54" t="s">
        <v>46</v>
      </c>
      <c r="D26" s="64">
        <v>9.1999999999999993</v>
      </c>
      <c r="E26" s="64">
        <v>1</v>
      </c>
      <c r="F26" s="55">
        <v>1344</v>
      </c>
      <c r="G26" s="55">
        <f t="shared" si="2"/>
        <v>8.0286738351254474</v>
      </c>
      <c r="H26" s="55">
        <v>1</v>
      </c>
      <c r="I26" s="55">
        <f t="shared" si="3"/>
        <v>8.0286738351254474</v>
      </c>
      <c r="J26" s="73"/>
      <c r="K26" s="26"/>
      <c r="L26" s="26"/>
      <c r="M26" s="26"/>
      <c r="N26" s="26"/>
    </row>
    <row r="27" spans="1:14" s="27" customFormat="1" ht="33.75" customHeight="1" x14ac:dyDescent="0.25">
      <c r="A27" s="52" t="s">
        <v>55</v>
      </c>
      <c r="B27" s="63" t="s">
        <v>56</v>
      </c>
      <c r="C27" s="54" t="s">
        <v>57</v>
      </c>
      <c r="D27" s="64"/>
      <c r="E27" s="64">
        <v>2</v>
      </c>
      <c r="F27" s="55"/>
      <c r="G27" s="55">
        <v>116.82</v>
      </c>
      <c r="H27" s="55">
        <v>1</v>
      </c>
      <c r="I27" s="55">
        <f t="shared" si="3"/>
        <v>116.82</v>
      </c>
      <c r="J27" s="73"/>
      <c r="K27" s="26"/>
      <c r="L27" s="26"/>
      <c r="M27" s="26"/>
      <c r="N27" s="26"/>
    </row>
    <row r="28" spans="1:14" s="27" customFormat="1" ht="39" customHeight="1" x14ac:dyDescent="0.25">
      <c r="A28" s="52" t="s">
        <v>58</v>
      </c>
      <c r="B28" s="65" t="s">
        <v>59</v>
      </c>
      <c r="C28" s="54" t="s">
        <v>60</v>
      </c>
      <c r="D28" s="64"/>
      <c r="E28" s="64">
        <v>1</v>
      </c>
      <c r="F28" s="55"/>
      <c r="G28" s="55">
        <v>223.02</v>
      </c>
      <c r="H28" s="55">
        <v>0.25</v>
      </c>
      <c r="I28" s="55">
        <f t="shared" si="3"/>
        <v>55.755000000000003</v>
      </c>
      <c r="J28" s="73"/>
      <c r="K28" s="26"/>
      <c r="L28" s="26"/>
      <c r="M28" s="26"/>
      <c r="N28" s="26"/>
    </row>
    <row r="29" spans="1:14" s="27" customFormat="1" ht="33.75" customHeight="1" x14ac:dyDescent="0.25">
      <c r="A29" s="52" t="s">
        <v>61</v>
      </c>
      <c r="B29" s="63" t="s">
        <v>62</v>
      </c>
      <c r="C29" s="54" t="s">
        <v>46</v>
      </c>
      <c r="D29" s="64">
        <v>9.1999999999999993</v>
      </c>
      <c r="E29" s="64">
        <v>1</v>
      </c>
      <c r="F29" s="55">
        <v>1344</v>
      </c>
      <c r="G29" s="55">
        <f>F29/167.4</f>
        <v>8.0286738351254474</v>
      </c>
      <c r="H29" s="55">
        <v>1</v>
      </c>
      <c r="I29" s="55">
        <f t="shared" si="3"/>
        <v>8.0286738351254474</v>
      </c>
      <c r="J29" s="73"/>
      <c r="K29" s="26"/>
      <c r="L29" s="26"/>
      <c r="M29" s="26"/>
      <c r="N29" s="26"/>
    </row>
    <row r="30" spans="1:14" s="27" customFormat="1" ht="33.75" customHeight="1" x14ac:dyDescent="0.25">
      <c r="A30" s="52" t="s">
        <v>63</v>
      </c>
      <c r="B30" s="66" t="s">
        <v>64</v>
      </c>
      <c r="C30" s="57" t="s">
        <v>46</v>
      </c>
      <c r="D30" s="67">
        <v>9.1999999999999993</v>
      </c>
      <c r="E30" s="64">
        <v>1</v>
      </c>
      <c r="F30" s="55">
        <v>1344</v>
      </c>
      <c r="G30" s="55">
        <f t="shared" ref="G30" si="4">F30/167.4</f>
        <v>8.0286738351254474</v>
      </c>
      <c r="H30" s="68">
        <v>2.5</v>
      </c>
      <c r="I30" s="55">
        <f t="shared" si="3"/>
        <v>20.071684587813618</v>
      </c>
      <c r="J30" s="73"/>
      <c r="K30" s="26"/>
      <c r="L30" s="26"/>
      <c r="M30" s="26"/>
      <c r="N30" s="26"/>
    </row>
    <row r="31" spans="1:14" s="27" customFormat="1" ht="54" customHeight="1" x14ac:dyDescent="0.25">
      <c r="A31" s="52" t="s">
        <v>65</v>
      </c>
      <c r="B31" s="59" t="s">
        <v>66</v>
      </c>
      <c r="C31" s="59"/>
      <c r="D31" s="83"/>
      <c r="E31" s="69"/>
      <c r="F31" s="62"/>
      <c r="G31" s="55"/>
      <c r="H31" s="62"/>
      <c r="I31" s="62"/>
      <c r="J31" s="73"/>
      <c r="K31" s="26"/>
      <c r="L31" s="26"/>
      <c r="M31" s="26"/>
      <c r="N31" s="26"/>
    </row>
    <row r="32" spans="1:14" s="27" customFormat="1" ht="33.75" customHeight="1" x14ac:dyDescent="0.25">
      <c r="A32" s="52" t="s">
        <v>67</v>
      </c>
      <c r="B32" s="54" t="s">
        <v>50</v>
      </c>
      <c r="C32" s="54" t="s">
        <v>36</v>
      </c>
      <c r="D32" s="64">
        <v>9.1999999999999993</v>
      </c>
      <c r="E32" s="58" t="s">
        <v>37</v>
      </c>
      <c r="F32" s="55">
        <v>1628.4</v>
      </c>
      <c r="G32" s="55">
        <f>F32/167.4</f>
        <v>9.7275985663082434</v>
      </c>
      <c r="H32" s="55">
        <v>0.25</v>
      </c>
      <c r="I32" s="55">
        <f t="shared" ref="I32:I40" si="5">G32*H32</f>
        <v>2.4318996415770608</v>
      </c>
      <c r="J32" s="73"/>
      <c r="K32" s="26"/>
      <c r="L32" s="26"/>
      <c r="M32" s="26"/>
      <c r="N32" s="26"/>
    </row>
    <row r="33" spans="1:14" s="27" customFormat="1" ht="33.75" customHeight="1" x14ac:dyDescent="0.25">
      <c r="A33" s="52" t="s">
        <v>68</v>
      </c>
      <c r="B33" s="54" t="s">
        <v>69</v>
      </c>
      <c r="C33" s="54" t="s">
        <v>70</v>
      </c>
      <c r="D33" s="64"/>
      <c r="E33" s="64">
        <v>2</v>
      </c>
      <c r="F33" s="55"/>
      <c r="G33" s="55">
        <v>116.82</v>
      </c>
      <c r="H33" s="55">
        <v>2</v>
      </c>
      <c r="I33" s="55">
        <f t="shared" si="5"/>
        <v>233.64</v>
      </c>
      <c r="J33" s="73"/>
      <c r="K33" s="26"/>
      <c r="L33" s="26"/>
      <c r="M33" s="26"/>
      <c r="N33" s="26"/>
    </row>
    <row r="34" spans="1:14" s="27" customFormat="1" ht="26.4" x14ac:dyDescent="0.25">
      <c r="A34" s="56"/>
      <c r="B34" s="150" t="s">
        <v>71</v>
      </c>
      <c r="C34" s="54" t="s">
        <v>72</v>
      </c>
      <c r="D34" s="64"/>
      <c r="E34" s="64">
        <v>8</v>
      </c>
      <c r="F34" s="55"/>
      <c r="G34" s="55">
        <v>198.24</v>
      </c>
      <c r="H34" s="55">
        <v>0.3</v>
      </c>
      <c r="I34" s="55">
        <f t="shared" si="5"/>
        <v>59.472000000000001</v>
      </c>
      <c r="J34" s="73"/>
      <c r="K34" s="26"/>
      <c r="L34" s="26"/>
      <c r="M34" s="26"/>
      <c r="N34" s="26"/>
    </row>
    <row r="35" spans="1:14" ht="56.25" customHeight="1" x14ac:dyDescent="0.25">
      <c r="A35" s="70" t="s">
        <v>73</v>
      </c>
      <c r="B35" s="151"/>
      <c r="C35" s="54" t="s">
        <v>74</v>
      </c>
      <c r="D35" s="64"/>
      <c r="E35" s="64">
        <v>1</v>
      </c>
      <c r="F35" s="55"/>
      <c r="G35" s="55">
        <v>32.21</v>
      </c>
      <c r="H35" s="55">
        <v>0.3</v>
      </c>
      <c r="I35" s="55">
        <f t="shared" si="5"/>
        <v>9.6630000000000003</v>
      </c>
      <c r="J35" s="74"/>
      <c r="K35" s="29"/>
      <c r="L35" s="29"/>
      <c r="M35" s="29"/>
      <c r="N35" s="29"/>
    </row>
    <row r="36" spans="1:14" ht="26.4" x14ac:dyDescent="0.25">
      <c r="A36" s="71"/>
      <c r="B36" s="152"/>
      <c r="C36" s="54" t="s">
        <v>36</v>
      </c>
      <c r="D36" s="64">
        <v>9.1999999999999993</v>
      </c>
      <c r="E36" s="58" t="s">
        <v>37</v>
      </c>
      <c r="F36" s="55">
        <v>1628.4</v>
      </c>
      <c r="G36" s="55">
        <f>F36/167.4</f>
        <v>9.7275985663082434</v>
      </c>
      <c r="H36" s="55">
        <v>0.3</v>
      </c>
      <c r="I36" s="55">
        <f t="shared" si="5"/>
        <v>2.9182795698924728</v>
      </c>
      <c r="J36" s="74"/>
      <c r="K36" s="29"/>
      <c r="L36" s="29"/>
      <c r="M36" s="29"/>
      <c r="N36" s="29"/>
    </row>
    <row r="37" spans="1:14" ht="36" customHeight="1" x14ac:dyDescent="0.25">
      <c r="A37" s="52" t="s">
        <v>75</v>
      </c>
      <c r="B37" s="54" t="s">
        <v>76</v>
      </c>
      <c r="C37" s="54" t="s">
        <v>46</v>
      </c>
      <c r="D37" s="64">
        <v>9.1999999999999993</v>
      </c>
      <c r="E37" s="58" t="s">
        <v>37</v>
      </c>
      <c r="F37" s="55">
        <v>1628.4</v>
      </c>
      <c r="G37" s="55">
        <f t="shared" ref="G37:G38" si="6">F37/167.4</f>
        <v>9.7275985663082434</v>
      </c>
      <c r="H37" s="55">
        <v>1</v>
      </c>
      <c r="I37" s="55">
        <f t="shared" si="5"/>
        <v>9.7275985663082434</v>
      </c>
      <c r="J37" s="74"/>
      <c r="K37" s="29"/>
      <c r="L37" s="29"/>
      <c r="M37" s="29"/>
      <c r="N37" s="29"/>
    </row>
    <row r="38" spans="1:14" ht="25.5" customHeight="1" x14ac:dyDescent="0.25">
      <c r="A38" s="52" t="s">
        <v>77</v>
      </c>
      <c r="B38" s="54" t="s">
        <v>78</v>
      </c>
      <c r="C38" s="54" t="s">
        <v>46</v>
      </c>
      <c r="D38" s="64">
        <v>9.1999999999999993</v>
      </c>
      <c r="E38" s="58" t="s">
        <v>37</v>
      </c>
      <c r="F38" s="55">
        <v>1628.4</v>
      </c>
      <c r="G38" s="55">
        <f t="shared" si="6"/>
        <v>9.7275985663082434</v>
      </c>
      <c r="H38" s="55">
        <v>0.5</v>
      </c>
      <c r="I38" s="55">
        <f t="shared" si="5"/>
        <v>4.8637992831541217</v>
      </c>
      <c r="J38" s="74"/>
      <c r="K38" s="29"/>
      <c r="L38" s="29"/>
      <c r="M38" s="29"/>
      <c r="N38" s="29"/>
    </row>
    <row r="39" spans="1:14" ht="26.4" x14ac:dyDescent="0.25">
      <c r="A39" s="52" t="s">
        <v>79</v>
      </c>
      <c r="B39" s="54" t="s">
        <v>80</v>
      </c>
      <c r="C39" s="54" t="s">
        <v>81</v>
      </c>
      <c r="D39" s="64"/>
      <c r="E39" s="58" t="s">
        <v>37</v>
      </c>
      <c r="F39" s="55"/>
      <c r="G39" s="55">
        <v>53.1</v>
      </c>
      <c r="H39" s="55">
        <v>2.5</v>
      </c>
      <c r="I39" s="55">
        <f t="shared" si="5"/>
        <v>132.75</v>
      </c>
      <c r="J39" s="74"/>
      <c r="K39" s="29"/>
      <c r="L39" s="29"/>
      <c r="M39" s="29"/>
      <c r="N39" s="29"/>
    </row>
    <row r="40" spans="1:14" ht="26.25" customHeight="1" x14ac:dyDescent="0.25">
      <c r="A40" s="52" t="s">
        <v>82</v>
      </c>
      <c r="B40" s="54" t="s">
        <v>62</v>
      </c>
      <c r="C40" s="54" t="s">
        <v>83</v>
      </c>
      <c r="D40" s="64">
        <v>9.1999999999999993</v>
      </c>
      <c r="E40" s="58" t="s">
        <v>37</v>
      </c>
      <c r="F40" s="55">
        <v>1628.4</v>
      </c>
      <c r="G40" s="55">
        <f t="shared" ref="G40:G41" si="7">F40/167.4</f>
        <v>9.7275985663082434</v>
      </c>
      <c r="H40" s="55">
        <v>0.5</v>
      </c>
      <c r="I40" s="55">
        <f t="shared" si="5"/>
        <v>4.8637992831541217</v>
      </c>
      <c r="J40" s="74"/>
      <c r="K40" s="29"/>
      <c r="L40" s="29"/>
      <c r="M40" s="29"/>
      <c r="N40" s="29"/>
    </row>
    <row r="41" spans="1:14" ht="42.75" customHeight="1" x14ac:dyDescent="0.25">
      <c r="A41" s="52" t="s">
        <v>84</v>
      </c>
      <c r="B41" s="65" t="s">
        <v>85</v>
      </c>
      <c r="C41" s="54" t="s">
        <v>46</v>
      </c>
      <c r="D41" s="64">
        <v>9.1999999999999993</v>
      </c>
      <c r="E41" s="64">
        <v>1</v>
      </c>
      <c r="F41" s="55">
        <v>1628.4</v>
      </c>
      <c r="G41" s="55">
        <f t="shared" si="7"/>
        <v>9.7275985663082434</v>
      </c>
      <c r="H41" s="55">
        <v>2.5</v>
      </c>
      <c r="I41" s="55">
        <f>G41*H41</f>
        <v>24.318996415770609</v>
      </c>
      <c r="J41" s="74"/>
      <c r="K41" s="29"/>
      <c r="L41" s="29"/>
      <c r="M41" s="29"/>
      <c r="N41" s="29"/>
    </row>
    <row r="42" spans="1:14" ht="49.5" customHeight="1" x14ac:dyDescent="0.25">
      <c r="A42" s="52" t="s">
        <v>86</v>
      </c>
      <c r="B42" s="97" t="s">
        <v>87</v>
      </c>
      <c r="C42" s="54" t="s">
        <v>46</v>
      </c>
      <c r="D42" s="64">
        <v>9.1999999999999993</v>
      </c>
      <c r="E42" s="64">
        <v>1</v>
      </c>
      <c r="F42" s="55">
        <v>1628.4</v>
      </c>
      <c r="G42" s="55">
        <f t="shared" ref="G42" si="8">F42/167.4</f>
        <v>9.7275985663082434</v>
      </c>
      <c r="H42" s="55">
        <v>1</v>
      </c>
      <c r="I42" s="55">
        <f>G42*H42</f>
        <v>9.7275985663082434</v>
      </c>
      <c r="J42" s="74"/>
      <c r="K42" s="29"/>
      <c r="L42" s="29"/>
      <c r="M42" s="29"/>
      <c r="N42" s="29"/>
    </row>
    <row r="43" spans="1:14" ht="26.4" x14ac:dyDescent="0.25">
      <c r="A43" s="52" t="s">
        <v>88</v>
      </c>
      <c r="B43" s="54" t="s">
        <v>89</v>
      </c>
      <c r="C43" s="54" t="s">
        <v>36</v>
      </c>
      <c r="D43" s="64">
        <v>9.1999999999999993</v>
      </c>
      <c r="E43" s="58" t="s">
        <v>37</v>
      </c>
      <c r="F43" s="55">
        <v>1628.4</v>
      </c>
      <c r="G43" s="55">
        <f>F43/167.4</f>
        <v>9.7275985663082434</v>
      </c>
      <c r="H43" s="55">
        <v>0.3</v>
      </c>
      <c r="I43" s="55">
        <f t="shared" ref="I43" si="9">G43*H43</f>
        <v>2.9182795698924728</v>
      </c>
      <c r="J43" s="74"/>
      <c r="K43" s="29"/>
      <c r="L43" s="29"/>
      <c r="M43" s="29"/>
      <c r="N43" s="29"/>
    </row>
    <row r="44" spans="1:14" ht="32.25" customHeight="1" x14ac:dyDescent="0.25">
      <c r="A44" s="56"/>
      <c r="B44" s="150" t="s">
        <v>90</v>
      </c>
      <c r="C44" s="54" t="s">
        <v>72</v>
      </c>
      <c r="D44" s="64"/>
      <c r="E44" s="64">
        <v>8</v>
      </c>
      <c r="F44" s="55"/>
      <c r="G44" s="55">
        <v>198.24</v>
      </c>
      <c r="H44" s="55">
        <v>0.25</v>
      </c>
      <c r="I44" s="55">
        <f>G44*H44</f>
        <v>49.56</v>
      </c>
      <c r="J44" s="74"/>
      <c r="K44" s="29"/>
      <c r="L44" s="29"/>
      <c r="M44" s="29"/>
      <c r="N44" s="29"/>
    </row>
    <row r="45" spans="1:14" ht="26.4" x14ac:dyDescent="0.25">
      <c r="A45" s="70"/>
      <c r="B45" s="151"/>
      <c r="C45" s="54" t="s">
        <v>74</v>
      </c>
      <c r="D45" s="64"/>
      <c r="E45" s="64">
        <v>1</v>
      </c>
      <c r="F45" s="55"/>
      <c r="G45" s="55">
        <v>32.21</v>
      </c>
      <c r="H45" s="55">
        <v>0.3</v>
      </c>
      <c r="I45" s="55">
        <f>G45*H45</f>
        <v>9.6630000000000003</v>
      </c>
      <c r="J45" s="74"/>
      <c r="K45" s="29"/>
      <c r="L45" s="29"/>
      <c r="M45" s="29"/>
      <c r="N45" s="29"/>
    </row>
    <row r="46" spans="1:14" ht="39" customHeight="1" x14ac:dyDescent="0.25">
      <c r="A46" s="71" t="s">
        <v>91</v>
      </c>
      <c r="B46" s="152"/>
      <c r="C46" s="54" t="s">
        <v>36</v>
      </c>
      <c r="D46" s="64">
        <v>9.1999999999999993</v>
      </c>
      <c r="E46" s="58" t="s">
        <v>37</v>
      </c>
      <c r="F46" s="55">
        <v>1628.4</v>
      </c>
      <c r="G46" s="55">
        <f>F46/167.4</f>
        <v>9.7275985663082434</v>
      </c>
      <c r="H46" s="55">
        <v>0.3</v>
      </c>
      <c r="I46" s="55">
        <f>G46*H46</f>
        <v>2.9182795698924728</v>
      </c>
      <c r="J46" s="74"/>
      <c r="K46" s="29"/>
      <c r="L46" s="29"/>
      <c r="M46" s="29"/>
      <c r="N46" s="29"/>
    </row>
    <row r="47" spans="1:14" ht="26.4" x14ac:dyDescent="0.25">
      <c r="A47" s="52" t="s">
        <v>92</v>
      </c>
      <c r="B47" s="54" t="s">
        <v>62</v>
      </c>
      <c r="C47" s="54" t="s">
        <v>36</v>
      </c>
      <c r="D47" s="64">
        <v>9.1999999999999993</v>
      </c>
      <c r="E47" s="58" t="s">
        <v>37</v>
      </c>
      <c r="F47" s="55">
        <v>1628.4</v>
      </c>
      <c r="G47" s="55">
        <f t="shared" ref="G47:G48" si="10">F47/167.4</f>
        <v>9.7275985663082434</v>
      </c>
      <c r="H47" s="55">
        <v>0.5</v>
      </c>
      <c r="I47" s="55">
        <f t="shared" ref="I47" si="11">G47*H47</f>
        <v>4.8637992831541217</v>
      </c>
      <c r="J47" s="74"/>
      <c r="K47" s="29"/>
      <c r="L47" s="29"/>
      <c r="M47" s="29"/>
      <c r="N47" s="29"/>
    </row>
    <row r="48" spans="1:14" ht="25.5" customHeight="1" x14ac:dyDescent="0.25">
      <c r="A48" s="56" t="s">
        <v>93</v>
      </c>
      <c r="B48" s="72" t="s">
        <v>94</v>
      </c>
      <c r="C48" s="54" t="s">
        <v>46</v>
      </c>
      <c r="D48" s="64">
        <v>9.1999999999999993</v>
      </c>
      <c r="E48" s="64">
        <v>1</v>
      </c>
      <c r="F48" s="55">
        <v>1628.4</v>
      </c>
      <c r="G48" s="55">
        <f t="shared" si="10"/>
        <v>9.7275985663082434</v>
      </c>
      <c r="H48" s="55">
        <v>3.5</v>
      </c>
      <c r="I48" s="55">
        <f>G48*H48</f>
        <v>34.046594982078851</v>
      </c>
      <c r="J48" s="74"/>
      <c r="K48" s="29"/>
      <c r="L48" s="29"/>
      <c r="M48" s="29"/>
      <c r="N48" s="29"/>
    </row>
    <row r="49" spans="1:14" ht="25.5" customHeight="1" x14ac:dyDescent="0.25">
      <c r="A49" s="52" t="s">
        <v>95</v>
      </c>
      <c r="B49" s="54" t="s">
        <v>96</v>
      </c>
      <c r="C49" s="54" t="s">
        <v>46</v>
      </c>
      <c r="D49" s="64">
        <v>9.1999999999999993</v>
      </c>
      <c r="E49" s="64">
        <v>1</v>
      </c>
      <c r="F49" s="55">
        <v>1628.4</v>
      </c>
      <c r="G49" s="55">
        <f t="shared" ref="G49" si="12">F49/167.4</f>
        <v>9.7275985663082434</v>
      </c>
      <c r="H49" s="55">
        <v>1</v>
      </c>
      <c r="I49" s="55">
        <f>G49*H49</f>
        <v>9.7275985663082434</v>
      </c>
      <c r="J49" s="74"/>
      <c r="K49" s="29"/>
      <c r="L49" s="29"/>
      <c r="M49" s="29"/>
      <c r="N49" s="29"/>
    </row>
    <row r="50" spans="1:14" ht="26.4" x14ac:dyDescent="0.25">
      <c r="A50" s="56" t="s">
        <v>97</v>
      </c>
      <c r="B50" s="54" t="s">
        <v>98</v>
      </c>
      <c r="C50" s="54" t="s">
        <v>99</v>
      </c>
      <c r="D50" s="64">
        <v>17</v>
      </c>
      <c r="E50" s="58" t="s">
        <v>37</v>
      </c>
      <c r="F50" s="55">
        <v>3640.89</v>
      </c>
      <c r="G50" s="55">
        <f>F50/167.4</f>
        <v>21.749641577060931</v>
      </c>
      <c r="H50" s="55">
        <v>2</v>
      </c>
      <c r="I50" s="55">
        <f t="shared" ref="I50:I51" si="13">G50*H50</f>
        <v>43.499283154121862</v>
      </c>
      <c r="J50" s="74"/>
      <c r="K50" s="29"/>
      <c r="L50" s="29"/>
      <c r="M50" s="29"/>
      <c r="N50" s="29"/>
    </row>
    <row r="51" spans="1:14" ht="52.5" customHeight="1" x14ac:dyDescent="0.25">
      <c r="A51" s="52" t="s">
        <v>100</v>
      </c>
      <c r="B51" s="54" t="s">
        <v>101</v>
      </c>
      <c r="C51" s="54" t="s">
        <v>36</v>
      </c>
      <c r="D51" s="64">
        <v>9.1999999999999993</v>
      </c>
      <c r="E51" s="58" t="s">
        <v>37</v>
      </c>
      <c r="F51" s="55">
        <v>1628.4</v>
      </c>
      <c r="G51" s="55">
        <f>F51/167.4</f>
        <v>9.7275985663082434</v>
      </c>
      <c r="H51" s="55">
        <v>1</v>
      </c>
      <c r="I51" s="55">
        <f t="shared" si="13"/>
        <v>9.7275985663082434</v>
      </c>
      <c r="J51" s="74"/>
      <c r="K51" s="29"/>
      <c r="L51" s="29"/>
      <c r="M51" s="29"/>
      <c r="N51" s="29"/>
    </row>
    <row r="52" spans="1:14" x14ac:dyDescent="0.25">
      <c r="A52" s="30"/>
      <c r="B52" s="31"/>
      <c r="C52" s="24"/>
      <c r="D52" s="28"/>
      <c r="E52" s="28"/>
      <c r="F52" s="25"/>
      <c r="G52" s="25"/>
      <c r="H52" s="25"/>
      <c r="I52" s="25"/>
      <c r="J52" s="74"/>
      <c r="K52" s="29"/>
      <c r="L52" s="29"/>
      <c r="M52" s="29"/>
      <c r="N52" s="29"/>
    </row>
    <row r="53" spans="1:14" x14ac:dyDescent="0.25">
      <c r="A53" s="32"/>
      <c r="B53" s="168" t="s">
        <v>102</v>
      </c>
      <c r="C53" s="169"/>
      <c r="D53" s="169"/>
      <c r="E53" s="169"/>
      <c r="F53" s="169"/>
      <c r="G53" s="170"/>
      <c r="H53" s="22">
        <f t="shared" ref="H53:N53" si="14">SUM(H17:H51)</f>
        <v>32.150000000000006</v>
      </c>
      <c r="I53" s="22">
        <f t="shared" si="14"/>
        <v>924.9265842293903</v>
      </c>
      <c r="J53" s="75">
        <f t="shared" si="14"/>
        <v>0</v>
      </c>
      <c r="K53" s="23">
        <f t="shared" si="14"/>
        <v>0</v>
      </c>
      <c r="L53" s="23">
        <f t="shared" si="14"/>
        <v>0</v>
      </c>
      <c r="M53" s="23">
        <f t="shared" si="14"/>
        <v>0</v>
      </c>
      <c r="N53" s="23">
        <f t="shared" si="14"/>
        <v>0</v>
      </c>
    </row>
    <row r="54" spans="1:14" x14ac:dyDescent="0.25">
      <c r="A54" s="32"/>
      <c r="B54" s="171" t="s">
        <v>103</v>
      </c>
      <c r="C54" s="172"/>
      <c r="D54" s="172"/>
      <c r="E54" s="172"/>
      <c r="F54" s="172"/>
      <c r="G54" s="172"/>
      <c r="H54" s="33"/>
      <c r="I54" s="22">
        <f>SUM(I27:I28,I33:I35,I39,I44:I45)</f>
        <v>667.32299999999987</v>
      </c>
      <c r="J54" s="75">
        <f>SUM(J44,J38:J39, J48:J50)</f>
        <v>0</v>
      </c>
      <c r="K54" s="23">
        <f>SUM(K44,K38:K39, K48:K50)</f>
        <v>0</v>
      </c>
      <c r="L54" s="23">
        <f>SUM(L44,L38:L39, L48:L50)</f>
        <v>0</v>
      </c>
      <c r="M54" s="23">
        <f>SUM(M44,M38:M39, M48:M50)</f>
        <v>0</v>
      </c>
      <c r="N54" s="23">
        <f>SUM(N44,N38:N39, N48:N50)</f>
        <v>0</v>
      </c>
    </row>
    <row r="55" spans="1:14" x14ac:dyDescent="0.25">
      <c r="A55" s="32"/>
      <c r="B55" s="171" t="s">
        <v>104</v>
      </c>
      <c r="C55" s="172"/>
      <c r="D55" s="172"/>
      <c r="E55" s="172"/>
      <c r="F55" s="172"/>
      <c r="G55" s="172"/>
      <c r="H55" s="173"/>
      <c r="I55" s="22">
        <f>SUM(I53-I54)/100*1.45</f>
        <v>3.7352519713261612</v>
      </c>
      <c r="J55" s="75">
        <f t="shared" ref="J55:N55" si="15">SUM(J53-J54)/100*1.45</f>
        <v>0</v>
      </c>
      <c r="K55" s="23">
        <f t="shared" si="15"/>
        <v>0</v>
      </c>
      <c r="L55" s="23">
        <f t="shared" si="15"/>
        <v>0</v>
      </c>
      <c r="M55" s="23">
        <f t="shared" si="15"/>
        <v>0</v>
      </c>
      <c r="N55" s="23">
        <f t="shared" si="15"/>
        <v>0</v>
      </c>
    </row>
    <row r="56" spans="1:14" ht="13.8" thickBot="1" x14ac:dyDescent="0.3">
      <c r="A56" s="34"/>
      <c r="B56" s="160" t="s">
        <v>105</v>
      </c>
      <c r="C56" s="161"/>
      <c r="D56" s="161"/>
      <c r="E56" s="161"/>
      <c r="F56" s="161"/>
      <c r="G56" s="161"/>
      <c r="H56" s="162"/>
      <c r="I56" s="135">
        <f>I53+I55</f>
        <v>928.66183620071649</v>
      </c>
      <c r="J56" s="136">
        <f t="shared" ref="J56:N56" si="16">J53+J55</f>
        <v>0</v>
      </c>
      <c r="K56" s="137">
        <f t="shared" si="16"/>
        <v>0</v>
      </c>
      <c r="L56" s="137">
        <f t="shared" si="16"/>
        <v>0</v>
      </c>
      <c r="M56" s="137">
        <f t="shared" si="16"/>
        <v>0</v>
      </c>
      <c r="N56" s="137">
        <f t="shared" si="16"/>
        <v>0</v>
      </c>
    </row>
    <row r="57" spans="1:14" x14ac:dyDescent="0.25">
      <c r="A57" s="35"/>
      <c r="B57" s="36"/>
      <c r="C57" s="79"/>
      <c r="D57" s="35"/>
      <c r="E57" s="37"/>
      <c r="F57" s="38"/>
      <c r="G57" s="36"/>
      <c r="H57" s="36"/>
      <c r="I57" s="36"/>
    </row>
    <row r="58" spans="1:14" s="39" customFormat="1" x14ac:dyDescent="0.25">
      <c r="C58" s="40" t="s">
        <v>160</v>
      </c>
      <c r="D58" s="81"/>
    </row>
    <row r="59" spans="1:14" s="39" customFormat="1" x14ac:dyDescent="0.25">
      <c r="C59" s="144" t="s">
        <v>162</v>
      </c>
      <c r="D59" s="84"/>
    </row>
    <row r="60" spans="1:14" s="39" customFormat="1" x14ac:dyDescent="0.25">
      <c r="C60" s="40"/>
      <c r="D60" s="81" t="s">
        <v>107</v>
      </c>
    </row>
    <row r="61" spans="1:14" s="39" customFormat="1" x14ac:dyDescent="0.25">
      <c r="C61" s="40"/>
      <c r="D61" s="81"/>
    </row>
    <row r="62" spans="1:14" s="39" customFormat="1" x14ac:dyDescent="0.25">
      <c r="C62" s="144" t="s">
        <v>106</v>
      </c>
      <c r="D62" s="81"/>
    </row>
    <row r="63" spans="1:14" s="39" customFormat="1" x14ac:dyDescent="0.25">
      <c r="C63" s="144" t="s">
        <v>161</v>
      </c>
      <c r="D63" s="84"/>
    </row>
    <row r="64" spans="1:14" s="39" customFormat="1" x14ac:dyDescent="0.25">
      <c r="C64" s="40"/>
      <c r="D64" s="81" t="s">
        <v>107</v>
      </c>
    </row>
    <row r="65" spans="3:4" s="39" customFormat="1" x14ac:dyDescent="0.25">
      <c r="C65" s="40"/>
      <c r="D65" s="81"/>
    </row>
  </sheetData>
  <mergeCells count="23">
    <mergeCell ref="B56:H56"/>
    <mergeCell ref="B15:B16"/>
    <mergeCell ref="C15:I15"/>
    <mergeCell ref="B53:G53"/>
    <mergeCell ref="B54:G54"/>
    <mergeCell ref="B55:H55"/>
    <mergeCell ref="C10:N10"/>
    <mergeCell ref="A8:N8"/>
    <mergeCell ref="A7:N7"/>
    <mergeCell ref="A9:N9"/>
    <mergeCell ref="C1:N1"/>
    <mergeCell ref="C2:N2"/>
    <mergeCell ref="C3:N3"/>
    <mergeCell ref="A12:N12"/>
    <mergeCell ref="A13:N13"/>
    <mergeCell ref="B34:B36"/>
    <mergeCell ref="B44:B46"/>
    <mergeCell ref="A11:N11"/>
    <mergeCell ref="J15:J17"/>
    <mergeCell ref="K15:K17"/>
    <mergeCell ref="L15:L17"/>
    <mergeCell ref="M15:M17"/>
    <mergeCell ref="N15:N17"/>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zoomScaleNormal="100" workbookViewId="0">
      <selection activeCell="B3" sqref="B3:N3"/>
    </sheetView>
  </sheetViews>
  <sheetFormatPr defaultColWidth="9.109375" defaultRowHeight="13.2" x14ac:dyDescent="0.25"/>
  <cols>
    <col min="1" max="1" width="6.88671875"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39" customFormat="1" ht="15" customHeight="1" x14ac:dyDescent="0.25">
      <c r="B1" s="178" t="s">
        <v>157</v>
      </c>
      <c r="C1" s="178"/>
      <c r="D1" s="178"/>
      <c r="E1" s="178"/>
      <c r="F1" s="178"/>
      <c r="G1" s="178"/>
      <c r="H1" s="178"/>
      <c r="I1" s="178"/>
      <c r="J1" s="178"/>
      <c r="K1" s="178"/>
      <c r="L1" s="178"/>
      <c r="M1" s="178"/>
      <c r="N1" s="178"/>
    </row>
    <row r="2" spans="1:14" s="39" customFormat="1" ht="14.4" customHeight="1" x14ac:dyDescent="0.25">
      <c r="B2" s="178" t="s">
        <v>158</v>
      </c>
      <c r="C2" s="178"/>
      <c r="D2" s="178"/>
      <c r="E2" s="178"/>
      <c r="F2" s="178"/>
      <c r="G2" s="178"/>
      <c r="H2" s="178"/>
      <c r="I2" s="178"/>
      <c r="J2" s="178"/>
      <c r="K2" s="178"/>
      <c r="L2" s="178"/>
      <c r="M2" s="178"/>
      <c r="N2" s="178"/>
    </row>
    <row r="3" spans="1:14" s="39" customFormat="1" ht="14.4" customHeight="1" x14ac:dyDescent="0.25">
      <c r="B3" s="178" t="s">
        <v>159</v>
      </c>
      <c r="C3" s="178"/>
      <c r="D3" s="178"/>
      <c r="E3" s="178"/>
      <c r="F3" s="178"/>
      <c r="G3" s="178"/>
      <c r="H3" s="178"/>
      <c r="I3" s="178"/>
      <c r="J3" s="178"/>
      <c r="K3" s="178"/>
      <c r="L3" s="178"/>
      <c r="M3" s="178"/>
      <c r="N3" s="178"/>
    </row>
    <row r="4" spans="1:14" s="40" customFormat="1" ht="15" customHeight="1" x14ac:dyDescent="0.25">
      <c r="B4" s="142" t="s">
        <v>144</v>
      </c>
      <c r="C4" s="143"/>
      <c r="D4" s="143"/>
      <c r="E4" s="143"/>
      <c r="F4" s="143"/>
    </row>
    <row r="5" spans="1:14" x14ac:dyDescent="0.25">
      <c r="A5" s="27"/>
      <c r="B5" s="27"/>
      <c r="C5" s="93"/>
      <c r="D5" s="94"/>
      <c r="E5" s="27"/>
      <c r="F5" s="27"/>
      <c r="G5" s="27"/>
      <c r="H5" s="27"/>
      <c r="I5" s="27"/>
      <c r="J5" s="27"/>
      <c r="K5" s="27"/>
      <c r="L5" s="27"/>
      <c r="M5" s="27"/>
      <c r="N5" s="27"/>
    </row>
    <row r="6" spans="1:14" x14ac:dyDescent="0.25">
      <c r="A6" s="27"/>
      <c r="B6" s="27"/>
      <c r="C6" s="93"/>
      <c r="D6" s="94"/>
      <c r="E6" s="27"/>
      <c r="F6" s="27"/>
      <c r="G6" s="27"/>
      <c r="H6" s="27"/>
      <c r="I6" s="27"/>
      <c r="J6" s="27"/>
      <c r="K6" s="27"/>
      <c r="L6" s="27"/>
      <c r="M6" s="27"/>
      <c r="N6" s="27"/>
    </row>
    <row r="7" spans="1:14" ht="12.75" customHeight="1" x14ac:dyDescent="0.25">
      <c r="A7" s="157"/>
      <c r="B7" s="158"/>
      <c r="C7" s="158"/>
      <c r="D7" s="158"/>
      <c r="E7" s="158"/>
      <c r="F7" s="158"/>
      <c r="G7" s="158"/>
      <c r="H7" s="158"/>
      <c r="I7" s="158"/>
      <c r="J7" s="158"/>
      <c r="K7" s="158"/>
      <c r="L7" s="158"/>
      <c r="M7" s="158"/>
      <c r="N7" s="158"/>
    </row>
    <row r="8" spans="1:14" ht="12.75" customHeight="1" x14ac:dyDescent="0.25">
      <c r="A8" s="157" t="s">
        <v>14</v>
      </c>
      <c r="B8" s="158"/>
      <c r="C8" s="158"/>
      <c r="D8" s="158"/>
      <c r="E8" s="158"/>
      <c r="F8" s="158"/>
      <c r="G8" s="158"/>
      <c r="H8" s="158"/>
      <c r="I8" s="158"/>
      <c r="J8" s="158"/>
      <c r="K8" s="158"/>
      <c r="L8" s="158"/>
      <c r="M8" s="158"/>
      <c r="N8" s="158"/>
    </row>
    <row r="9" spans="1:14" ht="12.75" customHeight="1" x14ac:dyDescent="0.25">
      <c r="A9" s="157" t="s">
        <v>15</v>
      </c>
      <c r="B9" s="158"/>
      <c r="C9" s="158"/>
      <c r="D9" s="158"/>
      <c r="E9" s="158"/>
      <c r="F9" s="158"/>
      <c r="G9" s="158"/>
      <c r="H9" s="158"/>
      <c r="I9" s="158"/>
      <c r="J9" s="158"/>
      <c r="K9" s="158"/>
      <c r="L9" s="158"/>
      <c r="M9" s="158"/>
      <c r="N9" s="158"/>
    </row>
    <row r="10" spans="1:14" ht="15.6" x14ac:dyDescent="0.25">
      <c r="A10" s="96" t="s">
        <v>16</v>
      </c>
      <c r="B10" s="95" t="s">
        <v>0</v>
      </c>
      <c r="C10" s="156"/>
      <c r="D10" s="156"/>
      <c r="E10" s="156"/>
      <c r="F10" s="156"/>
      <c r="G10" s="156"/>
      <c r="H10" s="156"/>
      <c r="I10" s="156"/>
      <c r="J10" s="156"/>
      <c r="K10" s="156"/>
      <c r="L10" s="156"/>
      <c r="M10" s="156"/>
      <c r="N10" s="156"/>
    </row>
    <row r="11" spans="1:14" ht="12.75" customHeight="1" x14ac:dyDescent="0.25">
      <c r="A11" s="148"/>
      <c r="B11" s="149"/>
      <c r="C11" s="149"/>
      <c r="D11" s="149"/>
      <c r="E11" s="149"/>
      <c r="F11" s="149"/>
      <c r="G11" s="149"/>
      <c r="H11" s="149"/>
      <c r="I11" s="149"/>
      <c r="J11" s="149"/>
      <c r="K11" s="149"/>
      <c r="L11" s="149"/>
      <c r="M11" s="149"/>
      <c r="N11" s="149"/>
    </row>
    <row r="12" spans="1:14" ht="12.75" customHeight="1" x14ac:dyDescent="0.25">
      <c r="A12" s="148" t="s">
        <v>2</v>
      </c>
      <c r="B12" s="149"/>
      <c r="C12" s="149"/>
      <c r="D12" s="149"/>
      <c r="E12" s="149"/>
      <c r="F12" s="149"/>
      <c r="G12" s="149"/>
      <c r="H12" s="149"/>
      <c r="I12" s="149"/>
      <c r="J12" s="149"/>
      <c r="K12" s="149"/>
      <c r="L12" s="149"/>
      <c r="M12" s="149"/>
      <c r="N12" s="149"/>
    </row>
    <row r="13" spans="1:14" ht="12.75" customHeight="1" x14ac:dyDescent="0.25">
      <c r="A13" s="148"/>
      <c r="B13" s="149"/>
      <c r="C13" s="149"/>
      <c r="D13" s="149"/>
      <c r="E13" s="149"/>
      <c r="F13" s="149"/>
      <c r="G13" s="149"/>
      <c r="H13" s="149"/>
      <c r="I13" s="149"/>
      <c r="J13" s="149"/>
      <c r="K13" s="149"/>
      <c r="L13" s="149"/>
      <c r="M13" s="149"/>
      <c r="N13" s="149"/>
    </row>
    <row r="14" spans="1:14" x14ac:dyDescent="0.25">
      <c r="A14" s="16"/>
      <c r="B14" s="17"/>
      <c r="C14" s="17"/>
      <c r="D14" s="17"/>
      <c r="E14" s="17"/>
      <c r="F14" s="17"/>
      <c r="G14" s="17"/>
      <c r="H14" s="17"/>
      <c r="I14" s="17"/>
      <c r="J14" s="17"/>
      <c r="K14" s="17"/>
      <c r="L14" s="17"/>
      <c r="M14" s="17"/>
      <c r="N14" s="17"/>
    </row>
    <row r="15" spans="1:14" ht="12.75" customHeight="1" x14ac:dyDescent="0.25">
      <c r="A15" s="42"/>
      <c r="B15" s="163" t="s">
        <v>17</v>
      </c>
      <c r="C15" s="165" t="s">
        <v>18</v>
      </c>
      <c r="D15" s="166"/>
      <c r="E15" s="166"/>
      <c r="F15" s="166"/>
      <c r="G15" s="166"/>
      <c r="H15" s="166"/>
      <c r="I15" s="167"/>
      <c r="J15" s="177" t="s">
        <v>19</v>
      </c>
      <c r="K15" s="177" t="s">
        <v>20</v>
      </c>
      <c r="L15" s="177" t="s">
        <v>21</v>
      </c>
      <c r="M15" s="177" t="s">
        <v>22</v>
      </c>
      <c r="N15" s="177" t="s">
        <v>23</v>
      </c>
    </row>
    <row r="16" spans="1:14" ht="12.75" customHeight="1" x14ac:dyDescent="0.25">
      <c r="A16" s="18" t="s">
        <v>24</v>
      </c>
      <c r="B16" s="164"/>
      <c r="C16" s="100" t="s">
        <v>25</v>
      </c>
      <c r="D16" s="19" t="s">
        <v>26</v>
      </c>
      <c r="E16" s="19" t="s">
        <v>27</v>
      </c>
      <c r="F16" s="19" t="s">
        <v>28</v>
      </c>
      <c r="G16" s="20" t="s">
        <v>29</v>
      </c>
      <c r="H16" s="20" t="s">
        <v>30</v>
      </c>
      <c r="I16" s="21" t="s">
        <v>31</v>
      </c>
      <c r="J16" s="177"/>
      <c r="K16" s="177"/>
      <c r="L16" s="177"/>
      <c r="M16" s="177"/>
      <c r="N16" s="177"/>
    </row>
    <row r="17" spans="1:14" x14ac:dyDescent="0.25">
      <c r="A17" s="124" t="s">
        <v>32</v>
      </c>
      <c r="B17" s="125" t="s">
        <v>108</v>
      </c>
      <c r="C17" s="101"/>
      <c r="D17" s="102"/>
      <c r="E17" s="102"/>
      <c r="F17" s="103"/>
      <c r="G17" s="104"/>
      <c r="H17" s="22"/>
      <c r="I17" s="23"/>
      <c r="J17" s="177"/>
      <c r="K17" s="177"/>
      <c r="L17" s="177"/>
      <c r="M17" s="177"/>
      <c r="N17" s="177"/>
    </row>
    <row r="18" spans="1:14" s="27" customFormat="1" ht="26.4" x14ac:dyDescent="0.25">
      <c r="A18" s="126" t="s">
        <v>34</v>
      </c>
      <c r="B18" s="105" t="s">
        <v>109</v>
      </c>
      <c r="C18" s="24" t="s">
        <v>46</v>
      </c>
      <c r="D18" s="106">
        <v>8</v>
      </c>
      <c r="E18" s="106">
        <v>1</v>
      </c>
      <c r="F18" s="25">
        <v>1416</v>
      </c>
      <c r="G18" s="133">
        <v>8.4600000000000009</v>
      </c>
      <c r="H18" s="25">
        <v>2</v>
      </c>
      <c r="I18" s="107">
        <f>G18*H18</f>
        <v>16.920000000000002</v>
      </c>
      <c r="J18" s="99"/>
      <c r="K18" s="99"/>
      <c r="L18" s="99"/>
      <c r="M18" s="99"/>
      <c r="N18" s="99"/>
    </row>
    <row r="19" spans="1:14" s="27" customFormat="1" ht="26.4" x14ac:dyDescent="0.25">
      <c r="A19" s="126" t="s">
        <v>38</v>
      </c>
      <c r="B19" s="24" t="s">
        <v>110</v>
      </c>
      <c r="C19" s="24" t="s">
        <v>46</v>
      </c>
      <c r="D19" s="106">
        <v>8.6</v>
      </c>
      <c r="E19" s="106">
        <v>1</v>
      </c>
      <c r="F19" s="25">
        <v>1522.2</v>
      </c>
      <c r="G19" s="25">
        <v>9.09</v>
      </c>
      <c r="H19" s="25">
        <v>2</v>
      </c>
      <c r="I19" s="107">
        <f t="shared" ref="I19:I20" si="0">G19*H19</f>
        <v>18.18</v>
      </c>
      <c r="J19" s="26"/>
      <c r="K19" s="26"/>
      <c r="L19" s="26"/>
      <c r="M19" s="26"/>
      <c r="N19" s="26"/>
    </row>
    <row r="20" spans="1:14" ht="26.4" x14ac:dyDescent="0.25">
      <c r="A20" s="127" t="s">
        <v>40</v>
      </c>
      <c r="B20" s="108" t="s">
        <v>111</v>
      </c>
      <c r="C20" s="24" t="s">
        <v>112</v>
      </c>
      <c r="D20" s="28" t="s">
        <v>141</v>
      </c>
      <c r="E20" s="28" t="s">
        <v>37</v>
      </c>
      <c r="F20" s="25">
        <v>2309.85</v>
      </c>
      <c r="G20" s="25">
        <v>13.8</v>
      </c>
      <c r="H20" s="25">
        <v>2</v>
      </c>
      <c r="I20" s="107">
        <f t="shared" si="0"/>
        <v>27.6</v>
      </c>
      <c r="J20" s="26"/>
      <c r="K20" s="26"/>
      <c r="L20" s="26"/>
      <c r="M20" s="26"/>
      <c r="N20" s="26"/>
    </row>
    <row r="21" spans="1:14" ht="39.6" x14ac:dyDescent="0.25">
      <c r="A21" s="126" t="s">
        <v>42</v>
      </c>
      <c r="B21" s="109" t="s">
        <v>113</v>
      </c>
      <c r="C21" s="109"/>
      <c r="D21" s="110"/>
      <c r="E21" s="110"/>
      <c r="F21" s="111"/>
      <c r="G21" s="25"/>
      <c r="H21" s="111"/>
      <c r="I21" s="112"/>
      <c r="J21" s="29"/>
      <c r="K21" s="29"/>
      <c r="L21" s="29"/>
      <c r="M21" s="29"/>
      <c r="N21" s="29"/>
    </row>
    <row r="22" spans="1:14" ht="26.4" x14ac:dyDescent="0.25">
      <c r="A22" s="126" t="s">
        <v>44</v>
      </c>
      <c r="B22" s="113" t="s">
        <v>114</v>
      </c>
      <c r="C22" s="24" t="s">
        <v>46</v>
      </c>
      <c r="D22" s="28" t="s">
        <v>142</v>
      </c>
      <c r="E22" s="28" t="s">
        <v>37</v>
      </c>
      <c r="F22" s="25">
        <v>1416</v>
      </c>
      <c r="G22" s="25">
        <v>8.4600000000000009</v>
      </c>
      <c r="H22" s="25">
        <v>12</v>
      </c>
      <c r="I22" s="107">
        <f t="shared" ref="I22:I38" si="1">G22*H22</f>
        <v>101.52000000000001</v>
      </c>
      <c r="J22" s="29"/>
      <c r="K22" s="29"/>
      <c r="L22" s="29"/>
      <c r="M22" s="29"/>
      <c r="N22" s="29"/>
    </row>
    <row r="23" spans="1:14" ht="26.4" x14ac:dyDescent="0.25">
      <c r="A23" s="126" t="s">
        <v>47</v>
      </c>
      <c r="B23" s="128" t="s">
        <v>115</v>
      </c>
      <c r="C23" s="24" t="s">
        <v>46</v>
      </c>
      <c r="D23" s="28" t="s">
        <v>142</v>
      </c>
      <c r="E23" s="28" t="s">
        <v>37</v>
      </c>
      <c r="F23" s="25">
        <v>1416</v>
      </c>
      <c r="G23" s="25">
        <v>8.4600000000000009</v>
      </c>
      <c r="H23" s="25">
        <v>12</v>
      </c>
      <c r="I23" s="107">
        <f t="shared" si="1"/>
        <v>101.52000000000001</v>
      </c>
      <c r="J23" s="29"/>
      <c r="K23" s="29"/>
      <c r="L23" s="29"/>
      <c r="M23" s="29"/>
      <c r="N23" s="29"/>
    </row>
    <row r="24" spans="1:14" ht="26.4" x14ac:dyDescent="0.25">
      <c r="A24" s="126" t="s">
        <v>49</v>
      </c>
      <c r="B24" s="128" t="s">
        <v>116</v>
      </c>
      <c r="C24" s="24" t="s">
        <v>46</v>
      </c>
      <c r="D24" s="28" t="s">
        <v>142</v>
      </c>
      <c r="E24" s="28" t="s">
        <v>37</v>
      </c>
      <c r="F24" s="25">
        <v>1416</v>
      </c>
      <c r="G24" s="25">
        <v>8.4600000000000009</v>
      </c>
      <c r="H24" s="25">
        <v>10</v>
      </c>
      <c r="I24" s="107">
        <f t="shared" si="1"/>
        <v>84.600000000000009</v>
      </c>
      <c r="J24" s="29"/>
      <c r="K24" s="29"/>
      <c r="L24" s="29"/>
      <c r="M24" s="29"/>
      <c r="N24" s="29"/>
    </row>
    <row r="25" spans="1:14" ht="26.4" x14ac:dyDescent="0.25">
      <c r="A25" s="126" t="s">
        <v>51</v>
      </c>
      <c r="B25" s="114" t="s">
        <v>117</v>
      </c>
      <c r="C25" s="24" t="s">
        <v>46</v>
      </c>
      <c r="D25" s="28" t="s">
        <v>142</v>
      </c>
      <c r="E25" s="106">
        <v>1</v>
      </c>
      <c r="F25" s="25">
        <v>1416</v>
      </c>
      <c r="G25" s="25">
        <v>8.4600000000000009</v>
      </c>
      <c r="H25" s="25">
        <v>8</v>
      </c>
      <c r="I25" s="107">
        <f t="shared" si="1"/>
        <v>67.680000000000007</v>
      </c>
      <c r="J25" s="29"/>
      <c r="K25" s="29"/>
      <c r="L25" s="29"/>
      <c r="M25" s="29"/>
      <c r="N25" s="29"/>
    </row>
    <row r="26" spans="1:14" ht="26.4" x14ac:dyDescent="0.25">
      <c r="A26" s="126" t="s">
        <v>53</v>
      </c>
      <c r="B26" s="114" t="s">
        <v>118</v>
      </c>
      <c r="C26" s="24" t="s">
        <v>46</v>
      </c>
      <c r="D26" s="28" t="s">
        <v>142</v>
      </c>
      <c r="E26" s="106">
        <v>1</v>
      </c>
      <c r="F26" s="25">
        <v>1416</v>
      </c>
      <c r="G26" s="25">
        <v>8.4600000000000009</v>
      </c>
      <c r="H26" s="25">
        <v>16</v>
      </c>
      <c r="I26" s="107">
        <f t="shared" si="1"/>
        <v>135.36000000000001</v>
      </c>
      <c r="J26" s="29"/>
      <c r="K26" s="29"/>
      <c r="L26" s="29"/>
      <c r="M26" s="29"/>
      <c r="N26" s="29"/>
    </row>
    <row r="27" spans="1:14" ht="26.4" x14ac:dyDescent="0.25">
      <c r="A27" s="126" t="s">
        <v>55</v>
      </c>
      <c r="B27" s="115" t="s">
        <v>119</v>
      </c>
      <c r="C27" s="24" t="s">
        <v>46</v>
      </c>
      <c r="D27" s="28" t="s">
        <v>142</v>
      </c>
      <c r="E27" s="28" t="s">
        <v>37</v>
      </c>
      <c r="F27" s="25">
        <v>1416</v>
      </c>
      <c r="G27" s="25">
        <v>8.4600000000000009</v>
      </c>
      <c r="H27" s="25">
        <v>24</v>
      </c>
      <c r="I27" s="107">
        <f t="shared" si="1"/>
        <v>203.04000000000002</v>
      </c>
      <c r="J27" s="29"/>
      <c r="K27" s="29"/>
      <c r="L27" s="29"/>
      <c r="M27" s="29"/>
      <c r="N27" s="29"/>
    </row>
    <row r="28" spans="1:14" ht="26.4" x14ac:dyDescent="0.25">
      <c r="A28" s="126" t="s">
        <v>58</v>
      </c>
      <c r="B28" s="116" t="s">
        <v>120</v>
      </c>
      <c r="C28" s="24" t="s">
        <v>112</v>
      </c>
      <c r="D28" s="28" t="s">
        <v>141</v>
      </c>
      <c r="E28" s="28" t="s">
        <v>37</v>
      </c>
      <c r="F28" s="25">
        <v>2309.85</v>
      </c>
      <c r="G28" s="25">
        <v>13.8</v>
      </c>
      <c r="H28" s="25">
        <v>22</v>
      </c>
      <c r="I28" s="107">
        <f t="shared" si="1"/>
        <v>303.60000000000002</v>
      </c>
      <c r="J28" s="29"/>
      <c r="K28" s="29"/>
      <c r="L28" s="29"/>
      <c r="M28" s="29"/>
      <c r="N28" s="29"/>
    </row>
    <row r="29" spans="1:14" ht="26.4" x14ac:dyDescent="0.25">
      <c r="A29" s="126" t="s">
        <v>61</v>
      </c>
      <c r="B29" s="24" t="s">
        <v>121</v>
      </c>
      <c r="C29" s="24" t="s">
        <v>112</v>
      </c>
      <c r="D29" s="28" t="s">
        <v>141</v>
      </c>
      <c r="E29" s="28" t="s">
        <v>37</v>
      </c>
      <c r="F29" s="25">
        <v>2309.85</v>
      </c>
      <c r="G29" s="25">
        <v>13.8</v>
      </c>
      <c r="H29" s="25">
        <v>14.55</v>
      </c>
      <c r="I29" s="107">
        <f t="shared" si="1"/>
        <v>200.79000000000002</v>
      </c>
      <c r="J29" s="29"/>
      <c r="K29" s="29"/>
      <c r="L29" s="29"/>
      <c r="M29" s="29"/>
      <c r="N29" s="29"/>
    </row>
    <row r="30" spans="1:14" ht="26.4" x14ac:dyDescent="0.25">
      <c r="A30" s="126" t="s">
        <v>63</v>
      </c>
      <c r="B30" s="117" t="s">
        <v>122</v>
      </c>
      <c r="C30" s="24" t="s">
        <v>46</v>
      </c>
      <c r="D30" s="106">
        <v>8.6</v>
      </c>
      <c r="E30" s="106">
        <v>1</v>
      </c>
      <c r="F30" s="25">
        <v>1522.2</v>
      </c>
      <c r="G30" s="25">
        <v>9.1</v>
      </c>
      <c r="H30" s="25">
        <v>2</v>
      </c>
      <c r="I30" s="107">
        <f t="shared" si="1"/>
        <v>18.2</v>
      </c>
      <c r="J30" s="29"/>
      <c r="K30" s="29"/>
      <c r="L30" s="29"/>
      <c r="M30" s="29"/>
      <c r="N30" s="29"/>
    </row>
    <row r="31" spans="1:14" ht="26.4" x14ac:dyDescent="0.25">
      <c r="A31" s="126" t="s">
        <v>123</v>
      </c>
      <c r="B31" s="24" t="s">
        <v>124</v>
      </c>
      <c r="C31" s="24" t="s">
        <v>46</v>
      </c>
      <c r="D31" s="28" t="s">
        <v>142</v>
      </c>
      <c r="E31" s="28" t="s">
        <v>37</v>
      </c>
      <c r="F31" s="25">
        <v>1416</v>
      </c>
      <c r="G31" s="25">
        <v>8.4600000000000009</v>
      </c>
      <c r="H31" s="25">
        <v>2</v>
      </c>
      <c r="I31" s="107">
        <f t="shared" si="1"/>
        <v>16.920000000000002</v>
      </c>
      <c r="J31" s="29"/>
      <c r="K31" s="29"/>
      <c r="L31" s="29"/>
      <c r="M31" s="29"/>
      <c r="N31" s="29"/>
    </row>
    <row r="32" spans="1:14" ht="26.4" x14ac:dyDescent="0.25">
      <c r="A32" s="129" t="s">
        <v>125</v>
      </c>
      <c r="B32" s="116" t="s">
        <v>126</v>
      </c>
      <c r="C32" s="24" t="s">
        <v>46</v>
      </c>
      <c r="D32" s="106">
        <v>8</v>
      </c>
      <c r="E32" s="106">
        <v>1</v>
      </c>
      <c r="F32" s="25">
        <v>1416</v>
      </c>
      <c r="G32" s="25">
        <v>8.4600000000000009</v>
      </c>
      <c r="H32" s="25">
        <v>20</v>
      </c>
      <c r="I32" s="107">
        <f t="shared" si="1"/>
        <v>169.20000000000002</v>
      </c>
      <c r="J32" s="29"/>
      <c r="K32" s="29"/>
      <c r="L32" s="29"/>
      <c r="M32" s="29"/>
      <c r="N32" s="29"/>
    </row>
    <row r="33" spans="1:14" ht="26.4" x14ac:dyDescent="0.25">
      <c r="A33" s="130" t="s">
        <v>127</v>
      </c>
      <c r="B33" s="118" t="s">
        <v>128</v>
      </c>
      <c r="C33" s="24" t="s">
        <v>112</v>
      </c>
      <c r="D33" s="106">
        <v>13.05</v>
      </c>
      <c r="E33" s="106">
        <v>1</v>
      </c>
      <c r="F33" s="25">
        <v>2318.6999999999998</v>
      </c>
      <c r="G33" s="25">
        <v>13.85</v>
      </c>
      <c r="H33" s="25">
        <v>8</v>
      </c>
      <c r="I33" s="107">
        <f t="shared" si="1"/>
        <v>110.8</v>
      </c>
      <c r="J33" s="29"/>
      <c r="K33" s="29"/>
      <c r="L33" s="29"/>
      <c r="M33" s="29"/>
      <c r="N33" s="29"/>
    </row>
    <row r="34" spans="1:14" ht="26.4" x14ac:dyDescent="0.25">
      <c r="A34" s="131" t="s">
        <v>129</v>
      </c>
      <c r="B34" s="119" t="s">
        <v>130</v>
      </c>
      <c r="C34" s="24" t="s">
        <v>46</v>
      </c>
      <c r="D34" s="28" t="s">
        <v>142</v>
      </c>
      <c r="E34" s="28" t="s">
        <v>37</v>
      </c>
      <c r="F34" s="25">
        <v>1416</v>
      </c>
      <c r="G34" s="25">
        <v>8.4600000000000009</v>
      </c>
      <c r="H34" s="25">
        <v>2</v>
      </c>
      <c r="I34" s="107">
        <f t="shared" si="1"/>
        <v>16.920000000000002</v>
      </c>
      <c r="J34" s="29"/>
      <c r="K34" s="29"/>
      <c r="L34" s="29"/>
      <c r="M34" s="29"/>
      <c r="N34" s="29"/>
    </row>
    <row r="35" spans="1:14" ht="26.4" x14ac:dyDescent="0.25">
      <c r="A35" s="126" t="s">
        <v>131</v>
      </c>
      <c r="B35" s="24" t="s">
        <v>132</v>
      </c>
      <c r="C35" s="24" t="s">
        <v>46</v>
      </c>
      <c r="D35" s="28" t="s">
        <v>142</v>
      </c>
      <c r="E35" s="28" t="s">
        <v>37</v>
      </c>
      <c r="F35" s="25">
        <v>1416</v>
      </c>
      <c r="G35" s="25">
        <v>8.4600000000000009</v>
      </c>
      <c r="H35" s="25">
        <v>2</v>
      </c>
      <c r="I35" s="107">
        <f t="shared" si="1"/>
        <v>16.920000000000002</v>
      </c>
      <c r="J35" s="29"/>
      <c r="K35" s="29"/>
      <c r="L35" s="29"/>
      <c r="M35" s="29"/>
      <c r="N35" s="29"/>
    </row>
    <row r="36" spans="1:14" ht="12.75" customHeight="1" x14ac:dyDescent="0.25">
      <c r="A36" s="127" t="s">
        <v>133</v>
      </c>
      <c r="B36" s="120" t="s">
        <v>134</v>
      </c>
      <c r="C36" s="24" t="s">
        <v>135</v>
      </c>
      <c r="D36" s="106">
        <v>13.5</v>
      </c>
      <c r="E36" s="106">
        <v>1</v>
      </c>
      <c r="F36" s="25">
        <v>2389.5</v>
      </c>
      <c r="G36" s="25">
        <v>14.27</v>
      </c>
      <c r="H36" s="25">
        <v>1</v>
      </c>
      <c r="I36" s="107">
        <f t="shared" si="1"/>
        <v>14.27</v>
      </c>
      <c r="J36" s="29"/>
      <c r="K36" s="29"/>
      <c r="L36" s="29"/>
      <c r="M36" s="29"/>
      <c r="N36" s="29"/>
    </row>
    <row r="37" spans="1:14" ht="12.75" customHeight="1" x14ac:dyDescent="0.25">
      <c r="A37" s="126" t="s">
        <v>136</v>
      </c>
      <c r="B37" s="24" t="s">
        <v>137</v>
      </c>
      <c r="C37" s="24" t="s">
        <v>138</v>
      </c>
      <c r="D37" s="28" t="s">
        <v>143</v>
      </c>
      <c r="E37" s="28" t="s">
        <v>37</v>
      </c>
      <c r="F37" s="25">
        <v>3540</v>
      </c>
      <c r="G37" s="25">
        <v>21.15</v>
      </c>
      <c r="H37" s="25">
        <v>1</v>
      </c>
      <c r="I37" s="107">
        <f t="shared" si="1"/>
        <v>21.15</v>
      </c>
      <c r="J37" s="29"/>
      <c r="K37" s="29"/>
      <c r="L37" s="29"/>
      <c r="M37" s="29"/>
      <c r="N37" s="29"/>
    </row>
    <row r="38" spans="1:14" ht="26.4" x14ac:dyDescent="0.25">
      <c r="A38" s="126" t="s">
        <v>139</v>
      </c>
      <c r="B38" s="24" t="s">
        <v>140</v>
      </c>
      <c r="C38" s="24" t="s">
        <v>46</v>
      </c>
      <c r="D38" s="28" t="s">
        <v>142</v>
      </c>
      <c r="E38" s="28" t="s">
        <v>37</v>
      </c>
      <c r="F38" s="25">
        <v>1416</v>
      </c>
      <c r="G38" s="25">
        <v>8.4600000000000009</v>
      </c>
      <c r="H38" s="25">
        <v>3.6</v>
      </c>
      <c r="I38" s="107">
        <f t="shared" si="1"/>
        <v>30.456000000000003</v>
      </c>
      <c r="J38" s="29"/>
      <c r="K38" s="29"/>
      <c r="L38" s="29"/>
      <c r="M38" s="29"/>
      <c r="N38" s="29"/>
    </row>
    <row r="39" spans="1:14" x14ac:dyDescent="0.25">
      <c r="A39" s="30"/>
      <c r="B39" s="31"/>
      <c r="C39" s="24"/>
      <c r="D39" s="28"/>
      <c r="E39" s="28"/>
      <c r="F39" s="25"/>
      <c r="G39" s="25"/>
      <c r="H39" s="25"/>
      <c r="I39" s="107"/>
      <c r="J39" s="29"/>
      <c r="K39" s="29"/>
      <c r="L39" s="29"/>
      <c r="M39" s="29"/>
      <c r="N39" s="29"/>
    </row>
    <row r="40" spans="1:14" x14ac:dyDescent="0.25">
      <c r="A40" s="32"/>
      <c r="B40" s="168" t="s">
        <v>102</v>
      </c>
      <c r="C40" s="169"/>
      <c r="D40" s="169"/>
      <c r="E40" s="169"/>
      <c r="F40" s="169"/>
      <c r="G40" s="170"/>
      <c r="H40" s="22">
        <f t="shared" ref="H40:N40" si="2">SUM(H17:H38)</f>
        <v>166.15</v>
      </c>
      <c r="I40" s="23">
        <f t="shared" si="2"/>
        <v>1675.6460000000002</v>
      </c>
      <c r="J40" s="23">
        <f t="shared" si="2"/>
        <v>0</v>
      </c>
      <c r="K40" s="23">
        <f t="shared" si="2"/>
        <v>0</v>
      </c>
      <c r="L40" s="23">
        <f t="shared" si="2"/>
        <v>0</v>
      </c>
      <c r="M40" s="23">
        <f t="shared" si="2"/>
        <v>0</v>
      </c>
      <c r="N40" s="132">
        <f t="shared" si="2"/>
        <v>0</v>
      </c>
    </row>
    <row r="41" spans="1:14" ht="12.75" customHeight="1" x14ac:dyDescent="0.25">
      <c r="A41" s="32"/>
      <c r="B41" s="171" t="s">
        <v>104</v>
      </c>
      <c r="C41" s="172"/>
      <c r="D41" s="172"/>
      <c r="E41" s="172"/>
      <c r="F41" s="172"/>
      <c r="G41" s="172"/>
      <c r="H41" s="173"/>
      <c r="I41" s="23">
        <f>SUM(I40)*1.45/100</f>
        <v>24.296867000000002</v>
      </c>
      <c r="J41" s="23">
        <f t="shared" ref="J41:N41" si="3">SUM(J18:J39)</f>
        <v>0</v>
      </c>
      <c r="K41" s="23">
        <f t="shared" si="3"/>
        <v>0</v>
      </c>
      <c r="L41" s="23">
        <f t="shared" si="3"/>
        <v>0</v>
      </c>
      <c r="M41" s="23">
        <f t="shared" si="3"/>
        <v>0</v>
      </c>
      <c r="N41" s="132">
        <f t="shared" si="3"/>
        <v>0</v>
      </c>
    </row>
    <row r="42" spans="1:14" s="27" customFormat="1" x14ac:dyDescent="0.25">
      <c r="A42" s="121"/>
      <c r="B42" s="174" t="s">
        <v>105</v>
      </c>
      <c r="C42" s="175"/>
      <c r="D42" s="175"/>
      <c r="E42" s="175"/>
      <c r="F42" s="175"/>
      <c r="G42" s="175"/>
      <c r="H42" s="176"/>
      <c r="I42" s="134">
        <f t="shared" ref="I42" si="4">I40+I41</f>
        <v>1699.9428670000002</v>
      </c>
      <c r="J42" s="23">
        <f t="shared" ref="J42:N42" si="5">SUM(J19:J40)</f>
        <v>0</v>
      </c>
      <c r="K42" s="23">
        <f t="shared" si="5"/>
        <v>0</v>
      </c>
      <c r="L42" s="23">
        <f t="shared" si="5"/>
        <v>0</v>
      </c>
      <c r="M42" s="23">
        <f t="shared" si="5"/>
        <v>0</v>
      </c>
      <c r="N42" s="132">
        <f t="shared" si="5"/>
        <v>0</v>
      </c>
    </row>
    <row r="43" spans="1:14" x14ac:dyDescent="0.25">
      <c r="A43" s="35"/>
      <c r="B43" s="36"/>
      <c r="C43" s="36"/>
      <c r="D43" s="37"/>
      <c r="E43" s="37"/>
      <c r="F43" s="38"/>
      <c r="G43" s="36"/>
      <c r="H43" s="36"/>
      <c r="I43" s="36"/>
    </row>
    <row r="44" spans="1:14" s="39" customFormat="1" x14ac:dyDescent="0.25">
      <c r="C44" s="140" t="s">
        <v>106</v>
      </c>
      <c r="D44" s="140"/>
      <c r="E44" s="140"/>
      <c r="F44" s="140"/>
      <c r="G44" s="140"/>
      <c r="H44" s="140"/>
    </row>
    <row r="45" spans="1:14" s="39" customFormat="1" x14ac:dyDescent="0.25">
      <c r="C45" s="140" t="s">
        <v>149</v>
      </c>
      <c r="D45" s="141"/>
      <c r="E45" s="140"/>
      <c r="F45" s="140"/>
      <c r="G45" s="140"/>
      <c r="H45" s="140"/>
    </row>
    <row r="46" spans="1:14" s="39" customFormat="1" x14ac:dyDescent="0.25">
      <c r="C46" s="140"/>
      <c r="D46" s="140" t="s">
        <v>107</v>
      </c>
      <c r="E46" s="140"/>
      <c r="F46" s="140"/>
      <c r="G46" s="140"/>
      <c r="H46" s="140"/>
    </row>
    <row r="47" spans="1:14" s="39" customFormat="1" x14ac:dyDescent="0.25">
      <c r="C47" s="140"/>
      <c r="D47" s="140"/>
      <c r="E47" s="140"/>
      <c r="F47" s="140"/>
      <c r="G47" s="140"/>
      <c r="H47" s="140"/>
    </row>
    <row r="48" spans="1:14" s="39" customFormat="1" x14ac:dyDescent="0.25">
      <c r="C48" s="140" t="s">
        <v>150</v>
      </c>
      <c r="D48" s="140"/>
      <c r="E48" s="140"/>
      <c r="F48" s="140"/>
      <c r="G48" s="140"/>
      <c r="H48" s="140"/>
    </row>
    <row r="49" spans="3:4" s="39" customFormat="1" x14ac:dyDescent="0.25">
      <c r="C49" s="122"/>
      <c r="D49" s="123"/>
    </row>
    <row r="50" spans="3:4" s="39" customFormat="1" x14ac:dyDescent="0.25">
      <c r="D50" s="39" t="s">
        <v>107</v>
      </c>
    </row>
    <row r="51" spans="3:4" s="39" customFormat="1" x14ac:dyDescent="0.25">
      <c r="C51" s="40"/>
      <c r="D51" s="81"/>
    </row>
  </sheetData>
  <mergeCells count="20">
    <mergeCell ref="B2:N2"/>
    <mergeCell ref="B3:N3"/>
    <mergeCell ref="B1:N1"/>
    <mergeCell ref="B40:G40"/>
    <mergeCell ref="B41:H41"/>
    <mergeCell ref="A12:N12"/>
    <mergeCell ref="A7:N7"/>
    <mergeCell ref="A8:N8"/>
    <mergeCell ref="A9:N9"/>
    <mergeCell ref="C10:N10"/>
    <mergeCell ref="A11:N11"/>
    <mergeCell ref="B42:H42"/>
    <mergeCell ref="A13:N13"/>
    <mergeCell ref="B15:B16"/>
    <mergeCell ref="C15:I15"/>
    <mergeCell ref="J15:J17"/>
    <mergeCell ref="K15:K17"/>
    <mergeCell ref="L15:L17"/>
    <mergeCell ref="M15:M17"/>
    <mergeCell ref="N15:N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3833BC-2526-447C-8E94-DBBF5AE5F7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D9CB1-43AF-466A-927A-110B403493D9}">
  <ds:schemaRefs>
    <ds:schemaRef ds:uri="http://schemas.microsoft.com/sharepoint/v3/contenttype/forms"/>
  </ds:schemaRefs>
</ds:datastoreItem>
</file>

<file path=customXml/itemProps3.xml><?xml version="1.0" encoding="utf-8"?>
<ds:datastoreItem xmlns:ds="http://schemas.openxmlformats.org/officeDocument/2006/customXml" ds:itemID="{3EC57A6C-C025-4AB1-8B5A-6255B7DDBB25}">
  <ds:schemaRefs>
    <ds:schemaRef ds:uri="0cbfc325-95d3-4267-a4df-efb99666e73f"/>
    <ds:schemaRef ds:uri="http://schemas.microsoft.com/office/2006/metadata/properties"/>
    <ds:schemaRef ds:uri="http://purl.org/dc/terms/"/>
    <ds:schemaRef ds:uri="http://purl.org/dc/dcmitype/"/>
    <ds:schemaRef ds:uri="58c78cca-ba62-460a-8b2d-a5f76cdde1ab"/>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kaštai_LBEK</vt:lpstr>
      <vt:lpstr>Darbinė lentelė_LBEK</vt:lpstr>
      <vt:lpstr>Darbinė lentelė_VVKT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