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10100\Desktop\Rinkliavų nutarimas kelti į DVS\Excel\"/>
    </mc:Choice>
  </mc:AlternateContent>
  <bookViews>
    <workbookView xWindow="0" yWindow="0" windowWidth="28800" windowHeight="11430"/>
  </bookViews>
  <sheets>
    <sheet name="6 Kastu suvestine" sheetId="4" r:id="rId1"/>
    <sheet name="6" sheetId="1" r:id="rId2"/>
  </sheets>
  <definedNames>
    <definedName name="_xlnm.Print_Titles" localSheetId="1">#N/A</definedName>
  </definedNames>
  <calcPr calcId="181029"/>
</workbook>
</file>

<file path=xl/calcChain.xml><?xml version="1.0" encoding="utf-8"?>
<calcChain xmlns="http://schemas.openxmlformats.org/spreadsheetml/2006/main">
  <c r="F56" i="1" l="1"/>
  <c r="H56" i="1"/>
  <c r="H59" i="1"/>
  <c r="F32" i="1"/>
  <c r="H32" i="1"/>
  <c r="F21" i="1"/>
  <c r="H21" i="1"/>
  <c r="F18" i="1"/>
  <c r="H18" i="1"/>
  <c r="F17" i="1"/>
  <c r="H17" i="1"/>
  <c r="F41" i="1"/>
  <c r="H41" i="1"/>
  <c r="F40" i="1"/>
  <c r="H40" i="1"/>
  <c r="F39" i="1"/>
  <c r="H39" i="1"/>
  <c r="H38" i="1"/>
  <c r="H37" i="1"/>
  <c r="F36" i="1"/>
  <c r="H36" i="1"/>
  <c r="F35" i="1"/>
  <c r="H35" i="1"/>
  <c r="F34" i="1"/>
  <c r="H34" i="1"/>
  <c r="F33" i="1"/>
  <c r="H33" i="1"/>
  <c r="F43" i="1"/>
  <c r="H43" i="1"/>
  <c r="F44" i="1"/>
  <c r="H44" i="1"/>
  <c r="F45" i="1"/>
  <c r="H45" i="1"/>
  <c r="H46" i="1"/>
  <c r="H47" i="1"/>
  <c r="H48" i="1"/>
  <c r="F49" i="1"/>
  <c r="H49" i="1"/>
  <c r="F58" i="1"/>
  <c r="H58" i="1"/>
  <c r="F57" i="1"/>
  <c r="H57" i="1"/>
  <c r="H55" i="1"/>
  <c r="F54" i="1"/>
  <c r="H54" i="1"/>
  <c r="F53" i="1"/>
  <c r="H53" i="1"/>
  <c r="F52" i="1"/>
  <c r="H52" i="1"/>
  <c r="F51" i="1"/>
  <c r="H51" i="1"/>
  <c r="F50" i="1"/>
  <c r="H50" i="1"/>
  <c r="F30" i="1"/>
  <c r="H30" i="1"/>
  <c r="F29" i="1"/>
  <c r="H29" i="1"/>
  <c r="F28" i="1"/>
  <c r="H28" i="1"/>
  <c r="H27" i="1"/>
  <c r="H26" i="1"/>
  <c r="F25" i="1"/>
  <c r="H25" i="1"/>
  <c r="F24" i="1"/>
  <c r="H24" i="1"/>
  <c r="F23" i="1"/>
  <c r="H23" i="1"/>
  <c r="F22" i="1"/>
  <c r="H22" i="1"/>
  <c r="F19" i="1"/>
  <c r="H19" i="1"/>
  <c r="H15" i="1"/>
  <c r="H14" i="1"/>
  <c r="H13" i="1"/>
  <c r="H12" i="1"/>
  <c r="H11" i="1"/>
  <c r="H10" i="1"/>
  <c r="G60" i="1"/>
  <c r="H60" i="1"/>
  <c r="N60" i="1"/>
  <c r="N62" i="1"/>
  <c r="C14" i="4"/>
  <c r="C18" i="4"/>
  <c r="C19" i="4"/>
  <c r="H62" i="1"/>
</calcChain>
</file>

<file path=xl/sharedStrings.xml><?xml version="1.0" encoding="utf-8"?>
<sst xmlns="http://schemas.openxmlformats.org/spreadsheetml/2006/main" count="182" uniqueCount="130">
  <si>
    <t>Nr.</t>
  </si>
  <si>
    <t>Paslaugos sudėtinės dalys</t>
  </si>
  <si>
    <t>Pagrindinių darbuotojų darbo užmokestis</t>
  </si>
  <si>
    <t>Viso išlaidų:</t>
  </si>
  <si>
    <t>Paslaugos kaina</t>
  </si>
  <si>
    <t>Valstybinė akreditavimo sveikatos priežiūros veiklai tarnyba prie SAM</t>
  </si>
  <si>
    <t xml:space="preserve">Pavadinimas </t>
  </si>
  <si>
    <t>Pareigybė</t>
  </si>
  <si>
    <t>Socialinio draudimo įmokos</t>
  </si>
  <si>
    <t>Dokumentacijos koordinavimas</t>
  </si>
  <si>
    <t>Darius Giruckas</t>
  </si>
  <si>
    <t>Apmokėjimas samdomiesiems ekspertams (tyrėjams)</t>
  </si>
  <si>
    <t>Trumpalaikis materialusis turtas</t>
  </si>
  <si>
    <t>Kitos išlaidos, tiesiogiai susijusios su paslaugos teikimu</t>
  </si>
  <si>
    <t>Teisės ir bendrųjų reikalų skyriaus vedėjas</t>
  </si>
  <si>
    <t>Direktorius</t>
  </si>
  <si>
    <t>Paslaugos, už kurią imama valstybės rinkliava, technologinis aprašymas</t>
  </si>
  <si>
    <t>Rengėjas:</t>
  </si>
  <si>
    <t>Teisininkas:</t>
  </si>
  <si>
    <t>PASLAUGOS SUTEIKIMO IŠLAIDŲ SUVESTINĖ</t>
  </si>
  <si>
    <t>Pateiktos paraiškos priskyrimas vykdytojui</t>
  </si>
  <si>
    <t xml:space="preserve">Pateiktos paraiškos registravimas </t>
  </si>
  <si>
    <t>Pagrindinių darbuotojų darbo laiko sąnaudos</t>
  </si>
  <si>
    <t>Trumpalaikio turto sąnaudos</t>
  </si>
  <si>
    <t>Vid. mėn. D.U. (Eur)</t>
  </si>
  <si>
    <t>Vid. val. D.U. (Eur)</t>
  </si>
  <si>
    <t>Darbo trukmė, paslaugai suteikti val.</t>
  </si>
  <si>
    <t>D.U. už suteiktą paslaugą (Eur)</t>
  </si>
  <si>
    <t>Mato vnt.</t>
  </si>
  <si>
    <t>Pakuotės kaina, Eur</t>
  </si>
  <si>
    <t>Vieneto kaina, Eur</t>
  </si>
  <si>
    <t>Medžiagos kiekis paslaugai suteikti</t>
  </si>
  <si>
    <t>Suma</t>
  </si>
  <si>
    <t>Viso:</t>
  </si>
  <si>
    <t>Iš viso:</t>
  </si>
  <si>
    <t>Eil. Nr.</t>
  </si>
  <si>
    <t>Suma (Eur)</t>
  </si>
  <si>
    <t>2020 m.</t>
  </si>
  <si>
    <t>Lietuvos bioetikos komiteto informavimas dėl paraiškos pateikimo ir pateiktos paraiškos su dokumentais persiuntimas</t>
  </si>
  <si>
    <t>Koeficientas</t>
  </si>
  <si>
    <t>Socialinio draudimo įmokos (1,45 proc.)</t>
  </si>
  <si>
    <t>2020 m.  kovo    d.</t>
  </si>
  <si>
    <t xml:space="preserve">Duomenų ir dokumentų valdymo skyriaus vyriausiasis specialistas </t>
  </si>
  <si>
    <t xml:space="preserve">Skyriaus vedėjas </t>
  </si>
  <si>
    <t xml:space="preserve">Vyriausiasis specialistas </t>
  </si>
  <si>
    <t xml:space="preserve">Teisės ir bendrųjų reikalų skyriaus vedėjas </t>
  </si>
  <si>
    <t>Duomenų ir dokumentų valdymo skyriaus vyriausiasis specialistas</t>
  </si>
  <si>
    <t>Dokumentų priėmimas Lietuvos bioetikos komitete</t>
  </si>
  <si>
    <t>Specialistas</t>
  </si>
  <si>
    <t>Ekspertizei reikalingų dokumentų parengimas</t>
  </si>
  <si>
    <t xml:space="preserve">Dokumentų parengimas ir išsiuntimas regioniniams biomedicininių tyrimų etikos komitetams </t>
  </si>
  <si>
    <t>Vyriausiasis specialistas</t>
  </si>
  <si>
    <t>Posėdžio darbotvarkės sudarymas</t>
  </si>
  <si>
    <t>Pagrindinių tyrėjų kvietimas į posėdį</t>
  </si>
  <si>
    <t>Medžiagos paruošimas posėdžiui</t>
  </si>
  <si>
    <t>Narių-ekspertų laiko sąnaudos biomedicininiam tyrimui ekspertuoti (2 nariai-ekspertai)</t>
  </si>
  <si>
    <t xml:space="preserve">Narys -ekspertas </t>
  </si>
  <si>
    <t xml:space="preserve">Biomedicininio tyrimo svarstymas posėdyje (9 nariai-ekspertai) </t>
  </si>
  <si>
    <t>Narys-ekspertas</t>
  </si>
  <si>
    <t>Posėdžio protokolo parengimas</t>
  </si>
  <si>
    <t>Biomedicininio tyrimo dokumentų paruošimas archyvavimui, archyvavimas</t>
  </si>
  <si>
    <t xml:space="preserve">Nepriklausomo specialisto kvietimas, jo darbo laiko derinimas </t>
  </si>
  <si>
    <t>Sutarties ir  darbo priėmimo akto parengimas, sutvarkymas</t>
  </si>
  <si>
    <t>Nepriklausomo specialisto mokslinė išvada</t>
  </si>
  <si>
    <t>Nepriklausomas specialistas</t>
  </si>
  <si>
    <t>Ekspertas</t>
  </si>
  <si>
    <t>Ekspertas (9)</t>
  </si>
  <si>
    <t>Biomedicininio tyrimo dokumentų koordinavimas (dokumentų projektų įvertinimas, pasirašymas)</t>
  </si>
  <si>
    <t>Biomedicininio tyrimo duomenų suvedimas į Lietuvos bioetikos komiteto duomenų bazę</t>
  </si>
  <si>
    <t>Klinikinio tyrimo su medicinos priemone paraiškos etikos aspektų vertinimo išvados parengimas ir išsiuntimas užsakovui</t>
  </si>
  <si>
    <t>Pirminis dokumentų patikrinimas, užregistravimas</t>
  </si>
  <si>
    <t>Dokumentų registravimas</t>
  </si>
  <si>
    <t>Pareiškėjų atsakymų registravimas, įvertinimas ir patikslintos Klinikinio tyrimo su medicinos priemone paraiškos etikos aspektų vertinimo išvados parengimas ir išsiuntimas užsakovui</t>
  </si>
  <si>
    <t>Akreditavimo tarnybos informavimas apie priimtas klinikinio tyrimo su medicinos priemone paraiškos etikos aspektų vertinimo išvadas</t>
  </si>
  <si>
    <t>Siūlymo Lietuvos bioetikos komitetui parengimas, registravimas, kopijų parengimas, dokumentų paruošimas saugojimui</t>
  </si>
  <si>
    <t xml:space="preserve">Dokumentų ekspertizė ir siūlymo parengimas Kauno regioniniame biomedicininių tyrimų etikos komitete </t>
  </si>
  <si>
    <t xml:space="preserve">Dokumentų ekspertizė ir siūlymo parengimas Vilniaus regioniniame biomedicininių tyrimų etikos komitete </t>
  </si>
  <si>
    <t>Dokumentų ekspertizė ir klinikinio tyrimo su medicinos priemone paraiškos etikos aspektų vertinimo išvados parengimas Lietuvos bioetikos komitete</t>
  </si>
  <si>
    <t>Biomedicininių tyrimų ekspertų grupės (2 narių) mokslinės-etinės ekspertizės</t>
  </si>
  <si>
    <t>Biomedicininio tyrimo svarstymas Biomedicininių tyrimų ekspertų grupės (9 nariai) posėdyje</t>
  </si>
  <si>
    <t>Algimantas Rinkevičius</t>
  </si>
  <si>
    <t xml:space="preserve">Vyresnysis patarėjas finansams </t>
  </si>
  <si>
    <t>Vyresnysis patarėjas finansams</t>
  </si>
  <si>
    <r>
      <t>Punktas: 4.85</t>
    </r>
    <r>
      <rPr>
        <b/>
        <vertAlign val="superscript"/>
        <sz val="10"/>
        <rFont val="Times New Roman"/>
        <family val="1"/>
        <charset val="186"/>
      </rPr>
      <t>1</t>
    </r>
    <r>
      <rPr>
        <b/>
        <sz val="10"/>
        <rFont val="Times New Roman"/>
        <family val="1"/>
        <charset val="186"/>
      </rPr>
      <t>.2</t>
    </r>
  </si>
  <si>
    <r>
      <rPr>
        <strike/>
        <sz val="10"/>
        <rFont val="Times New Roman"/>
        <family val="1"/>
      </rPr>
      <t>S</t>
    </r>
    <r>
      <rPr>
        <sz val="10"/>
        <rFont val="Times New Roman"/>
        <family val="1"/>
      </rPr>
      <t>iūlymo Lietuvos bioetikos komitetui parengimas, registravimas, kopijų parengimas, dokumentų paruošimas saugojimui</t>
    </r>
  </si>
  <si>
    <t>1.</t>
  </si>
  <si>
    <t>2.</t>
  </si>
  <si>
    <t>3.</t>
  </si>
  <si>
    <t>4.</t>
  </si>
  <si>
    <t>5.</t>
  </si>
  <si>
    <t>6.</t>
  </si>
  <si>
    <t>7.</t>
  </si>
  <si>
    <t>8.</t>
  </si>
  <si>
    <t>8.1.</t>
  </si>
  <si>
    <t>8.2.</t>
  </si>
  <si>
    <t>8.3.</t>
  </si>
  <si>
    <t>8.4.</t>
  </si>
  <si>
    <t>8.5.</t>
  </si>
  <si>
    <t>8.6.</t>
  </si>
  <si>
    <t>8.7.</t>
  </si>
  <si>
    <t>8.8.</t>
  </si>
  <si>
    <t>8.9.</t>
  </si>
  <si>
    <t>8.10.</t>
  </si>
  <si>
    <t>9.</t>
  </si>
  <si>
    <t>9.1.</t>
  </si>
  <si>
    <t>9.2.</t>
  </si>
  <si>
    <t>9.3.</t>
  </si>
  <si>
    <t>9.4.</t>
  </si>
  <si>
    <t>9.5.</t>
  </si>
  <si>
    <t>9.6.</t>
  </si>
  <si>
    <t>9.7.</t>
  </si>
  <si>
    <t>9.8.</t>
  </si>
  <si>
    <t>9.9.</t>
  </si>
  <si>
    <t>9.10.</t>
  </si>
  <si>
    <t>10.</t>
  </si>
  <si>
    <t>10.1.</t>
  </si>
  <si>
    <t>10.2.</t>
  </si>
  <si>
    <t>10.5.</t>
  </si>
  <si>
    <t>10.3.</t>
  </si>
  <si>
    <t>10.4.</t>
  </si>
  <si>
    <t>10.6.</t>
  </si>
  <si>
    <t>10.7.</t>
  </si>
  <si>
    <t>10.8.</t>
  </si>
  <si>
    <t>10.9.</t>
  </si>
  <si>
    <t>10.10.</t>
  </si>
  <si>
    <t>10.11.</t>
  </si>
  <si>
    <t>10.12.</t>
  </si>
  <si>
    <t>10.13.</t>
  </si>
  <si>
    <t>Klinikinio tyrimo su CE ženklu paženklinta medicinos priemone paraiškos etikos aspektų vertinimo išvados pateikimas, kai gaunamos dviejų regioninių biomedicininių tyrimų etikos komitetų išvados</t>
  </si>
  <si>
    <r>
      <t>Punktas: 4.85</t>
    </r>
    <r>
      <rPr>
        <b/>
        <vertAlign val="superscript"/>
        <sz val="12"/>
        <rFont val="Times New Roman"/>
        <family val="1"/>
        <charset val="186"/>
      </rPr>
      <t>1</t>
    </r>
    <r>
      <rPr>
        <b/>
        <sz val="12"/>
        <rFont val="Times New Roman"/>
        <family val="1"/>
        <charset val="186"/>
      </rPr>
      <t>.2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</si>
</sst>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0.0"/>
    <numFmt numFmtId="178" formatCode="yyyy\-mm\-dd;@"/>
    <numFmt numFmtId="183" formatCode="0.000"/>
  </numFmts>
  <fonts count="12" x14ac:knownFonts="1">
    <font>
      <sz val="10"/>
      <name val="Arial"/>
      <charset val="186"/>
    </font>
    <font>
      <sz val="8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vertAlign val="superscript"/>
      <sz val="12"/>
      <name val="Times New Roman"/>
      <family val="1"/>
      <charset val="186"/>
    </font>
    <font>
      <b/>
      <sz val="10"/>
      <name val="Times New Roman"/>
      <family val="1"/>
    </font>
    <font>
      <sz val="10"/>
      <name val="Times New Roman"/>
      <family val="1"/>
    </font>
    <font>
      <b/>
      <vertAlign val="superscript"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i/>
      <sz val="10"/>
      <name val="Times New Roman"/>
      <family val="1"/>
    </font>
    <font>
      <strike/>
      <sz val="10"/>
      <name val="Times New Roman"/>
      <family val="1"/>
    </font>
    <font>
      <sz val="10"/>
      <color theme="4" tint="-0.24997711111789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 applyFill="1" applyBorder="1"/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justify" vertical="top" wrapText="1"/>
    </xf>
    <xf numFmtId="4" fontId="2" fillId="0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justify" vertical="top"/>
    </xf>
    <xf numFmtId="0" fontId="2" fillId="0" borderId="0" xfId="0" applyFont="1" applyFill="1"/>
    <xf numFmtId="0" fontId="2" fillId="0" borderId="1" xfId="0" applyFont="1" applyFill="1" applyBorder="1" applyAlignment="1">
      <alignment horizontal="center"/>
    </xf>
    <xf numFmtId="2" fontId="2" fillId="0" borderId="0" xfId="0" applyNumberFormat="1" applyFont="1" applyFill="1"/>
    <xf numFmtId="0" fontId="3" fillId="0" borderId="0" xfId="0" applyFont="1" applyAlignment="1"/>
    <xf numFmtId="0" fontId="2" fillId="0" borderId="0" xfId="0" applyFont="1"/>
    <xf numFmtId="0" fontId="3" fillId="0" borderId="0" xfId="0" applyFont="1" applyFill="1"/>
    <xf numFmtId="0" fontId="3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/>
    </xf>
    <xf numFmtId="178" fontId="3" fillId="0" borderId="0" xfId="0" applyNumberFormat="1" applyFont="1" applyFill="1" applyAlignment="1">
      <alignment horizontal="center"/>
    </xf>
    <xf numFmtId="0" fontId="3" fillId="0" borderId="0" xfId="0" applyFont="1" applyFill="1" applyBorder="1"/>
    <xf numFmtId="0" fontId="2" fillId="0" borderId="1" xfId="0" applyFont="1" applyFill="1" applyBorder="1" applyAlignment="1">
      <alignment horizontal="left" vertical="top" wrapText="1"/>
    </xf>
    <xf numFmtId="2" fontId="2" fillId="0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justify" vertical="top" wrapText="1"/>
    </xf>
    <xf numFmtId="1" fontId="3" fillId="0" borderId="1" xfId="0" applyNumberFormat="1" applyFont="1" applyFill="1" applyBorder="1" applyAlignment="1">
      <alignment horizontal="right" vertical="top" wrapText="1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justify" vertical="top" wrapText="1"/>
    </xf>
    <xf numFmtId="1" fontId="3" fillId="0" borderId="0" xfId="0" applyNumberFormat="1" applyFont="1" applyFill="1" applyBorder="1" applyAlignment="1">
      <alignment horizontal="right" vertical="top" wrapText="1"/>
    </xf>
    <xf numFmtId="0" fontId="3" fillId="0" borderId="0" xfId="0" applyFont="1" applyFill="1" applyAlignment="1">
      <alignment vertical="top"/>
    </xf>
    <xf numFmtId="0" fontId="6" fillId="0" borderId="0" xfId="0" applyFont="1" applyAlignment="1"/>
    <xf numFmtId="0" fontId="6" fillId="0" borderId="0" xfId="0" applyFont="1" applyFill="1"/>
    <xf numFmtId="0" fontId="6" fillId="0" borderId="0" xfId="0" applyFont="1"/>
    <xf numFmtId="0" fontId="5" fillId="0" borderId="0" xfId="0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/>
    <xf numFmtId="0" fontId="6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5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2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right" vertical="top"/>
    </xf>
    <xf numFmtId="1" fontId="6" fillId="0" borderId="1" xfId="0" applyNumberFormat="1" applyFont="1" applyFill="1" applyBorder="1" applyAlignment="1">
      <alignment vertical="top"/>
    </xf>
    <xf numFmtId="4" fontId="6" fillId="0" borderId="1" xfId="0" applyNumberFormat="1" applyFont="1" applyFill="1" applyBorder="1" applyAlignment="1">
      <alignment vertical="top"/>
    </xf>
    <xf numFmtId="2" fontId="6" fillId="0" borderId="1" xfId="0" applyNumberFormat="1" applyFont="1" applyFill="1" applyBorder="1" applyAlignment="1">
      <alignment vertical="top" wrapText="1"/>
    </xf>
    <xf numFmtId="2" fontId="6" fillId="0" borderId="1" xfId="0" applyNumberFormat="1" applyFont="1" applyFill="1" applyBorder="1" applyAlignment="1">
      <alignment vertical="top"/>
    </xf>
    <xf numFmtId="0" fontId="6" fillId="0" borderId="1" xfId="0" applyFont="1" applyFill="1" applyBorder="1"/>
    <xf numFmtId="0" fontId="6" fillId="0" borderId="4" xfId="0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right" vertical="top"/>
    </xf>
    <xf numFmtId="2" fontId="6" fillId="0" borderId="1" xfId="0" applyNumberFormat="1" applyFont="1" applyFill="1" applyBorder="1" applyAlignment="1">
      <alignment horizontal="right" vertical="top"/>
    </xf>
    <xf numFmtId="2" fontId="5" fillId="0" borderId="1" xfId="0" applyNumberFormat="1" applyFont="1" applyFill="1" applyBorder="1" applyAlignment="1">
      <alignment vertical="top"/>
    </xf>
    <xf numFmtId="0" fontId="5" fillId="0" borderId="1" xfId="0" applyFont="1" applyFill="1" applyBorder="1"/>
    <xf numFmtId="2" fontId="5" fillId="0" borderId="1" xfId="0" applyNumberFormat="1" applyFont="1" applyFill="1" applyBorder="1"/>
    <xf numFmtId="0" fontId="6" fillId="0" borderId="0" xfId="0" applyFont="1" applyFill="1" applyAlignment="1">
      <alignment horizontal="left"/>
    </xf>
    <xf numFmtId="1" fontId="6" fillId="0" borderId="0" xfId="0" applyNumberFormat="1" applyFont="1" applyFill="1"/>
    <xf numFmtId="0" fontId="6" fillId="0" borderId="0" xfId="0" applyFont="1" applyFill="1" applyAlignment="1">
      <alignment horizontal="right"/>
    </xf>
    <xf numFmtId="0" fontId="6" fillId="0" borderId="0" xfId="0" applyFont="1" applyFill="1" applyAlignment="1"/>
    <xf numFmtId="1" fontId="6" fillId="0" borderId="0" xfId="0" applyNumberFormat="1" applyFont="1" applyFill="1" applyAlignment="1"/>
    <xf numFmtId="0" fontId="6" fillId="0" borderId="1" xfId="0" applyFont="1" applyFill="1" applyBorder="1" applyAlignment="1">
      <alignment horizontal="center" vertical="top" wrapText="1"/>
    </xf>
    <xf numFmtId="0" fontId="6" fillId="0" borderId="1" xfId="0" applyNumberFormat="1" applyFont="1" applyFill="1" applyBorder="1" applyAlignment="1">
      <alignment horizontal="center" vertical="top" wrapText="1"/>
    </xf>
    <xf numFmtId="0" fontId="11" fillId="0" borderId="0" xfId="0" applyFont="1" applyFill="1"/>
    <xf numFmtId="0" fontId="11" fillId="0" borderId="0" xfId="0" applyFont="1"/>
    <xf numFmtId="0" fontId="5" fillId="0" borderId="0" xfId="0" applyFont="1" applyFill="1" applyAlignment="1"/>
    <xf numFmtId="0" fontId="5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right" vertical="top"/>
    </xf>
    <xf numFmtId="1" fontId="6" fillId="0" borderId="1" xfId="0" applyNumberFormat="1" applyFont="1" applyBorder="1" applyAlignment="1">
      <alignment vertical="top"/>
    </xf>
    <xf numFmtId="4" fontId="6" fillId="0" borderId="1" xfId="0" applyNumberFormat="1" applyFont="1" applyBorder="1" applyAlignment="1">
      <alignment vertical="top"/>
    </xf>
    <xf numFmtId="2" fontId="6" fillId="0" borderId="1" xfId="0" applyNumberFormat="1" applyFont="1" applyBorder="1" applyAlignment="1">
      <alignment vertical="top" wrapText="1"/>
    </xf>
    <xf numFmtId="2" fontId="6" fillId="0" borderId="1" xfId="0" applyNumberFormat="1" applyFont="1" applyBorder="1" applyAlignment="1">
      <alignment vertical="top"/>
    </xf>
    <xf numFmtId="0" fontId="6" fillId="0" borderId="1" xfId="0" applyFont="1" applyBorder="1"/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/>
    <xf numFmtId="0" fontId="6" fillId="2" borderId="1" xfId="0" applyFont="1" applyFill="1" applyBorder="1" applyAlignment="1">
      <alignment horizontal="center" vertical="center" wrapText="1"/>
    </xf>
    <xf numFmtId="183" fontId="6" fillId="2" borderId="1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174" fontId="6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183" fontId="6" fillId="2" borderId="2" xfId="0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174" fontId="6" fillId="2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83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2" fontId="6" fillId="0" borderId="0" xfId="0" applyNumberFormat="1" applyFont="1" applyAlignment="1"/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/>
    </xf>
    <xf numFmtId="2" fontId="5" fillId="0" borderId="5" xfId="0" applyNumberFormat="1" applyFont="1" applyFill="1" applyBorder="1" applyAlignment="1">
      <alignment horizontal="center" vertical="top"/>
    </xf>
    <xf numFmtId="2" fontId="5" fillId="0" borderId="9" xfId="0" applyNumberFormat="1" applyFont="1" applyFill="1" applyBorder="1" applyAlignment="1">
      <alignment horizontal="center" vertical="top"/>
    </xf>
    <xf numFmtId="2" fontId="5" fillId="0" borderId="7" xfId="0" applyNumberFormat="1" applyFont="1" applyFill="1" applyBorder="1" applyAlignment="1">
      <alignment horizontal="center" vertical="top"/>
    </xf>
    <xf numFmtId="2" fontId="5" fillId="0" borderId="5" xfId="0" applyNumberFormat="1" applyFont="1" applyFill="1" applyBorder="1" applyAlignment="1">
      <alignment horizontal="right" vertical="top"/>
    </xf>
    <xf numFmtId="2" fontId="5" fillId="0" borderId="9" xfId="0" applyNumberFormat="1" applyFont="1" applyFill="1" applyBorder="1" applyAlignment="1">
      <alignment horizontal="right" vertical="top"/>
    </xf>
    <xf numFmtId="2" fontId="5" fillId="0" borderId="7" xfId="0" applyNumberFormat="1" applyFont="1" applyFill="1" applyBorder="1" applyAlignment="1">
      <alignment horizontal="right" vertical="top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2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/>
    <xf numFmtId="0" fontId="5" fillId="0" borderId="0" xfId="0" applyFont="1" applyFill="1" applyAlignment="1">
      <alignment horizontal="right"/>
    </xf>
    <xf numFmtId="0" fontId="5" fillId="0" borderId="7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3"/>
  <sheetViews>
    <sheetView tabSelected="1" topLeftCell="A13" workbookViewId="0">
      <selection activeCell="B10" sqref="B10"/>
    </sheetView>
  </sheetViews>
  <sheetFormatPr defaultColWidth="22.140625" defaultRowHeight="15.75" x14ac:dyDescent="0.25"/>
  <cols>
    <col min="1" max="1" width="6.7109375" style="6" customWidth="1"/>
    <col min="2" max="2" width="47.85546875" style="6" customWidth="1"/>
    <col min="3" max="3" width="14.5703125" style="6" customWidth="1"/>
    <col min="4" max="11" width="9" style="6" customWidth="1"/>
    <col min="12" max="16384" width="22.140625" style="6"/>
  </cols>
  <sheetData>
    <row r="2" spans="1:5" x14ac:dyDescent="0.25">
      <c r="A2" s="106" t="s">
        <v>5</v>
      </c>
      <c r="B2" s="106"/>
      <c r="C2" s="106"/>
      <c r="D2" s="9"/>
      <c r="E2" s="10"/>
    </row>
    <row r="3" spans="1:5" s="11" customFormat="1" ht="12.75" customHeight="1" x14ac:dyDescent="0.25">
      <c r="A3" s="12"/>
      <c r="B3" s="12"/>
      <c r="C3" s="12"/>
      <c r="D3" s="12"/>
    </row>
    <row r="4" spans="1:5" x14ac:dyDescent="0.25">
      <c r="A4" s="13"/>
      <c r="B4" s="109" t="s">
        <v>19</v>
      </c>
      <c r="C4" s="109"/>
    </row>
    <row r="5" spans="1:5" x14ac:dyDescent="0.25">
      <c r="A5" s="13"/>
      <c r="B5" s="14" t="s">
        <v>41</v>
      </c>
      <c r="C5" s="13"/>
    </row>
    <row r="6" spans="1:5" x14ac:dyDescent="0.25">
      <c r="A6" s="13"/>
      <c r="B6" s="14"/>
      <c r="C6" s="13"/>
    </row>
    <row r="7" spans="1:5" ht="18.75" x14ac:dyDescent="0.25">
      <c r="A7" s="24" t="s">
        <v>129</v>
      </c>
      <c r="B7" s="14"/>
      <c r="C7" s="13"/>
    </row>
    <row r="8" spans="1:5" x14ac:dyDescent="0.25">
      <c r="B8" s="14"/>
      <c r="C8" s="13"/>
    </row>
    <row r="9" spans="1:5" ht="50.25" customHeight="1" x14ac:dyDescent="0.25">
      <c r="A9" s="108" t="s">
        <v>128</v>
      </c>
      <c r="B9" s="108"/>
      <c r="C9" s="108"/>
    </row>
    <row r="10" spans="1:5" s="1" customFormat="1" x14ac:dyDescent="0.25"/>
    <row r="11" spans="1:5" s="15" customFormat="1" ht="12" customHeight="1" x14ac:dyDescent="0.25">
      <c r="A11" s="107" t="s">
        <v>35</v>
      </c>
      <c r="B11" s="107" t="s">
        <v>6</v>
      </c>
      <c r="C11" s="107" t="s">
        <v>36</v>
      </c>
    </row>
    <row r="12" spans="1:5" s="15" customFormat="1" ht="21" customHeight="1" x14ac:dyDescent="0.25">
      <c r="A12" s="107"/>
      <c r="B12" s="107"/>
      <c r="C12" s="107"/>
    </row>
    <row r="13" spans="1:5" s="1" customFormat="1" ht="23.25" customHeight="1" x14ac:dyDescent="0.25">
      <c r="A13" s="2">
        <v>1</v>
      </c>
      <c r="B13" s="16" t="s">
        <v>2</v>
      </c>
      <c r="C13" s="17">
        <v>239.22047910447748</v>
      </c>
    </row>
    <row r="14" spans="1:5" s="1" customFormat="1" ht="18.75" customHeight="1" x14ac:dyDescent="0.25">
      <c r="A14" s="2">
        <v>2</v>
      </c>
      <c r="B14" s="3" t="s">
        <v>40</v>
      </c>
      <c r="C14" s="17">
        <f>C13*0.0145</f>
        <v>3.4686969470149234</v>
      </c>
    </row>
    <row r="15" spans="1:5" s="1" customFormat="1" ht="20.25" customHeight="1" x14ac:dyDescent="0.25">
      <c r="A15" s="2">
        <v>3</v>
      </c>
      <c r="B15" s="3" t="s">
        <v>11</v>
      </c>
      <c r="C15" s="4">
        <v>557.57900000000006</v>
      </c>
    </row>
    <row r="16" spans="1:5" s="1" customFormat="1" ht="20.25" customHeight="1" x14ac:dyDescent="0.25">
      <c r="A16" s="2">
        <v>4</v>
      </c>
      <c r="B16" s="5" t="s">
        <v>12</v>
      </c>
      <c r="C16" s="4"/>
    </row>
    <row r="17" spans="1:7" ht="29.25" customHeight="1" x14ac:dyDescent="0.25">
      <c r="A17" s="7">
        <v>5</v>
      </c>
      <c r="B17" s="5" t="s">
        <v>13</v>
      </c>
      <c r="C17" s="4">
        <v>0</v>
      </c>
      <c r="G17" s="8"/>
    </row>
    <row r="18" spans="1:7" s="1" customFormat="1" ht="16.5" customHeight="1" x14ac:dyDescent="0.25">
      <c r="A18" s="2"/>
      <c r="B18" s="18" t="s">
        <v>3</v>
      </c>
      <c r="C18" s="17">
        <f>SUM(C13:C17)</f>
        <v>800.26817605149245</v>
      </c>
    </row>
    <row r="19" spans="1:7" x14ac:dyDescent="0.25">
      <c r="A19" s="2"/>
      <c r="B19" s="19" t="s">
        <v>4</v>
      </c>
      <c r="C19" s="20">
        <f>0+C18</f>
        <v>800.26817605149245</v>
      </c>
    </row>
    <row r="20" spans="1:7" x14ac:dyDescent="0.25">
      <c r="A20" s="21"/>
      <c r="B20" s="22"/>
      <c r="C20" s="23"/>
    </row>
    <row r="21" spans="1:7" x14ac:dyDescent="0.25">
      <c r="A21" s="10"/>
      <c r="C21" s="10"/>
    </row>
    <row r="22" spans="1:7" x14ac:dyDescent="0.25">
      <c r="A22" s="10" t="s">
        <v>17</v>
      </c>
      <c r="C22" s="10"/>
    </row>
    <row r="23" spans="1:7" x14ac:dyDescent="0.25">
      <c r="A23" s="10" t="s">
        <v>81</v>
      </c>
      <c r="C23" s="10" t="s">
        <v>80</v>
      </c>
    </row>
  </sheetData>
  <mergeCells count="6">
    <mergeCell ref="A2:C2"/>
    <mergeCell ref="A11:A12"/>
    <mergeCell ref="B11:B12"/>
    <mergeCell ref="C11:C12"/>
    <mergeCell ref="A9:C9"/>
    <mergeCell ref="B4:C4"/>
  </mergeCells>
  <phoneticPr fontId="1" type="noConversion"/>
  <pageMargins left="1.1417322834645669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topLeftCell="A64" zoomScale="80" zoomScaleNormal="80" workbookViewId="0">
      <selection activeCell="N62" sqref="N62"/>
    </sheetView>
  </sheetViews>
  <sheetFormatPr defaultRowHeight="12.75" x14ac:dyDescent="0.2"/>
  <cols>
    <col min="1" max="1" width="5.7109375" style="104" customWidth="1"/>
    <col min="2" max="2" width="42" style="27" customWidth="1"/>
    <col min="3" max="3" width="20.5703125" style="27" customWidth="1"/>
    <col min="4" max="4" width="10.140625" style="53" customWidth="1"/>
    <col min="5" max="5" width="10.140625" style="55" customWidth="1"/>
    <col min="6" max="6" width="8.42578125" style="54" customWidth="1"/>
    <col min="7" max="7" width="10.28515625" style="54" customWidth="1"/>
    <col min="8" max="8" width="9.5703125" style="25" customWidth="1"/>
    <col min="9" max="9" width="11" style="26" customWidth="1"/>
    <col min="10" max="10" width="5.5703125" style="26" customWidth="1"/>
    <col min="11" max="11" width="9.85546875" style="26" customWidth="1"/>
    <col min="12" max="12" width="8.5703125" style="26" customWidth="1"/>
    <col min="13" max="13" width="11.140625" style="26" customWidth="1"/>
    <col min="14" max="14" width="8" style="26" customWidth="1"/>
    <col min="15" max="15" width="9.140625" style="26"/>
    <col min="16" max="16384" width="9.140625" style="27"/>
  </cols>
  <sheetData>
    <row r="1" spans="1:15" x14ac:dyDescent="0.2">
      <c r="A1" s="129" t="s">
        <v>5</v>
      </c>
      <c r="B1" s="129"/>
      <c r="C1" s="129"/>
      <c r="D1" s="129"/>
      <c r="E1" s="129"/>
      <c r="F1" s="129"/>
      <c r="G1" s="129"/>
      <c r="H1" s="130"/>
      <c r="I1" s="130"/>
      <c r="J1" s="130"/>
      <c r="K1" s="130"/>
      <c r="L1" s="130"/>
      <c r="M1" s="130"/>
      <c r="N1" s="130"/>
    </row>
    <row r="2" spans="1:15" ht="9" customHeight="1" x14ac:dyDescent="0.2">
      <c r="A2" s="135"/>
      <c r="B2" s="135"/>
      <c r="C2" s="135"/>
      <c r="D2" s="135"/>
      <c r="E2" s="135"/>
      <c r="F2" s="135"/>
      <c r="G2" s="135"/>
      <c r="H2" s="135"/>
    </row>
    <row r="3" spans="1:15" x14ac:dyDescent="0.2">
      <c r="A3" s="131" t="s">
        <v>16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5" s="30" customFormat="1" ht="12.75" customHeight="1" x14ac:dyDescent="0.2">
      <c r="A4" s="132" t="s">
        <v>37</v>
      </c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29"/>
    </row>
    <row r="5" spans="1:15" s="30" customFormat="1" ht="12.75" customHeight="1" x14ac:dyDescent="0.2">
      <c r="A5" s="101"/>
      <c r="B5" s="60" t="s">
        <v>83</v>
      </c>
      <c r="D5" s="29"/>
      <c r="E5" s="29"/>
      <c r="F5" s="28"/>
      <c r="G5" s="31"/>
      <c r="H5" s="32"/>
      <c r="I5" s="29"/>
      <c r="J5" s="29"/>
      <c r="K5" s="29"/>
      <c r="L5" s="29"/>
      <c r="M5" s="29"/>
      <c r="N5" s="29"/>
      <c r="O5" s="29"/>
    </row>
    <row r="6" spans="1:15" s="30" customFormat="1" ht="21" customHeight="1" x14ac:dyDescent="0.2">
      <c r="A6" s="133" t="s">
        <v>128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29"/>
    </row>
    <row r="7" spans="1:15" s="26" customFormat="1" ht="12.75" customHeight="1" x14ac:dyDescent="0.2">
      <c r="A7" s="138" t="s">
        <v>0</v>
      </c>
      <c r="B7" s="139" t="s">
        <v>1</v>
      </c>
      <c r="C7" s="136" t="s">
        <v>22</v>
      </c>
      <c r="D7" s="137"/>
      <c r="E7" s="137"/>
      <c r="F7" s="137"/>
      <c r="G7" s="137"/>
      <c r="H7" s="137"/>
      <c r="I7" s="128" t="s">
        <v>23</v>
      </c>
      <c r="J7" s="128"/>
      <c r="K7" s="128"/>
      <c r="L7" s="128"/>
      <c r="M7" s="128"/>
      <c r="N7" s="128"/>
    </row>
    <row r="8" spans="1:15" s="26" customFormat="1" ht="66.75" customHeight="1" x14ac:dyDescent="0.2">
      <c r="A8" s="138"/>
      <c r="B8" s="140"/>
      <c r="C8" s="34" t="s">
        <v>7</v>
      </c>
      <c r="D8" s="35" t="s">
        <v>39</v>
      </c>
      <c r="E8" s="36" t="s">
        <v>24</v>
      </c>
      <c r="F8" s="33" t="s">
        <v>25</v>
      </c>
      <c r="G8" s="33" t="s">
        <v>26</v>
      </c>
      <c r="H8" s="33" t="s">
        <v>27</v>
      </c>
      <c r="I8" s="37" t="s">
        <v>6</v>
      </c>
      <c r="J8" s="37" t="s">
        <v>28</v>
      </c>
      <c r="K8" s="37" t="s">
        <v>29</v>
      </c>
      <c r="L8" s="37" t="s">
        <v>30</v>
      </c>
      <c r="M8" s="37" t="s">
        <v>31</v>
      </c>
      <c r="N8" s="37" t="s">
        <v>32</v>
      </c>
    </row>
    <row r="9" spans="1:15" s="26" customFormat="1" ht="10.5" customHeight="1" x14ac:dyDescent="0.2">
      <c r="A9" s="102">
        <v>1</v>
      </c>
      <c r="B9" s="56">
        <v>2</v>
      </c>
      <c r="C9" s="56">
        <v>3</v>
      </c>
      <c r="D9" s="56">
        <v>4</v>
      </c>
      <c r="E9" s="57">
        <v>5</v>
      </c>
      <c r="F9" s="56">
        <v>6</v>
      </c>
      <c r="G9" s="56">
        <v>7</v>
      </c>
      <c r="H9" s="56">
        <v>8</v>
      </c>
      <c r="I9" s="56">
        <v>9</v>
      </c>
      <c r="J9" s="56">
        <v>10</v>
      </c>
      <c r="K9" s="56">
        <v>11</v>
      </c>
      <c r="L9" s="56">
        <v>12</v>
      </c>
      <c r="M9" s="56">
        <v>13</v>
      </c>
      <c r="N9" s="56">
        <v>14</v>
      </c>
    </row>
    <row r="10" spans="1:15" s="26" customFormat="1" ht="68.25" customHeight="1" x14ac:dyDescent="0.2">
      <c r="A10" s="99" t="s">
        <v>85</v>
      </c>
      <c r="B10" s="38" t="s">
        <v>21</v>
      </c>
      <c r="C10" s="38" t="s">
        <v>42</v>
      </c>
      <c r="D10" s="39">
        <v>4.6100000000000003</v>
      </c>
      <c r="E10" s="40">
        <v>815.35</v>
      </c>
      <c r="F10" s="41">
        <v>4.75</v>
      </c>
      <c r="G10" s="42">
        <v>0.25</v>
      </c>
      <c r="H10" s="43">
        <f t="shared" ref="H10:H15" si="0">F10*G10</f>
        <v>1.1875</v>
      </c>
      <c r="I10" s="44"/>
      <c r="J10" s="44"/>
      <c r="K10" s="44"/>
      <c r="L10" s="44"/>
      <c r="M10" s="44"/>
      <c r="N10" s="44"/>
    </row>
    <row r="11" spans="1:15" s="26" customFormat="1" ht="30" customHeight="1" x14ac:dyDescent="0.2">
      <c r="A11" s="99" t="s">
        <v>86</v>
      </c>
      <c r="B11" s="45" t="s">
        <v>20</v>
      </c>
      <c r="C11" s="38" t="s">
        <v>43</v>
      </c>
      <c r="D11" s="39">
        <v>13.05</v>
      </c>
      <c r="E11" s="40">
        <v>2756</v>
      </c>
      <c r="F11" s="41">
        <v>16.02</v>
      </c>
      <c r="G11" s="42">
        <v>0.15</v>
      </c>
      <c r="H11" s="43">
        <f t="shared" si="0"/>
        <v>2.403</v>
      </c>
      <c r="I11" s="44"/>
      <c r="J11" s="44"/>
      <c r="K11" s="44"/>
      <c r="L11" s="44"/>
      <c r="M11" s="44"/>
      <c r="N11" s="44"/>
    </row>
    <row r="12" spans="1:15" s="26" customFormat="1" ht="39" customHeight="1" x14ac:dyDescent="0.2">
      <c r="A12" s="124" t="s">
        <v>87</v>
      </c>
      <c r="B12" s="125" t="s">
        <v>38</v>
      </c>
      <c r="C12" s="38" t="s">
        <v>44</v>
      </c>
      <c r="D12" s="39">
        <v>7.1</v>
      </c>
      <c r="E12" s="40">
        <v>1537</v>
      </c>
      <c r="F12" s="41">
        <v>8.93</v>
      </c>
      <c r="G12" s="42">
        <v>0.3</v>
      </c>
      <c r="H12" s="43">
        <f t="shared" si="0"/>
        <v>2.6789999999999998</v>
      </c>
      <c r="I12" s="44"/>
      <c r="J12" s="44"/>
      <c r="K12" s="44"/>
      <c r="L12" s="44"/>
      <c r="M12" s="44"/>
      <c r="N12" s="44"/>
    </row>
    <row r="13" spans="1:15" s="26" customFormat="1" ht="33.75" customHeight="1" x14ac:dyDescent="0.2">
      <c r="A13" s="124"/>
      <c r="B13" s="126"/>
      <c r="C13" s="38" t="s">
        <v>43</v>
      </c>
      <c r="D13" s="39">
        <v>13.05</v>
      </c>
      <c r="E13" s="40">
        <v>2756</v>
      </c>
      <c r="F13" s="41">
        <v>16.02</v>
      </c>
      <c r="G13" s="42">
        <v>0.3</v>
      </c>
      <c r="H13" s="43">
        <f t="shared" si="0"/>
        <v>4.806</v>
      </c>
      <c r="I13" s="44"/>
      <c r="J13" s="44"/>
      <c r="K13" s="44"/>
      <c r="L13" s="44"/>
      <c r="M13" s="44"/>
      <c r="N13" s="44"/>
    </row>
    <row r="14" spans="1:15" s="26" customFormat="1" ht="54.75" customHeight="1" x14ac:dyDescent="0.2">
      <c r="A14" s="124"/>
      <c r="B14" s="126"/>
      <c r="C14" s="38" t="s">
        <v>45</v>
      </c>
      <c r="D14" s="39">
        <v>13.05</v>
      </c>
      <c r="E14" s="40">
        <v>2779</v>
      </c>
      <c r="F14" s="41">
        <v>16.16</v>
      </c>
      <c r="G14" s="42">
        <v>0.25</v>
      </c>
      <c r="H14" s="43">
        <f t="shared" si="0"/>
        <v>4.04</v>
      </c>
      <c r="I14" s="44"/>
      <c r="J14" s="44"/>
      <c r="K14" s="44"/>
      <c r="L14" s="44"/>
      <c r="M14" s="44"/>
      <c r="N14" s="44"/>
    </row>
    <row r="15" spans="1:15" s="26" customFormat="1" ht="64.900000000000006" customHeight="1" x14ac:dyDescent="0.2">
      <c r="A15" s="124"/>
      <c r="B15" s="127"/>
      <c r="C15" s="38" t="s">
        <v>46</v>
      </c>
      <c r="D15" s="39">
        <v>4.6100000000000003</v>
      </c>
      <c r="E15" s="40">
        <v>815</v>
      </c>
      <c r="F15" s="41">
        <v>4.75</v>
      </c>
      <c r="G15" s="42">
        <v>0.2</v>
      </c>
      <c r="H15" s="43">
        <f t="shared" si="0"/>
        <v>0.95000000000000007</v>
      </c>
      <c r="I15" s="44"/>
      <c r="J15" s="44"/>
      <c r="K15" s="44"/>
      <c r="L15" s="44"/>
      <c r="M15" s="44"/>
      <c r="N15" s="44"/>
    </row>
    <row r="16" spans="1:15" s="59" customFormat="1" ht="42" customHeight="1" x14ac:dyDescent="0.2">
      <c r="A16" s="99" t="s">
        <v>88</v>
      </c>
      <c r="B16" s="61" t="s">
        <v>47</v>
      </c>
      <c r="C16" s="62"/>
      <c r="D16" s="63"/>
      <c r="E16" s="64"/>
      <c r="F16" s="65"/>
      <c r="G16" s="66"/>
      <c r="H16" s="67"/>
      <c r="I16" s="68"/>
      <c r="J16" s="68"/>
      <c r="K16" s="68"/>
      <c r="L16" s="68"/>
      <c r="M16" s="68"/>
      <c r="N16" s="68"/>
      <c r="O16" s="58"/>
    </row>
    <row r="17" spans="1:15" s="59" customFormat="1" ht="55.5" customHeight="1" x14ac:dyDescent="0.2">
      <c r="A17" s="99" t="s">
        <v>89</v>
      </c>
      <c r="B17" s="69" t="s">
        <v>70</v>
      </c>
      <c r="C17" s="70" t="s">
        <v>48</v>
      </c>
      <c r="D17" s="63"/>
      <c r="E17" s="71">
        <v>886.08</v>
      </c>
      <c r="F17" s="71">
        <f>E17/167.5</f>
        <v>5.2900298507462686</v>
      </c>
      <c r="G17" s="72">
        <v>0.25</v>
      </c>
      <c r="H17" s="73">
        <f>F17*G17</f>
        <v>1.3225074626865672</v>
      </c>
      <c r="I17" s="68"/>
      <c r="J17" s="68"/>
      <c r="K17" s="68"/>
      <c r="L17" s="68"/>
      <c r="M17" s="68"/>
      <c r="N17" s="74"/>
      <c r="O17" s="58"/>
    </row>
    <row r="18" spans="1:15" s="58" customFormat="1" ht="39.75" customHeight="1" x14ac:dyDescent="0.2">
      <c r="A18" s="99" t="s">
        <v>90</v>
      </c>
      <c r="B18" s="69" t="s">
        <v>49</v>
      </c>
      <c r="C18" s="70" t="s">
        <v>48</v>
      </c>
      <c r="D18" s="63"/>
      <c r="E18" s="71">
        <v>886.08</v>
      </c>
      <c r="F18" s="71">
        <f>E18/167.5</f>
        <v>5.2900298507462686</v>
      </c>
      <c r="G18" s="71">
        <v>1.5</v>
      </c>
      <c r="H18" s="73">
        <f>F18*G18</f>
        <v>7.935044776119403</v>
      </c>
      <c r="I18" s="75"/>
      <c r="J18" s="75"/>
      <c r="K18" s="75"/>
      <c r="L18" s="76"/>
      <c r="M18" s="77"/>
      <c r="N18" s="73"/>
    </row>
    <row r="19" spans="1:15" s="58" customFormat="1" ht="48" customHeight="1" x14ac:dyDescent="0.2">
      <c r="A19" s="99" t="s">
        <v>91</v>
      </c>
      <c r="B19" s="69" t="s">
        <v>50</v>
      </c>
      <c r="C19" s="70" t="s">
        <v>48</v>
      </c>
      <c r="D19" s="63"/>
      <c r="E19" s="71">
        <v>886.08</v>
      </c>
      <c r="F19" s="71">
        <f>E19/167.5</f>
        <v>5.2900298507462686</v>
      </c>
      <c r="G19" s="71">
        <v>0.75</v>
      </c>
      <c r="H19" s="73">
        <f>F19*G19</f>
        <v>3.9675223880597015</v>
      </c>
      <c r="I19" s="75"/>
      <c r="J19" s="78"/>
      <c r="K19" s="78"/>
      <c r="L19" s="75"/>
      <c r="M19" s="77"/>
      <c r="N19" s="73"/>
    </row>
    <row r="20" spans="1:15" s="58" customFormat="1" ht="48" customHeight="1" x14ac:dyDescent="0.2">
      <c r="A20" s="99" t="s">
        <v>92</v>
      </c>
      <c r="B20" s="79" t="s">
        <v>75</v>
      </c>
      <c r="C20" s="70"/>
      <c r="D20" s="63"/>
      <c r="E20" s="71"/>
      <c r="F20" s="71"/>
      <c r="G20" s="71"/>
      <c r="H20" s="73"/>
      <c r="I20" s="75"/>
      <c r="J20" s="78"/>
      <c r="K20" s="78"/>
      <c r="L20" s="75"/>
      <c r="M20" s="77"/>
      <c r="N20" s="73"/>
    </row>
    <row r="21" spans="1:15" s="58" customFormat="1" ht="62.25" customHeight="1" x14ac:dyDescent="0.2">
      <c r="A21" s="99" t="s">
        <v>93</v>
      </c>
      <c r="B21" s="70" t="s">
        <v>71</v>
      </c>
      <c r="C21" s="83" t="s">
        <v>51</v>
      </c>
      <c r="D21" s="63"/>
      <c r="E21" s="71">
        <v>1169</v>
      </c>
      <c r="F21" s="71">
        <f>E21/167.5</f>
        <v>6.9791044776119406</v>
      </c>
      <c r="G21" s="72">
        <v>0.25</v>
      </c>
      <c r="H21" s="73">
        <f>F21*G21</f>
        <v>1.7447761194029852</v>
      </c>
      <c r="I21" s="84"/>
      <c r="J21" s="84"/>
      <c r="K21" s="84"/>
      <c r="L21" s="84"/>
      <c r="M21" s="84"/>
      <c r="N21" s="73"/>
    </row>
    <row r="22" spans="1:15" s="58" customFormat="1" ht="41.25" customHeight="1" x14ac:dyDescent="0.2">
      <c r="A22" s="99" t="s">
        <v>94</v>
      </c>
      <c r="B22" s="83" t="s">
        <v>49</v>
      </c>
      <c r="C22" s="83" t="s">
        <v>51</v>
      </c>
      <c r="D22" s="85"/>
      <c r="E22" s="71">
        <v>1169</v>
      </c>
      <c r="F22" s="71">
        <f>E22/167.5</f>
        <v>6.9791044776119406</v>
      </c>
      <c r="G22" s="71">
        <v>1.5</v>
      </c>
      <c r="H22" s="73">
        <f t="shared" ref="H22:H29" si="1">F22*G22</f>
        <v>10.468656716417911</v>
      </c>
      <c r="I22" s="75"/>
      <c r="J22" s="75"/>
      <c r="K22" s="75"/>
      <c r="L22" s="76"/>
      <c r="M22" s="75"/>
      <c r="N22" s="73"/>
    </row>
    <row r="23" spans="1:15" s="58" customFormat="1" ht="33" customHeight="1" x14ac:dyDescent="0.2">
      <c r="A23" s="99" t="s">
        <v>95</v>
      </c>
      <c r="B23" s="83" t="s">
        <v>52</v>
      </c>
      <c r="C23" s="83" t="s">
        <v>51</v>
      </c>
      <c r="D23" s="85"/>
      <c r="E23" s="71">
        <v>1169</v>
      </c>
      <c r="F23" s="71">
        <f>E23/167.5</f>
        <v>6.9791044776119406</v>
      </c>
      <c r="G23" s="71">
        <v>0.25</v>
      </c>
      <c r="H23" s="73">
        <f t="shared" si="1"/>
        <v>1.7447761194029852</v>
      </c>
      <c r="I23" s="75"/>
      <c r="J23" s="75"/>
      <c r="K23" s="75"/>
      <c r="L23" s="76"/>
      <c r="M23" s="75"/>
      <c r="N23" s="73"/>
    </row>
    <row r="24" spans="1:15" s="59" customFormat="1" ht="36" customHeight="1" x14ac:dyDescent="0.2">
      <c r="A24" s="103" t="s">
        <v>96</v>
      </c>
      <c r="B24" s="83" t="s">
        <v>53</v>
      </c>
      <c r="C24" s="83" t="s">
        <v>51</v>
      </c>
      <c r="D24" s="85"/>
      <c r="E24" s="71">
        <v>1169</v>
      </c>
      <c r="F24" s="71">
        <f>E24/167.5</f>
        <v>6.9791044776119406</v>
      </c>
      <c r="G24" s="71">
        <v>0.5</v>
      </c>
      <c r="H24" s="73">
        <f t="shared" si="1"/>
        <v>3.4895522388059703</v>
      </c>
      <c r="I24" s="75"/>
      <c r="J24" s="75"/>
      <c r="K24" s="75"/>
      <c r="L24" s="82"/>
      <c r="M24" s="75"/>
      <c r="N24" s="73"/>
      <c r="O24" s="58"/>
    </row>
    <row r="25" spans="1:15" s="59" customFormat="1" ht="36" customHeight="1" x14ac:dyDescent="0.2">
      <c r="A25" s="103" t="s">
        <v>97</v>
      </c>
      <c r="B25" s="70" t="s">
        <v>54</v>
      </c>
      <c r="C25" s="83" t="s">
        <v>51</v>
      </c>
      <c r="D25" s="78"/>
      <c r="E25" s="71">
        <v>1169</v>
      </c>
      <c r="F25" s="71">
        <f>E25/167.5</f>
        <v>6.9791044776119406</v>
      </c>
      <c r="G25" s="71">
        <v>1</v>
      </c>
      <c r="H25" s="73">
        <f t="shared" si="1"/>
        <v>6.9791044776119406</v>
      </c>
      <c r="I25" s="75"/>
      <c r="J25" s="78"/>
      <c r="K25" s="75"/>
      <c r="L25" s="76"/>
      <c r="M25" s="78"/>
      <c r="N25" s="73"/>
      <c r="O25" s="58"/>
    </row>
    <row r="26" spans="1:15" s="59" customFormat="1" ht="57" customHeight="1" x14ac:dyDescent="0.2">
      <c r="A26" s="103" t="s">
        <v>98</v>
      </c>
      <c r="B26" s="70" t="s">
        <v>55</v>
      </c>
      <c r="C26" s="83" t="s">
        <v>56</v>
      </c>
      <c r="D26" s="78"/>
      <c r="E26" s="71"/>
      <c r="F26" s="71">
        <v>76.12</v>
      </c>
      <c r="G26" s="71">
        <v>1</v>
      </c>
      <c r="H26" s="73">
        <f t="shared" si="1"/>
        <v>76.12</v>
      </c>
      <c r="I26" s="75"/>
      <c r="J26" s="78"/>
      <c r="K26" s="78"/>
      <c r="L26" s="75"/>
      <c r="M26" s="78"/>
      <c r="N26" s="73"/>
      <c r="O26" s="58"/>
    </row>
    <row r="27" spans="1:15" s="59" customFormat="1" ht="43.5" customHeight="1" x14ac:dyDescent="0.2">
      <c r="A27" s="103" t="s">
        <v>99</v>
      </c>
      <c r="B27" s="70" t="s">
        <v>57</v>
      </c>
      <c r="C27" s="83" t="s">
        <v>58</v>
      </c>
      <c r="D27" s="78"/>
      <c r="E27" s="71"/>
      <c r="F27" s="71">
        <v>217.98</v>
      </c>
      <c r="G27" s="71">
        <v>0.25</v>
      </c>
      <c r="H27" s="73">
        <f t="shared" si="1"/>
        <v>54.494999999999997</v>
      </c>
      <c r="I27" s="75"/>
      <c r="J27" s="78"/>
      <c r="K27" s="78"/>
      <c r="L27" s="78"/>
      <c r="M27" s="78"/>
      <c r="N27" s="73"/>
      <c r="O27" s="58"/>
    </row>
    <row r="28" spans="1:15" s="59" customFormat="1" ht="39.75" customHeight="1" x14ac:dyDescent="0.2">
      <c r="A28" s="103" t="s">
        <v>100</v>
      </c>
      <c r="B28" s="70" t="s">
        <v>59</v>
      </c>
      <c r="C28" s="83" t="s">
        <v>51</v>
      </c>
      <c r="D28" s="78"/>
      <c r="E28" s="71">
        <v>1169</v>
      </c>
      <c r="F28" s="71">
        <f>E28/167.5</f>
        <v>6.9791044776119406</v>
      </c>
      <c r="G28" s="71">
        <v>1</v>
      </c>
      <c r="H28" s="73">
        <f t="shared" si="1"/>
        <v>6.9791044776119406</v>
      </c>
      <c r="I28" s="75"/>
      <c r="J28" s="78"/>
      <c r="K28" s="75"/>
      <c r="L28" s="76"/>
      <c r="M28" s="78"/>
      <c r="N28" s="73"/>
      <c r="O28" s="58"/>
    </row>
    <row r="29" spans="1:15" s="59" customFormat="1" ht="72" customHeight="1" x14ac:dyDescent="0.2">
      <c r="A29" s="103" t="s">
        <v>101</v>
      </c>
      <c r="B29" s="83" t="s">
        <v>74</v>
      </c>
      <c r="C29" s="83" t="s">
        <v>51</v>
      </c>
      <c r="D29" s="78"/>
      <c r="E29" s="71">
        <v>1169</v>
      </c>
      <c r="F29" s="71">
        <f>E29/167.5</f>
        <v>6.9791044776119406</v>
      </c>
      <c r="G29" s="86">
        <v>2</v>
      </c>
      <c r="H29" s="73">
        <f t="shared" si="1"/>
        <v>13.958208955223881</v>
      </c>
      <c r="I29" s="75"/>
      <c r="J29" s="75"/>
      <c r="K29" s="75"/>
      <c r="L29" s="73"/>
      <c r="M29" s="75"/>
      <c r="N29" s="73"/>
      <c r="O29" s="58"/>
    </row>
    <row r="30" spans="1:15" s="59" customFormat="1" ht="54" customHeight="1" x14ac:dyDescent="0.2">
      <c r="A30" s="103" t="s">
        <v>102</v>
      </c>
      <c r="B30" s="70" t="s">
        <v>60</v>
      </c>
      <c r="C30" s="83" t="s">
        <v>51</v>
      </c>
      <c r="D30" s="81"/>
      <c r="E30" s="71">
        <v>1169</v>
      </c>
      <c r="F30" s="71">
        <f>E30/167.5</f>
        <v>6.9791044776119406</v>
      </c>
      <c r="G30" s="71">
        <v>1.25</v>
      </c>
      <c r="H30" s="73">
        <f>F30*G30</f>
        <v>8.7238805970149258</v>
      </c>
      <c r="I30" s="78"/>
      <c r="J30" s="78"/>
      <c r="K30" s="75"/>
      <c r="L30" s="78"/>
      <c r="M30" s="78"/>
      <c r="N30" s="73"/>
      <c r="O30" s="58"/>
    </row>
    <row r="31" spans="1:15" s="59" customFormat="1" ht="54" customHeight="1" x14ac:dyDescent="0.2">
      <c r="A31" s="99" t="s">
        <v>103</v>
      </c>
      <c r="B31" s="79" t="s">
        <v>76</v>
      </c>
      <c r="C31" s="80"/>
      <c r="D31" s="81"/>
      <c r="E31" s="82"/>
      <c r="F31" s="71"/>
      <c r="G31" s="82"/>
      <c r="H31" s="71"/>
      <c r="I31" s="81"/>
      <c r="J31" s="81"/>
      <c r="K31" s="81"/>
      <c r="L31" s="81"/>
      <c r="M31" s="81"/>
      <c r="N31" s="81"/>
      <c r="O31" s="58"/>
    </row>
    <row r="32" spans="1:15" s="59" customFormat="1" ht="36" customHeight="1" x14ac:dyDescent="0.2">
      <c r="A32" s="99" t="s">
        <v>104</v>
      </c>
      <c r="B32" s="70" t="s">
        <v>71</v>
      </c>
      <c r="C32" s="83" t="s">
        <v>51</v>
      </c>
      <c r="D32" s="85"/>
      <c r="E32" s="71">
        <v>1169</v>
      </c>
      <c r="F32" s="71">
        <f>E32/167.5</f>
        <v>6.9791044776119406</v>
      </c>
      <c r="G32" s="72">
        <v>0.25</v>
      </c>
      <c r="H32" s="73">
        <f>F32*G32</f>
        <v>1.7447761194029852</v>
      </c>
      <c r="I32" s="84"/>
      <c r="J32" s="84"/>
      <c r="K32" s="84"/>
      <c r="L32" s="84"/>
      <c r="M32" s="84"/>
      <c r="N32" s="73"/>
      <c r="O32" s="58"/>
    </row>
    <row r="33" spans="1:15" s="59" customFormat="1" ht="47.25" customHeight="1" x14ac:dyDescent="0.2">
      <c r="A33" s="99" t="s">
        <v>105</v>
      </c>
      <c r="B33" s="83" t="s">
        <v>49</v>
      </c>
      <c r="C33" s="83" t="s">
        <v>51</v>
      </c>
      <c r="D33" s="85"/>
      <c r="E33" s="71">
        <v>1169</v>
      </c>
      <c r="F33" s="71">
        <f>E33/167.5</f>
        <v>6.9791044776119406</v>
      </c>
      <c r="G33" s="71">
        <v>1</v>
      </c>
      <c r="H33" s="73">
        <f t="shared" ref="H33:H40" si="2">F33*G33</f>
        <v>6.9791044776119406</v>
      </c>
      <c r="I33" s="75"/>
      <c r="J33" s="75"/>
      <c r="K33" s="75"/>
      <c r="L33" s="76"/>
      <c r="M33" s="75"/>
      <c r="N33" s="73"/>
      <c r="O33" s="58"/>
    </row>
    <row r="34" spans="1:15" s="59" customFormat="1" ht="38.25" customHeight="1" x14ac:dyDescent="0.2">
      <c r="A34" s="99" t="s">
        <v>106</v>
      </c>
      <c r="B34" s="83" t="s">
        <v>52</v>
      </c>
      <c r="C34" s="83" t="s">
        <v>51</v>
      </c>
      <c r="D34" s="85"/>
      <c r="E34" s="71">
        <v>1169</v>
      </c>
      <c r="F34" s="71">
        <f>E34/167.5</f>
        <v>6.9791044776119406</v>
      </c>
      <c r="G34" s="71">
        <v>0.25</v>
      </c>
      <c r="H34" s="73">
        <f t="shared" si="2"/>
        <v>1.7447761194029852</v>
      </c>
      <c r="I34" s="87"/>
      <c r="J34" s="87"/>
      <c r="K34" s="87"/>
      <c r="L34" s="88"/>
      <c r="M34" s="87"/>
      <c r="N34" s="89"/>
      <c r="O34" s="58"/>
    </row>
    <row r="35" spans="1:15" s="59" customFormat="1" ht="54" customHeight="1" x14ac:dyDescent="0.2">
      <c r="A35" s="99" t="s">
        <v>107</v>
      </c>
      <c r="B35" s="83" t="s">
        <v>53</v>
      </c>
      <c r="C35" s="83" t="s">
        <v>51</v>
      </c>
      <c r="D35" s="85"/>
      <c r="E35" s="71">
        <v>1169</v>
      </c>
      <c r="F35" s="71">
        <f>E35/167.5</f>
        <v>6.9791044776119406</v>
      </c>
      <c r="G35" s="71">
        <v>0.5</v>
      </c>
      <c r="H35" s="73">
        <f t="shared" si="2"/>
        <v>3.4895522388059703</v>
      </c>
      <c r="I35" s="75"/>
      <c r="J35" s="75"/>
      <c r="K35" s="75"/>
      <c r="L35" s="82"/>
      <c r="M35" s="75"/>
      <c r="N35" s="73"/>
      <c r="O35" s="58"/>
    </row>
    <row r="36" spans="1:15" s="59" customFormat="1" ht="54" customHeight="1" x14ac:dyDescent="0.2">
      <c r="A36" s="99" t="s">
        <v>108</v>
      </c>
      <c r="B36" s="70" t="s">
        <v>54</v>
      </c>
      <c r="C36" s="83" t="s">
        <v>51</v>
      </c>
      <c r="D36" s="78"/>
      <c r="E36" s="71">
        <v>1169</v>
      </c>
      <c r="F36" s="71">
        <f>E36/167.5</f>
        <v>6.9791044776119406</v>
      </c>
      <c r="G36" s="71">
        <v>1</v>
      </c>
      <c r="H36" s="73">
        <f t="shared" si="2"/>
        <v>6.9791044776119406</v>
      </c>
      <c r="I36" s="75"/>
      <c r="J36" s="78"/>
      <c r="K36" s="75"/>
      <c r="L36" s="76"/>
      <c r="M36" s="78"/>
      <c r="N36" s="73"/>
      <c r="O36" s="58"/>
    </row>
    <row r="37" spans="1:15" s="59" customFormat="1" ht="54" customHeight="1" x14ac:dyDescent="0.2">
      <c r="A37" s="99" t="s">
        <v>109</v>
      </c>
      <c r="B37" s="70" t="s">
        <v>55</v>
      </c>
      <c r="C37" s="83" t="s">
        <v>56</v>
      </c>
      <c r="D37" s="78"/>
      <c r="E37" s="71"/>
      <c r="F37" s="71">
        <v>76.12</v>
      </c>
      <c r="G37" s="71">
        <v>1</v>
      </c>
      <c r="H37" s="73">
        <f t="shared" si="2"/>
        <v>76.12</v>
      </c>
      <c r="I37" s="75"/>
      <c r="J37" s="78"/>
      <c r="K37" s="78"/>
      <c r="L37" s="75"/>
      <c r="M37" s="78"/>
      <c r="N37" s="73"/>
      <c r="O37" s="58"/>
    </row>
    <row r="38" spans="1:15" s="59" customFormat="1" ht="54" customHeight="1" x14ac:dyDescent="0.2">
      <c r="A38" s="99" t="s">
        <v>110</v>
      </c>
      <c r="B38" s="70" t="s">
        <v>57</v>
      </c>
      <c r="C38" s="83" t="s">
        <v>58</v>
      </c>
      <c r="D38" s="78"/>
      <c r="E38" s="71"/>
      <c r="F38" s="71">
        <v>217.98</v>
      </c>
      <c r="G38" s="71">
        <v>0.25</v>
      </c>
      <c r="H38" s="73">
        <f t="shared" si="2"/>
        <v>54.494999999999997</v>
      </c>
      <c r="I38" s="75"/>
      <c r="J38" s="78"/>
      <c r="K38" s="78"/>
      <c r="L38" s="78"/>
      <c r="M38" s="78"/>
      <c r="N38" s="73"/>
      <c r="O38" s="58"/>
    </row>
    <row r="39" spans="1:15" s="59" customFormat="1" ht="54" customHeight="1" x14ac:dyDescent="0.2">
      <c r="A39" s="99" t="s">
        <v>111</v>
      </c>
      <c r="B39" s="70" t="s">
        <v>59</v>
      </c>
      <c r="C39" s="83" t="s">
        <v>51</v>
      </c>
      <c r="D39" s="78"/>
      <c r="E39" s="71">
        <v>1169</v>
      </c>
      <c r="F39" s="71">
        <f>E39/167.5</f>
        <v>6.9791044776119406</v>
      </c>
      <c r="G39" s="71">
        <v>1</v>
      </c>
      <c r="H39" s="73">
        <f t="shared" si="2"/>
        <v>6.9791044776119406</v>
      </c>
      <c r="I39" s="75"/>
      <c r="J39" s="78"/>
      <c r="K39" s="75"/>
      <c r="L39" s="76"/>
      <c r="M39" s="78"/>
      <c r="N39" s="73"/>
      <c r="O39" s="58"/>
    </row>
    <row r="40" spans="1:15" s="59" customFormat="1" ht="73.5" customHeight="1" x14ac:dyDescent="0.2">
      <c r="A40" s="99" t="s">
        <v>112</v>
      </c>
      <c r="B40" s="83" t="s">
        <v>84</v>
      </c>
      <c r="C40" s="83" t="s">
        <v>51</v>
      </c>
      <c r="D40" s="78"/>
      <c r="E40" s="71">
        <v>1169</v>
      </c>
      <c r="F40" s="71">
        <f>E40/167.5</f>
        <v>6.9791044776119406</v>
      </c>
      <c r="G40" s="86">
        <v>2</v>
      </c>
      <c r="H40" s="73">
        <f t="shared" si="2"/>
        <v>13.958208955223881</v>
      </c>
      <c r="I40" s="78"/>
      <c r="J40" s="78"/>
      <c r="K40" s="75"/>
      <c r="L40" s="78"/>
      <c r="M40" s="78"/>
      <c r="N40" s="73"/>
      <c r="O40" s="58"/>
    </row>
    <row r="41" spans="1:15" s="59" customFormat="1" ht="47.25" customHeight="1" x14ac:dyDescent="0.2">
      <c r="A41" s="99" t="s">
        <v>113</v>
      </c>
      <c r="B41" s="70" t="s">
        <v>60</v>
      </c>
      <c r="C41" s="83" t="s">
        <v>51</v>
      </c>
      <c r="D41" s="81"/>
      <c r="E41" s="71">
        <v>1169</v>
      </c>
      <c r="F41" s="71">
        <f>E41/167.5</f>
        <v>6.9791044776119406</v>
      </c>
      <c r="G41" s="71">
        <v>1.25</v>
      </c>
      <c r="H41" s="73">
        <f>F41*G41</f>
        <v>8.7238805970149258</v>
      </c>
      <c r="I41" s="75"/>
      <c r="J41" s="75"/>
      <c r="K41" s="75"/>
      <c r="L41" s="73"/>
      <c r="M41" s="75"/>
      <c r="N41" s="73"/>
      <c r="O41" s="58"/>
    </row>
    <row r="42" spans="1:15" s="59" customFormat="1" ht="96" customHeight="1" x14ac:dyDescent="0.2">
      <c r="A42" s="96" t="s">
        <v>114</v>
      </c>
      <c r="B42" s="79" t="s">
        <v>77</v>
      </c>
      <c r="C42" s="79"/>
      <c r="D42" s="90"/>
      <c r="E42" s="91"/>
      <c r="F42" s="71"/>
      <c r="G42" s="91"/>
      <c r="H42" s="92"/>
      <c r="I42" s="75"/>
      <c r="J42" s="75"/>
      <c r="K42" s="75"/>
      <c r="L42" s="93"/>
      <c r="M42" s="75"/>
      <c r="N42" s="73"/>
      <c r="O42" s="58"/>
    </row>
    <row r="43" spans="1:15" s="59" customFormat="1" ht="33.75" customHeight="1" x14ac:dyDescent="0.2">
      <c r="A43" s="96" t="s">
        <v>115</v>
      </c>
      <c r="B43" s="70" t="s">
        <v>52</v>
      </c>
      <c r="C43" s="70" t="s">
        <v>48</v>
      </c>
      <c r="D43" s="85"/>
      <c r="E43" s="71">
        <v>886.08</v>
      </c>
      <c r="F43" s="71">
        <f>E43/167.5</f>
        <v>5.2900298507462686</v>
      </c>
      <c r="G43" s="71">
        <v>0.25</v>
      </c>
      <c r="H43" s="73">
        <f t="shared" ref="H43:H58" si="3">F43*G43</f>
        <v>1.3225074626865672</v>
      </c>
      <c r="I43" s="75"/>
      <c r="J43" s="75"/>
      <c r="K43" s="75"/>
      <c r="L43" s="75"/>
      <c r="M43" s="75"/>
      <c r="N43" s="73"/>
      <c r="O43" s="58"/>
    </row>
    <row r="44" spans="1:15" s="59" customFormat="1" ht="25.5" x14ac:dyDescent="0.2">
      <c r="A44" s="96" t="s">
        <v>116</v>
      </c>
      <c r="B44" s="70" t="s">
        <v>61</v>
      </c>
      <c r="C44" s="70" t="s">
        <v>48</v>
      </c>
      <c r="D44" s="85"/>
      <c r="E44" s="71">
        <v>886.08</v>
      </c>
      <c r="F44" s="71">
        <f>E44/167.5</f>
        <v>5.2900298507462686</v>
      </c>
      <c r="G44" s="71">
        <v>1</v>
      </c>
      <c r="H44" s="73">
        <f t="shared" si="3"/>
        <v>5.2900298507462686</v>
      </c>
      <c r="I44" s="75"/>
      <c r="J44" s="75"/>
      <c r="K44" s="75"/>
      <c r="L44" s="75"/>
      <c r="M44" s="75"/>
      <c r="N44" s="73"/>
      <c r="O44" s="58"/>
    </row>
    <row r="45" spans="1:15" s="59" customFormat="1" ht="25.5" x14ac:dyDescent="0.2">
      <c r="A45" s="96" t="s">
        <v>118</v>
      </c>
      <c r="B45" s="70" t="s">
        <v>62</v>
      </c>
      <c r="C45" s="70" t="s">
        <v>51</v>
      </c>
      <c r="D45" s="85"/>
      <c r="E45" s="71">
        <v>1603.02</v>
      </c>
      <c r="F45" s="71">
        <f>E45/167.5</f>
        <v>9.5702686567164186</v>
      </c>
      <c r="G45" s="71">
        <v>0.5</v>
      </c>
      <c r="H45" s="73">
        <f t="shared" si="3"/>
        <v>4.7851343283582093</v>
      </c>
      <c r="I45" s="75"/>
      <c r="J45" s="75"/>
      <c r="K45" s="75"/>
      <c r="L45" s="76"/>
      <c r="M45" s="75"/>
      <c r="N45" s="73"/>
      <c r="O45" s="58"/>
    </row>
    <row r="46" spans="1:15" s="59" customFormat="1" ht="36.75" customHeight="1" x14ac:dyDescent="0.2">
      <c r="A46" s="96" t="s">
        <v>119</v>
      </c>
      <c r="B46" s="70" t="s">
        <v>63</v>
      </c>
      <c r="C46" s="70" t="s">
        <v>64</v>
      </c>
      <c r="D46" s="85"/>
      <c r="E46" s="71"/>
      <c r="F46" s="71">
        <v>100.34</v>
      </c>
      <c r="G46" s="71">
        <v>1</v>
      </c>
      <c r="H46" s="73">
        <f t="shared" si="3"/>
        <v>100.34</v>
      </c>
      <c r="I46" s="75"/>
      <c r="J46" s="75"/>
      <c r="K46" s="75"/>
      <c r="L46" s="76"/>
      <c r="M46" s="75"/>
      <c r="N46" s="73"/>
      <c r="O46" s="58"/>
    </row>
    <row r="47" spans="1:15" s="59" customFormat="1" ht="36.75" customHeight="1" x14ac:dyDescent="0.2">
      <c r="A47" s="96" t="s">
        <v>117</v>
      </c>
      <c r="B47" s="70" t="s">
        <v>78</v>
      </c>
      <c r="C47" s="70" t="s">
        <v>65</v>
      </c>
      <c r="D47" s="78"/>
      <c r="E47" s="71"/>
      <c r="F47" s="71">
        <v>76.12</v>
      </c>
      <c r="G47" s="71">
        <v>1</v>
      </c>
      <c r="H47" s="73">
        <f t="shared" si="3"/>
        <v>76.12</v>
      </c>
      <c r="I47" s="75"/>
      <c r="J47" s="78"/>
      <c r="K47" s="75"/>
      <c r="L47" s="76"/>
      <c r="M47" s="78"/>
      <c r="N47" s="73"/>
      <c r="O47" s="58"/>
    </row>
    <row r="48" spans="1:15" s="59" customFormat="1" ht="36.75" customHeight="1" x14ac:dyDescent="0.2">
      <c r="A48" s="121" t="s">
        <v>120</v>
      </c>
      <c r="B48" s="116" t="s">
        <v>79</v>
      </c>
      <c r="C48" s="95" t="s">
        <v>65</v>
      </c>
      <c r="D48" s="96"/>
      <c r="E48" s="72"/>
      <c r="F48" s="72">
        <v>217.98</v>
      </c>
      <c r="G48" s="72">
        <v>0.3</v>
      </c>
      <c r="H48" s="97">
        <f t="shared" si="3"/>
        <v>65.393999999999991</v>
      </c>
      <c r="I48" s="96"/>
      <c r="J48" s="96"/>
      <c r="K48" s="96"/>
      <c r="L48" s="96"/>
      <c r="M48" s="96"/>
      <c r="N48" s="97"/>
      <c r="O48" s="58"/>
    </row>
    <row r="49" spans="1:15" s="59" customFormat="1" ht="36.75" customHeight="1" x14ac:dyDescent="0.2">
      <c r="A49" s="123"/>
      <c r="B49" s="117"/>
      <c r="C49" s="95" t="s">
        <v>48</v>
      </c>
      <c r="D49" s="98"/>
      <c r="E49" s="72">
        <v>886.08</v>
      </c>
      <c r="F49" s="72">
        <f t="shared" ref="F49:F58" si="4">E49/167.5</f>
        <v>5.2900298507462686</v>
      </c>
      <c r="G49" s="72">
        <v>0.3</v>
      </c>
      <c r="H49" s="97">
        <f t="shared" si="3"/>
        <v>1.5870089552238806</v>
      </c>
      <c r="I49" s="99"/>
      <c r="J49" s="96"/>
      <c r="K49" s="99"/>
      <c r="L49" s="100"/>
      <c r="M49" s="96"/>
      <c r="N49" s="97"/>
      <c r="O49" s="58"/>
    </row>
    <row r="50" spans="1:15" s="59" customFormat="1" ht="36.75" customHeight="1" x14ac:dyDescent="0.2">
      <c r="A50" s="96" t="s">
        <v>121</v>
      </c>
      <c r="B50" s="95" t="s">
        <v>59</v>
      </c>
      <c r="C50" s="95" t="s">
        <v>48</v>
      </c>
      <c r="D50" s="98"/>
      <c r="E50" s="72">
        <v>886.08</v>
      </c>
      <c r="F50" s="72">
        <f t="shared" si="4"/>
        <v>5.2900298507462686</v>
      </c>
      <c r="G50" s="72">
        <v>0.5</v>
      </c>
      <c r="H50" s="97">
        <f t="shared" si="3"/>
        <v>2.6450149253731343</v>
      </c>
      <c r="I50" s="99"/>
      <c r="J50" s="96"/>
      <c r="K50" s="99"/>
      <c r="L50" s="100"/>
      <c r="M50" s="96"/>
      <c r="N50" s="97"/>
      <c r="O50" s="58"/>
    </row>
    <row r="51" spans="1:15" s="59" customFormat="1" ht="36.75" customHeight="1" x14ac:dyDescent="0.2">
      <c r="A51" s="121" t="s">
        <v>122</v>
      </c>
      <c r="B51" s="118" t="s">
        <v>69</v>
      </c>
      <c r="C51" s="95" t="s">
        <v>51</v>
      </c>
      <c r="D51" s="96"/>
      <c r="E51" s="72">
        <v>1603.02</v>
      </c>
      <c r="F51" s="72">
        <f t="shared" si="4"/>
        <v>9.5702686567164186</v>
      </c>
      <c r="G51" s="72">
        <v>1</v>
      </c>
      <c r="H51" s="97">
        <f>F51*G51</f>
        <v>9.5702686567164186</v>
      </c>
      <c r="I51" s="99"/>
      <c r="J51" s="96"/>
      <c r="K51" s="99"/>
      <c r="L51" s="100"/>
      <c r="M51" s="96"/>
      <c r="N51" s="68"/>
      <c r="O51" s="58"/>
    </row>
    <row r="52" spans="1:15" s="59" customFormat="1" ht="36.75" customHeight="1" x14ac:dyDescent="0.2">
      <c r="A52" s="123"/>
      <c r="B52" s="119"/>
      <c r="C52" s="95" t="s">
        <v>48</v>
      </c>
      <c r="D52" s="98"/>
      <c r="E52" s="72">
        <v>886.08</v>
      </c>
      <c r="F52" s="72">
        <f t="shared" si="4"/>
        <v>5.2900298507462686</v>
      </c>
      <c r="G52" s="72">
        <v>2.5</v>
      </c>
      <c r="H52" s="97">
        <f>F52*G52</f>
        <v>13.225074626865672</v>
      </c>
      <c r="I52" s="99"/>
      <c r="J52" s="96"/>
      <c r="K52" s="96"/>
      <c r="L52" s="96"/>
      <c r="M52" s="96"/>
      <c r="N52" s="68"/>
      <c r="O52" s="58"/>
    </row>
    <row r="53" spans="1:15" s="59" customFormat="1" ht="36.75" customHeight="1" x14ac:dyDescent="0.2">
      <c r="A53" s="121" t="s">
        <v>123</v>
      </c>
      <c r="B53" s="120" t="s">
        <v>72</v>
      </c>
      <c r="C53" s="95" t="s">
        <v>51</v>
      </c>
      <c r="D53" s="96"/>
      <c r="E53" s="72">
        <v>1603.02</v>
      </c>
      <c r="F53" s="72">
        <f t="shared" si="4"/>
        <v>9.5702686567164186</v>
      </c>
      <c r="G53" s="72">
        <v>1</v>
      </c>
      <c r="H53" s="97">
        <f t="shared" si="3"/>
        <v>9.5702686567164186</v>
      </c>
      <c r="I53" s="99"/>
      <c r="J53" s="96"/>
      <c r="K53" s="99"/>
      <c r="L53" s="100"/>
      <c r="M53" s="96"/>
      <c r="N53" s="97"/>
      <c r="O53" s="58"/>
    </row>
    <row r="54" spans="1:15" s="59" customFormat="1" ht="36.75" customHeight="1" x14ac:dyDescent="0.2">
      <c r="A54" s="122"/>
      <c r="B54" s="120"/>
      <c r="C54" s="95" t="s">
        <v>48</v>
      </c>
      <c r="D54" s="98"/>
      <c r="E54" s="72">
        <v>886.08</v>
      </c>
      <c r="F54" s="72">
        <f>E54/167.5</f>
        <v>5.2900298507462686</v>
      </c>
      <c r="G54" s="72">
        <v>2.5</v>
      </c>
      <c r="H54" s="97">
        <f>F54*G54</f>
        <v>13.225074626865672</v>
      </c>
      <c r="I54" s="99"/>
      <c r="J54" s="96"/>
      <c r="K54" s="99"/>
      <c r="L54" s="100"/>
      <c r="M54" s="96"/>
      <c r="N54" s="97"/>
      <c r="O54" s="58"/>
    </row>
    <row r="55" spans="1:15" s="59" customFormat="1" ht="36.75" customHeight="1" x14ac:dyDescent="0.2">
      <c r="A55" s="123"/>
      <c r="B55" s="120"/>
      <c r="C55" s="95" t="s">
        <v>66</v>
      </c>
      <c r="D55" s="68"/>
      <c r="E55" s="68"/>
      <c r="F55" s="72">
        <v>217.98</v>
      </c>
      <c r="G55" s="72">
        <v>0.25</v>
      </c>
      <c r="H55" s="97">
        <f>F55*G55</f>
        <v>54.494999999999997</v>
      </c>
      <c r="I55" s="99"/>
      <c r="J55" s="96"/>
      <c r="K55" s="96"/>
      <c r="L55" s="96"/>
      <c r="M55" s="96"/>
      <c r="N55" s="97"/>
      <c r="O55" s="58"/>
    </row>
    <row r="56" spans="1:15" s="59" customFormat="1" ht="66.75" customHeight="1" x14ac:dyDescent="0.2">
      <c r="A56" s="96" t="s">
        <v>124</v>
      </c>
      <c r="B56" s="95" t="s">
        <v>73</v>
      </c>
      <c r="C56" s="95" t="s">
        <v>48</v>
      </c>
      <c r="D56" s="98"/>
      <c r="E56" s="72">
        <v>886.08</v>
      </c>
      <c r="F56" s="72">
        <f>E56/167.5</f>
        <v>5.2900298507462686</v>
      </c>
      <c r="G56" s="72">
        <v>0.25</v>
      </c>
      <c r="H56" s="97">
        <f>F56*G56</f>
        <v>1.3225074626865672</v>
      </c>
      <c r="I56" s="99"/>
      <c r="J56" s="96"/>
      <c r="K56" s="96"/>
      <c r="L56" s="96"/>
      <c r="M56" s="96"/>
      <c r="N56" s="97"/>
      <c r="O56" s="58"/>
    </row>
    <row r="57" spans="1:15" s="59" customFormat="1" ht="25.5" x14ac:dyDescent="0.2">
      <c r="A57" s="96" t="s">
        <v>125</v>
      </c>
      <c r="B57" s="95" t="s">
        <v>67</v>
      </c>
      <c r="C57" s="70" t="s">
        <v>15</v>
      </c>
      <c r="D57" s="85"/>
      <c r="E57" s="71">
        <v>2941</v>
      </c>
      <c r="F57" s="71">
        <f t="shared" si="4"/>
        <v>17.558208955223879</v>
      </c>
      <c r="G57" s="71">
        <v>2</v>
      </c>
      <c r="H57" s="73">
        <f t="shared" si="3"/>
        <v>35.116417910447758</v>
      </c>
      <c r="I57" s="75"/>
      <c r="J57" s="78"/>
      <c r="K57" s="75"/>
      <c r="L57" s="73"/>
      <c r="M57" s="78"/>
      <c r="N57" s="73"/>
      <c r="O57" s="58"/>
    </row>
    <row r="58" spans="1:15" s="59" customFormat="1" ht="25.5" x14ac:dyDescent="0.2">
      <c r="A58" s="96" t="s">
        <v>126</v>
      </c>
      <c r="B58" s="94" t="s">
        <v>68</v>
      </c>
      <c r="C58" s="70" t="s">
        <v>48</v>
      </c>
      <c r="D58" s="85"/>
      <c r="E58" s="71">
        <v>886.08</v>
      </c>
      <c r="F58" s="71">
        <f t="shared" si="4"/>
        <v>5.2900298507462686</v>
      </c>
      <c r="G58" s="71">
        <v>1</v>
      </c>
      <c r="H58" s="73">
        <f t="shared" si="3"/>
        <v>5.2900298507462686</v>
      </c>
      <c r="I58" s="78"/>
      <c r="J58" s="78"/>
      <c r="K58" s="78"/>
      <c r="L58" s="78"/>
      <c r="M58" s="78"/>
      <c r="N58" s="73"/>
      <c r="O58" s="58"/>
    </row>
    <row r="59" spans="1:15" x14ac:dyDescent="0.2">
      <c r="A59" s="96" t="s">
        <v>127</v>
      </c>
      <c r="B59" s="38" t="s">
        <v>9</v>
      </c>
      <c r="C59" s="38" t="s">
        <v>15</v>
      </c>
      <c r="D59" s="39">
        <v>19</v>
      </c>
      <c r="E59" s="46">
        <v>3946</v>
      </c>
      <c r="F59" s="41">
        <v>22.94</v>
      </c>
      <c r="G59" s="47">
        <v>0.1</v>
      </c>
      <c r="H59" s="47">
        <f>F59*G59</f>
        <v>2.294</v>
      </c>
      <c r="I59" s="44"/>
      <c r="J59" s="44"/>
      <c r="K59" s="44"/>
      <c r="L59" s="44"/>
      <c r="M59" s="44"/>
      <c r="N59" s="44"/>
    </row>
    <row r="60" spans="1:15" x14ac:dyDescent="0.2">
      <c r="A60" s="96"/>
      <c r="B60" s="113" t="s">
        <v>33</v>
      </c>
      <c r="C60" s="114"/>
      <c r="D60" s="114"/>
      <c r="E60" s="114"/>
      <c r="F60" s="115"/>
      <c r="G60" s="48">
        <f>SUM(G10:G59)</f>
        <v>36.9</v>
      </c>
      <c r="H60" s="48">
        <f>SUM(H10:H59)</f>
        <v>796.79947910447754</v>
      </c>
      <c r="I60" s="44"/>
      <c r="J60" s="44"/>
      <c r="K60" s="44"/>
      <c r="L60" s="44"/>
      <c r="M60" s="49" t="s">
        <v>33</v>
      </c>
      <c r="N60" s="50">
        <f>SUM(N10:N59)</f>
        <v>0</v>
      </c>
    </row>
    <row r="61" spans="1:15" x14ac:dyDescent="0.2">
      <c r="A61" s="96"/>
      <c r="B61" s="110" t="s">
        <v>8</v>
      </c>
      <c r="C61" s="111"/>
      <c r="D61" s="111"/>
      <c r="E61" s="111"/>
      <c r="F61" s="111"/>
      <c r="G61" s="112"/>
      <c r="H61" s="48">
        <v>3.4686969470149234</v>
      </c>
      <c r="I61" s="44"/>
      <c r="J61" s="44"/>
      <c r="K61" s="44"/>
      <c r="L61" s="44"/>
      <c r="M61" s="49"/>
      <c r="N61" s="49"/>
    </row>
    <row r="62" spans="1:15" x14ac:dyDescent="0.2">
      <c r="A62" s="96"/>
      <c r="B62" s="113" t="s">
        <v>34</v>
      </c>
      <c r="C62" s="114"/>
      <c r="D62" s="114"/>
      <c r="E62" s="114"/>
      <c r="F62" s="114"/>
      <c r="G62" s="115"/>
      <c r="H62" s="48">
        <f>H60+H61</f>
        <v>800.26817605149245</v>
      </c>
      <c r="I62" s="44"/>
      <c r="J62" s="44"/>
      <c r="K62" s="44"/>
      <c r="L62" s="44"/>
      <c r="M62" s="49" t="s">
        <v>34</v>
      </c>
      <c r="N62" s="50">
        <f>H60+H61+N60</f>
        <v>800.26817605149245</v>
      </c>
    </row>
    <row r="64" spans="1:15" x14ac:dyDescent="0.2">
      <c r="B64" s="27" t="s">
        <v>17</v>
      </c>
      <c r="D64" s="51"/>
      <c r="E64" s="52"/>
      <c r="F64" s="26"/>
      <c r="G64" s="26"/>
      <c r="H64" s="27"/>
    </row>
    <row r="65" spans="2:8" x14ac:dyDescent="0.2">
      <c r="B65" s="27" t="s">
        <v>82</v>
      </c>
      <c r="E65" s="51" t="s">
        <v>80</v>
      </c>
      <c r="F65" s="52"/>
    </row>
    <row r="66" spans="2:8" x14ac:dyDescent="0.2">
      <c r="E66" s="26"/>
      <c r="F66" s="52"/>
      <c r="G66" s="26"/>
      <c r="H66" s="27"/>
    </row>
    <row r="67" spans="2:8" x14ac:dyDescent="0.2">
      <c r="B67" s="27" t="s">
        <v>18</v>
      </c>
      <c r="E67" s="51"/>
      <c r="F67" s="52"/>
    </row>
    <row r="68" spans="2:8" x14ac:dyDescent="0.2">
      <c r="B68" s="27" t="s">
        <v>14</v>
      </c>
      <c r="E68" s="51" t="s">
        <v>10</v>
      </c>
      <c r="F68" s="52"/>
    </row>
    <row r="70" spans="2:8" x14ac:dyDescent="0.2">
      <c r="H70" s="105"/>
    </row>
  </sheetData>
  <mergeCells count="20">
    <mergeCell ref="A1:N1"/>
    <mergeCell ref="A3:N3"/>
    <mergeCell ref="A4:N4"/>
    <mergeCell ref="A6:N6"/>
    <mergeCell ref="A2:H2"/>
    <mergeCell ref="C7:H7"/>
    <mergeCell ref="A7:A8"/>
    <mergeCell ref="B7:B8"/>
    <mergeCell ref="A53:A55"/>
    <mergeCell ref="A51:A52"/>
    <mergeCell ref="A12:A15"/>
    <mergeCell ref="B12:B15"/>
    <mergeCell ref="A48:A49"/>
    <mergeCell ref="I7:N7"/>
    <mergeCell ref="B61:G61"/>
    <mergeCell ref="B62:G62"/>
    <mergeCell ref="B60:F60"/>
    <mergeCell ref="B48:B49"/>
    <mergeCell ref="B51:B52"/>
    <mergeCell ref="B53:B55"/>
  </mergeCells>
  <phoneticPr fontId="1" type="noConversion"/>
  <pageMargins left="0.23622047244094491" right="0.23622047244094491" top="0.39370078740157483" bottom="0.35433070866141736" header="0.31496062992125984" footer="0.31496062992125984"/>
  <pageSetup paperSize="9" scale="85" orientation="landscape" r:id="rId1"/>
  <headerFooter differentFirst="1" alignWithMargins="0">
    <oddHeader>&amp;C2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6 Kastu suvestine</vt:lpstr>
      <vt:lpstr>6</vt:lpstr>
    </vt:vector>
  </TitlesOfParts>
  <Company>VASPVT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Vaidas Daktariūnas</dc:creator>
  <cp:lastModifiedBy>Vida Juciūtė</cp:lastModifiedBy>
  <cp:lastPrinted>2016-03-24T12:05:47Z</cp:lastPrinted>
  <dcterms:created xsi:type="dcterms:W3CDTF">2007-02-13T07:28:35Z</dcterms:created>
  <dcterms:modified xsi:type="dcterms:W3CDTF">2020-12-22T15:12:48Z</dcterms:modified>
</cp:coreProperties>
</file>