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0589C24B-FD8B-44AC-8D9B-D4479E4AE1A0}" xr6:coauthVersionLast="47" xr6:coauthVersionMax="47" xr10:uidLastSave="{00000000-0000-0000-0000-000000000000}"/>
  <bookViews>
    <workbookView xWindow="1100" yWindow="1100" windowWidth="14400" windowHeight="7350"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4" i="1" l="1"/>
  <c r="N34" i="1" s="1"/>
  <c r="M33" i="1"/>
  <c r="N33" i="1" s="1"/>
  <c r="M32" i="1"/>
  <c r="N32" i="1" s="1"/>
  <c r="M39" i="1"/>
  <c r="N39" i="1" s="1"/>
  <c r="M38" i="1"/>
  <c r="N38" i="1" s="1"/>
  <c r="M37" i="1"/>
  <c r="N37" i="1" s="1"/>
  <c r="M12" i="1"/>
  <c r="N12" i="1" s="1"/>
  <c r="M13" i="1"/>
  <c r="N13" i="1" s="1"/>
  <c r="M11" i="1"/>
  <c r="N11" i="1" s="1"/>
  <c r="M23" i="1"/>
  <c r="M24" i="1"/>
  <c r="N35" i="1" l="1"/>
  <c r="N40" i="1"/>
  <c r="M29" i="1"/>
  <c r="N29" i="1" s="1"/>
  <c r="M28" i="1"/>
  <c r="N28" i="1" s="1"/>
  <c r="M27" i="1"/>
  <c r="N27" i="1" s="1"/>
  <c r="N24" i="1"/>
  <c r="N23" i="1"/>
  <c r="M18" i="1"/>
  <c r="N18" i="1" s="1"/>
  <c r="M17" i="1"/>
  <c r="N17" i="1" s="1"/>
  <c r="M16" i="1"/>
  <c r="N16" i="1" s="1"/>
  <c r="N19" i="1" l="1"/>
  <c r="N30" i="1"/>
  <c r="N14" i="1"/>
  <c r="N25" i="1"/>
  <c r="N41" i="1" l="1"/>
  <c r="N20" i="1"/>
  <c r="N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Vartotojas</author>
    <author>Riskus Regimantas</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D8" authorId="1" shapeId="0" xr:uid="{3EBBE5F6-500E-4CE6-B59E-5165938187FA}">
      <text>
        <r>
          <rPr>
            <sz val="9"/>
            <color indexed="81"/>
            <rFont val="Tahoma"/>
            <family val="2"/>
            <charset val="186"/>
          </rPr>
          <t>Nurodomi ūkio subjektai, privalantys vykdyti informacinį įpareigojimą, kurio sukeliama administracinė našta vertinama</t>
        </r>
      </text>
    </comment>
    <comment ref="E8" authorId="0" shapeId="0" xr:uid="{00000000-0006-0000-0000-000002000000}">
      <text>
        <r>
          <rPr>
            <sz val="9"/>
            <color indexed="81"/>
            <rFont val="Tahoma"/>
            <family val="2"/>
            <charset val="186"/>
          </rPr>
          <t xml:space="preserve">Nurodoma, ar reglamentuoja ES, ar LR teisės aktai
</t>
        </r>
      </text>
    </comment>
    <comment ref="F8"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A10" authorId="2" shapeId="0" xr:uid="{CC135780-D9C8-4197-BBBC-2FD8220E123C}">
      <text>
        <r>
          <rPr>
            <b/>
            <sz val="9"/>
            <color indexed="81"/>
            <rFont val="Tahoma"/>
            <charset val="1"/>
          </rPr>
          <t>Vartotojas:</t>
        </r>
        <r>
          <rPr>
            <sz val="9"/>
            <color indexed="81"/>
            <rFont val="Tahoma"/>
            <charset val="1"/>
          </rPr>
          <t xml:space="preserve">
Šiuo metu licencijuoti 3074 apgyvendinimo paslaugų teikėjai. Kadangi šis skaičius nuolat didėja, siūlytume pasirinkti konkrečios datos skaičių, pažymint tai pastabose.
Manome, kad paprastai įstaigoje saugomi dokumentai archyvuojami vieną kartą per metus, todėl lentelėje pakeistas šio veiksmo dažnumas.
(Šie pakeitimai geltoname fone)
Pastaba. VVTAT neturi duomenų, kiek laiko trunka atliekamos procedūros, todėl šie duomenys nekeičiami.
</t>
        </r>
      </text>
    </comment>
    <comment ref="N11" authorId="3" shapeId="0" xr:uid="{00000000-0006-0000-0000-000008000000}">
      <text>
        <r>
          <rPr>
            <sz val="9"/>
            <color indexed="81"/>
            <rFont val="Tahoma"/>
            <family val="2"/>
            <charset val="186"/>
          </rPr>
          <t xml:space="preserve">
Pvz., jei Tv=1 val., Cv=6 EUR, P= 1,25, F=1 kartas, L=1 ūkio subjektas, tai ANvv = 7,5 EUR</t>
        </r>
      </text>
    </comment>
    <comment ref="M20" authorId="0" shapeId="0" xr:uid="{00000000-0006-0000-0000-000009000000}">
      <text>
        <r>
          <rPr>
            <sz val="9"/>
            <color indexed="81"/>
            <rFont val="Tahoma"/>
            <family val="2"/>
            <charset val="186"/>
          </rPr>
          <t xml:space="preserve">Visų teisės akto projekte numatomų keisti ir (ar) naikinti galiojančių informacinių įpareigojimų sukeliama administracinė našta.
</t>
        </r>
      </text>
    </comment>
    <comment ref="N20" authorId="0" shapeId="0" xr:uid="{00000000-0006-0000-0000-00000A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A22" authorId="2" shapeId="0" xr:uid="{5C4E08DB-4C91-4220-88A1-F4A2F2099C30}">
      <text>
        <r>
          <rPr>
            <b/>
            <sz val="9"/>
            <color indexed="81"/>
            <rFont val="Tahoma"/>
            <charset val="1"/>
          </rPr>
          <t>Vartotojas:</t>
        </r>
        <r>
          <rPr>
            <sz val="9"/>
            <color indexed="81"/>
            <rFont val="Tahoma"/>
            <charset val="1"/>
          </rPr>
          <t xml:space="preserve">
Dėl lentelės 2.1. punkto 
Pateiktame TĮ projekte kol kas nėra pateikta nuostatų dėl perėjimo nuo registracijos kortelių prie elektroninės registracijos informacinės sistemos, tačiau mūsų pastabos (veiksmo pavadinimai) skirtos informacinei sistemai.
Atkreipiame dėmesį, kad jei iki informacinės sistemos sukūrimo, kurį laiką vis dar galios registracijos (kortelių ar kt.) popierinis pildymas, šiuos asmens duomenis vis tiek teks saugoti ir naikinti, net jei bus atsisakyta TĮ nurodyti saugojimo terminą.  
</t>
        </r>
      </text>
    </comment>
    <comment ref="N23" authorId="3" shapeId="0" xr:uid="{00000000-0006-0000-0000-00000B000000}">
      <text>
        <r>
          <rPr>
            <sz val="9"/>
            <color indexed="81"/>
            <rFont val="Tahoma"/>
            <family val="2"/>
            <charset val="186"/>
          </rPr>
          <t xml:space="preserve">
Pvz., jei Tv=1 val., Cv=6 EUR, P= 1,25, F=1 kartas, L=1 ūkio subjektas, tai ANvv = 7,5 EUR</t>
        </r>
      </text>
    </comment>
    <comment ref="M41" authorId="0" shapeId="0" xr:uid="{00000000-0006-0000-0000-00000C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<sst xmlns="http://schemas.openxmlformats.org/spreadsheetml/2006/main" count="125" uniqueCount="77">
  <si>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</si>
  <si>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</si>
  <si>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</si>
  <si>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</si>
  <si>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</si>
  <si>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</si>
  <si>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A2</t>
  </si>
  <si>
    <t>A3</t>
  </si>
  <si>
    <t>1.2.</t>
  </si>
  <si>
    <t>B1</t>
  </si>
  <si>
    <t>B2</t>
  </si>
  <si>
    <t>B3</t>
  </si>
  <si>
    <t>2. Teisės akto projekto galima sukelti administracinė našta</t>
  </si>
  <si>
    <t>2.1.</t>
  </si>
  <si>
    <t>2.2.</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</si>
  <si>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</si>
  <si>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</si>
  <si>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</si>
  <si>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</si>
  <si>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</si>
  <si>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</si>
  <si>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</si>
  <si>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</si>
  <si>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</si>
  <si>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</si>
  <si>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</si>
  <si>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</si>
  <si>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</si>
  <si>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</si>
  <si>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</si>
  <si>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</si>
  <si>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</si>
  <si>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</si>
  <si>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</si>
  <si>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</si>
  <si>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</si>
  <si>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</si>
  <si>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</si>
  <si>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</si>
  <si>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</si>
  <si>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</si>
  <si>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</si>
  <si>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</si>
  <si>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</si>
  <si>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</si>
  <si>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</si>
  <si>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Ekonomikos ir inovacijų ministerija</t>
  </si>
  <si>
    <t>Registracijos kortelės užpildymas ir duomenų suvedimas į savo dokumentaciją</t>
  </si>
  <si>
    <t>Registracijos kortelės suarchyvavimas (saugojimui 5 metus)</t>
  </si>
  <si>
    <t>Registracijos kortelės naikinimas  (po 5 metų)</t>
  </si>
  <si>
    <t>Visi apgyvendinimo paslaugų teikėjai</t>
  </si>
  <si>
    <t>Lietuvos Respublikos teisės aktai</t>
  </si>
  <si>
    <t>Kelionių organizatorius privalo savo interneto svetainėje ir sudaromose organizuotos turistinės kelionės sutartyse su turistais skelbti draudimo įmonės, išdavusios laidavimo draudimą, arba finansų įstaigos, išdavusios finansinę garantiją, pavadinimą, buveinės adresą, laidavimo draudimo liudijimo numerį ar finansinės garantijos numerį, taip pat laidavimo draudimo sutarties ar finansinės garantijos galiojimo terminą</t>
  </si>
  <si>
    <t>Išvykstamojo turizmo kelionių organizatoriai</t>
  </si>
  <si>
    <t xml:space="preserve">Išsiimti prievolių įvykdymo užtikrinimo sumą ir Vyriausybės įgaliotai institucijai pateikti dokumentus ir informaciją, patvirtinančius prievolių įvykdymo užtikrinimo sumą
</t>
  </si>
  <si>
    <t>Vyriausybės įgaliotai institucijai, draudimo įmonei ir (arba) finansų įstaigai pateikti  informaciją apie sudarytas ir (ar) ketinamas sudaryti laidavimo draudimo sutartis ir (arba) finansines garantijas, kai atitinkamą informaciją kelionių organizatorius ir turizmo paslaugų rinkinio pardavėjas sužino ar turėjo sužinoti</t>
  </si>
  <si>
    <t>2.3.</t>
  </si>
  <si>
    <t>C1</t>
  </si>
  <si>
    <t>C2</t>
  </si>
  <si>
    <t>C3</t>
  </si>
  <si>
    <t>Atvykstamojo turizmo kelionių organizatoriai</t>
  </si>
  <si>
    <t>2.4.</t>
  </si>
  <si>
    <t>D1</t>
  </si>
  <si>
    <t>D2</t>
  </si>
  <si>
    <t>D3</t>
  </si>
  <si>
    <t>Rūta Bankauskaitė</t>
  </si>
  <si>
    <t>Ataskaitą užpildė Turizmo skyriaus vyr. specialistė</t>
  </si>
  <si>
    <t>Registracijos duomenų įvedimas į informacinę sistemą</t>
  </si>
  <si>
    <t>Susipažinimas su nauja informacine sistema</t>
  </si>
  <si>
    <t>Vyriausybės įgaliotai institucijai pateikti kasketvirtines ataskaitas, kaip reikalaujama Turizmo įstatyme.</t>
  </si>
  <si>
    <t>Lietuvos Respublikos turizmo įstatymo NR. VIII-667 pakeitimo įstatymo projektas (toliau - įstatymo projektas)</t>
  </si>
  <si>
    <t xml:space="preserve">Turizmo įstatymo  31 straipsnio 1 dalies 4 punktas. Svečio registracijos kortelės administravimas. </t>
  </si>
  <si>
    <t>Įstatymo projekto 32 straipsnio 1 dalies 3 punktas. Svečio registracijos kortelės administravimas</t>
  </si>
  <si>
    <t>Įstatymo projekto 7 straipsnio 2 dalies 5 punktas, 13 straipsnio 1, 3 ir 4 dalys. Atvykstamojo turizmo kelionių organizatoriaus prievolių įvykdymo užtikrinimo suma turi būti ne mažesnė kaip      3 000 eurų</t>
  </si>
  <si>
    <t>Įstatymo projekto 7 straipsnio 2 dalies 5 punktas, 13 straipsnio 2, 3 ir 4 dalys. Išvykstamojo turizmo kelionių organizatoriaus prievolių įvykdymo užtikrinimo suma turi būti ne mažesnė kaip      20 000 eurų</t>
  </si>
  <si>
    <t>Įstatymo projekto 7 straipsnio 2 dalies 5 punktas, 13 straipsnio 2, 3 ir 4 dalys. Išvykstamojo turizmo kelionių organizatoriaus prievolių įvykdymo užtikrinimo suma turi būti ne mažesnė kaip 50 000 eurų</t>
  </si>
  <si>
    <t xml:space="preserve">Turizmo įstatymo 7 straipsnio 2 dalies 5 punktas, 13 straipsnio 2 dalies 1 punktas. Išvykstamojo turizmo kelionių organizatoriaus prievolių įvykdymo užtikrinimo suma turi būti ne mažesnė kaip      50 000 eurų.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</si>
</sst>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4"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7"/>
      <color theme="1"/>
      <name val="Times New Roman"/>
      <family val="1"/>
      <charset val="186"/>
    </font>
    <font>
      <sz val="12"/>
      <color rgb="FF000000"/>
      <name val="Calibri"/>
      <family val="2"/>
      <charset val="186"/>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2" fillId="0" borderId="0" xfId="0" applyFont="1"/>
    <xf numFmtId="165" fontId="2" fillId="0" borderId="0" xfId="0" applyNumberFormat="1" applyFont="1"/>
    <xf numFmtId="0" fontId="1" fillId="0" borderId="3" xfId="0" applyFont="1" applyBorder="1" applyAlignment="1" applyProtection="1">
      <alignment horizontal="justify" vertical="center" wrapText="1"/>
      <protection hidden="1"/>
    </xf>
    <xf numFmtId="0" fontId="0" fillId="0" borderId="0" xfId="0" applyAlignment="1"/>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1" fillId="2" borderId="3" xfId="0" applyFont="1" applyFill="1" applyBorder="1" applyAlignment="1" applyProtection="1">
      <alignment horizontal="justify" vertical="center" wrapText="1"/>
      <protection locked="0" hidden="1"/>
    </xf>
    <xf numFmtId="164" fontId="1" fillId="2" borderId="3" xfId="0" applyNumberFormat="1" applyFont="1" applyFill="1" applyBorder="1" applyAlignment="1" applyProtection="1">
      <alignment horizontal="right" vertical="center" wrapText="1"/>
      <protection locked="0" hidden="1"/>
    </xf>
    <xf numFmtId="0" fontId="1" fillId="2" borderId="3" xfId="0" applyFont="1" applyFill="1" applyBorder="1" applyAlignment="1" applyProtection="1">
      <alignment vertical="center" wrapText="1"/>
      <protection locked="0" hidden="1"/>
    </xf>
    <xf numFmtId="0" fontId="1" fillId="2" borderId="3" xfId="0" applyFont="1" applyFill="1" applyBorder="1" applyAlignment="1" applyProtection="1">
      <alignment horizontal="left" vertical="top" wrapText="1"/>
      <protection locked="0" hidden="1"/>
    </xf>
    <xf numFmtId="0" fontId="19" fillId="2" borderId="3" xfId="0" applyFont="1" applyFill="1" applyBorder="1" applyAlignment="1" applyProtection="1">
      <alignment horizontal="justify" vertical="center" wrapText="1"/>
      <protection locked="0" hidden="1"/>
    </xf>
    <xf numFmtId="0" fontId="1" fillId="2" borderId="3" xfId="0" applyFont="1" applyFill="1" applyBorder="1" applyAlignment="1" applyProtection="1">
      <alignment horizontal="right" vertical="center" wrapText="1"/>
      <protection hidden="1"/>
    </xf>
    <xf numFmtId="4" fontId="1" fillId="2" borderId="3" xfId="0" applyNumberFormat="1" applyFont="1" applyFill="1" applyBorder="1" applyAlignment="1" applyProtection="1">
      <alignment horizontal="justify" vertical="center" wrapText="1"/>
      <protection hidden="1"/>
    </xf>
    <xf numFmtId="0" fontId="0" fillId="2" borderId="0" xfId="0" applyFill="1"/>
    <xf numFmtId="0" fontId="20" fillId="2" borderId="3" xfId="0" applyFont="1" applyFill="1" applyBorder="1" applyAlignment="1" applyProtection="1">
      <alignment horizontal="justify" vertical="center" wrapText="1"/>
      <protection locked="0" hidden="1"/>
    </xf>
    <xf numFmtId="165" fontId="1" fillId="2" borderId="3" xfId="0" applyNumberFormat="1" applyFont="1" applyFill="1" applyBorder="1" applyAlignment="1" applyProtection="1">
      <alignment horizontal="right" vertical="center" wrapText="1"/>
      <protection locked="0" hidden="1"/>
    </xf>
    <xf numFmtId="0" fontId="1" fillId="2" borderId="3" xfId="0" applyFont="1" applyFill="1" applyBorder="1" applyAlignment="1" applyProtection="1">
      <alignment horizontal="right" vertical="center" wrapText="1"/>
      <protection locked="0" hidden="1"/>
    </xf>
    <xf numFmtId="4" fontId="1" fillId="2" borderId="3" xfId="0" applyNumberFormat="1" applyFont="1" applyFill="1" applyBorder="1" applyAlignment="1" applyProtection="1">
      <alignment horizontal="right" vertical="center" wrapText="1"/>
      <protection hidden="1"/>
    </xf>
    <xf numFmtId="0" fontId="1" fillId="2" borderId="3" xfId="0" applyFont="1" applyFill="1" applyBorder="1" applyAlignment="1" applyProtection="1">
      <alignment horizontal="justify" vertical="center" wrapText="1"/>
      <protection hidden="1"/>
    </xf>
    <xf numFmtId="0" fontId="19" fillId="2" borderId="3" xfId="0" applyFont="1" applyFill="1" applyBorder="1" applyAlignment="1" applyProtection="1">
      <alignment horizontal="justify" vertical="center" wrapText="1"/>
      <protection hidden="1"/>
    </xf>
    <xf numFmtId="164" fontId="1" fillId="2" borderId="3" xfId="0" applyNumberFormat="1" applyFont="1" applyFill="1" applyBorder="1" applyAlignment="1" applyProtection="1">
      <alignment horizontal="right" vertical="center" wrapText="1"/>
      <protection hidden="1"/>
    </xf>
    <xf numFmtId="165" fontId="1" fillId="2" borderId="3" xfId="0" applyNumberFormat="1" applyFont="1" applyFill="1" applyBorder="1" applyAlignment="1" applyProtection="1">
      <alignment horizontal="right" vertical="center" wrapText="1"/>
      <protection hidden="1"/>
    </xf>
    <xf numFmtId="0" fontId="4" fillId="2" borderId="0" xfId="0" applyFont="1" applyFill="1" applyAlignment="1" applyProtection="1">
      <alignment horizontal="right"/>
      <protection hidden="1"/>
    </xf>
    <xf numFmtId="4" fontId="5" fillId="2" borderId="3" xfId="0" applyNumberFormat="1" applyFont="1" applyFill="1" applyBorder="1" applyAlignment="1" applyProtection="1">
      <alignment horizontal="right" vertical="center" wrapText="1"/>
      <protection hidden="1"/>
    </xf>
    <xf numFmtId="4" fontId="4" fillId="2" borderId="3" xfId="0" applyNumberFormat="1" applyFont="1" applyFill="1" applyBorder="1" applyAlignment="1" applyProtection="1">
      <alignment horizontal="justify" vertical="center" wrapText="1"/>
      <protection hidden="1"/>
    </xf>
    <xf numFmtId="0" fontId="1" fillId="2" borderId="0" xfId="0" applyFont="1" applyFill="1" applyAlignment="1" applyProtection="1">
      <alignment horizontal="right"/>
      <protection hidden="1"/>
    </xf>
    <xf numFmtId="0" fontId="0" fillId="2" borderId="0" xfId="0" applyFill="1" applyAlignment="1"/>
    <xf numFmtId="16" fontId="1" fillId="2" borderId="3" xfId="0" applyNumberFormat="1" applyFont="1" applyFill="1" applyBorder="1" applyAlignment="1" applyProtection="1">
      <alignment horizontal="justify" vertical="center" wrapText="1"/>
      <protection locked="0" hidden="1"/>
    </xf>
    <xf numFmtId="0" fontId="1" fillId="2" borderId="3" xfId="0" applyFont="1" applyFill="1" applyBorder="1" applyAlignment="1">
      <alignment horizontal="right" vertical="center" wrapText="1"/>
    </xf>
    <xf numFmtId="4" fontId="1" fillId="2" borderId="3" xfId="0" applyNumberFormat="1" applyFont="1" applyFill="1" applyBorder="1" applyAlignment="1">
      <alignment horizontal="right" vertical="center" wrapText="1"/>
    </xf>
    <xf numFmtId="0" fontId="4" fillId="2" borderId="3" xfId="0" applyFont="1" applyFill="1" applyBorder="1" applyAlignment="1" applyProtection="1">
      <alignment horizontal="right"/>
      <protection hidden="1"/>
    </xf>
    <xf numFmtId="0" fontId="1" fillId="2" borderId="7" xfId="0" applyFont="1" applyFill="1" applyBorder="1" applyAlignment="1" applyProtection="1">
      <alignment horizontal="right" vertical="center" wrapText="1"/>
      <protection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0" fillId="0" borderId="1" xfId="0" applyFill="1" applyBorder="1" applyAlignment="1" applyProtection="1">
      <alignment horizontal="center"/>
      <protection locked="0" hidden="1"/>
    </xf>
    <xf numFmtId="0" fontId="1" fillId="0" borderId="0" xfId="0" applyFont="1" applyAlignment="1">
      <alignment horizontal="center" vertical="center"/>
    </xf>
    <xf numFmtId="0" fontId="3"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1" fillId="2" borderId="4" xfId="0" applyFont="1" applyFill="1" applyBorder="1" applyAlignment="1" applyProtection="1">
      <alignment horizontal="left" vertical="center" wrapText="1"/>
      <protection hidden="1"/>
    </xf>
    <xf numFmtId="0" fontId="1" fillId="2" borderId="2" xfId="0" applyFont="1" applyFill="1" applyBorder="1" applyAlignment="1" applyProtection="1">
      <alignment horizontal="left" vertical="center" wrapText="1"/>
      <protection hidden="1"/>
    </xf>
    <xf numFmtId="0" fontId="1" fillId="2" borderId="5"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protection hidden="1"/>
    </xf>
    <xf numFmtId="0" fontId="6" fillId="2" borderId="2" xfId="0" applyFont="1" applyFill="1" applyBorder="1" applyAlignment="1" applyProtection="1">
      <alignment horizontal="left"/>
      <protection hidden="1"/>
    </xf>
    <xf numFmtId="0" fontId="6" fillId="2" borderId="5" xfId="0" applyFont="1" applyFill="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21" fillId="0" borderId="0" xfId="0" applyFont="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1"/>
  <sheetViews>
    <sheetView tabSelected="1" zoomScaleNormal="100" workbookViewId="0">
      <pane ySplit="8" topLeftCell="A9" activePane="bottomLeft" state="frozen"/>
      <selection pane="bottomLeft" activeCell="A7" sqref="A7:E7"/>
    </sheetView>
  </sheetViews>
  <sheetFormatPr defaultRowHeight="14.5" x14ac:dyDescent="0.35"/>
  <cols>
    <col min="1" max="1" width="6.54296875" customWidth="1"/>
    <col min="2" max="2" width="19.26953125" customWidth="1"/>
    <col min="3" max="3" width="30.1796875" customWidth="1"/>
    <col min="6" max="6" width="7" customWidth="1"/>
    <col min="7" max="7" width="6.1796875" customWidth="1"/>
    <col min="14" max="14" width="12" customWidth="1"/>
    <col min="17" max="17" width="9.7265625" bestFit="1" customWidth="1"/>
  </cols>
  <sheetData>
    <row r="1" spans="1:17" hidden="1" x14ac:dyDescent="0.35">
      <c r="A1" s="1"/>
      <c r="C1" s="54" t="s">
        <v>46</v>
      </c>
      <c r="D1" s="54"/>
      <c r="E1" s="54"/>
      <c r="F1" s="54"/>
      <c r="G1" s="54"/>
      <c r="H1" s="54"/>
      <c r="I1" s="54"/>
      <c r="J1" s="54"/>
      <c r="K1" s="54"/>
      <c r="L1" s="54"/>
      <c r="M1" s="2"/>
      <c r="N1" s="3"/>
    </row>
    <row r="2" spans="1:17" hidden="1" x14ac:dyDescent="0.35">
      <c r="A2" s="55" t="s">
        <v>0</v>
      </c>
      <c r="B2" s="55"/>
      <c r="C2" s="55"/>
      <c r="D2" s="55"/>
      <c r="E2" s="55"/>
      <c r="F2" s="55"/>
      <c r="G2" s="55"/>
      <c r="H2" s="55"/>
      <c r="I2" s="55"/>
      <c r="J2" s="55"/>
      <c r="K2" s="55"/>
      <c r="L2" s="55"/>
      <c r="M2" s="55"/>
      <c r="N2" s="55"/>
    </row>
    <row r="3" spans="1:17" ht="15.5" hidden="1" x14ac:dyDescent="0.35">
      <c r="A3" s="4"/>
      <c r="N3" s="3"/>
    </row>
    <row r="4" spans="1:17" ht="15" hidden="1" x14ac:dyDescent="0.35">
      <c r="A4" s="56" t="s">
        <v>1</v>
      </c>
      <c r="B4" s="56"/>
      <c r="C4" s="56"/>
      <c r="D4" s="56"/>
      <c r="E4" s="56"/>
      <c r="F4" s="56"/>
      <c r="G4" s="56"/>
      <c r="H4" s="56"/>
      <c r="I4" s="56"/>
      <c r="J4" s="56"/>
      <c r="K4" s="56"/>
      <c r="L4" s="56"/>
      <c r="M4" s="56"/>
      <c r="N4" s="56"/>
    </row>
    <row r="5" spans="1:17" ht="15.5" hidden="1" x14ac:dyDescent="0.35">
      <c r="A5" s="5"/>
      <c r="B5" s="5"/>
      <c r="C5" s="5"/>
      <c r="D5" s="57">
        <v>44624</v>
      </c>
      <c r="E5" s="58"/>
      <c r="F5" s="58"/>
      <c r="G5" s="58"/>
      <c r="H5" s="4" t="s">
        <v>26</v>
      </c>
      <c r="I5" s="6"/>
      <c r="N5" s="3"/>
    </row>
    <row r="6" spans="1:17" hidden="1" x14ac:dyDescent="0.35">
      <c r="A6" s="7"/>
      <c r="B6" s="7"/>
      <c r="C6" s="7"/>
      <c r="D6" s="59" t="s">
        <v>20</v>
      </c>
      <c r="E6" s="59"/>
      <c r="F6" s="59"/>
      <c r="G6" s="59"/>
      <c r="N6" s="3"/>
    </row>
    <row r="7" spans="1:17" ht="65.25" customHeight="1" x14ac:dyDescent="0.35">
      <c r="A7" s="51" t="s">
        <v>70</v>
      </c>
      <c r="B7" s="52"/>
      <c r="C7" s="52"/>
      <c r="D7" s="52"/>
      <c r="E7" s="53"/>
      <c r="F7" s="51" t="s">
        <v>44</v>
      </c>
      <c r="G7" s="53"/>
      <c r="H7" s="21" t="s">
        <v>27</v>
      </c>
      <c r="I7" s="21" t="s">
        <v>45</v>
      </c>
      <c r="J7" s="21" t="s">
        <v>30</v>
      </c>
      <c r="K7" s="21" t="s">
        <v>32</v>
      </c>
      <c r="L7" s="21" t="s">
        <v>35</v>
      </c>
      <c r="M7" s="21" t="s">
        <v>37</v>
      </c>
      <c r="N7" s="22" t="s">
        <v>42</v>
      </c>
    </row>
    <row r="8" spans="1:17" ht="48" customHeight="1" x14ac:dyDescent="0.35">
      <c r="A8" s="19" t="s">
        <v>2</v>
      </c>
      <c r="B8" s="23" t="s">
        <v>17</v>
      </c>
      <c r="C8" s="19" t="s">
        <v>19</v>
      </c>
      <c r="D8" s="19" t="s">
        <v>21</v>
      </c>
      <c r="E8" s="19" t="s">
        <v>22</v>
      </c>
      <c r="F8" s="21" t="s">
        <v>24</v>
      </c>
      <c r="G8" s="21" t="s">
        <v>25</v>
      </c>
      <c r="H8" s="21" t="s">
        <v>28</v>
      </c>
      <c r="I8" s="21" t="s">
        <v>29</v>
      </c>
      <c r="J8" s="21" t="s">
        <v>31</v>
      </c>
      <c r="K8" s="21" t="s">
        <v>33</v>
      </c>
      <c r="L8" s="21" t="s">
        <v>36</v>
      </c>
      <c r="M8" s="21" t="s">
        <v>38</v>
      </c>
      <c r="N8" s="24" t="s">
        <v>43</v>
      </c>
    </row>
    <row r="9" spans="1:17" ht="24.75" customHeight="1" x14ac:dyDescent="0.35">
      <c r="A9" s="62" t="s">
        <v>3</v>
      </c>
      <c r="B9" s="63"/>
      <c r="C9" s="63"/>
      <c r="D9" s="63"/>
      <c r="E9" s="63"/>
      <c r="F9" s="63"/>
      <c r="G9" s="63"/>
      <c r="H9" s="63"/>
      <c r="I9" s="63"/>
      <c r="J9" s="63"/>
      <c r="K9" s="63"/>
      <c r="L9" s="63"/>
      <c r="M9" s="63"/>
      <c r="N9" s="64"/>
    </row>
    <row r="10" spans="1:17" ht="40.5" customHeight="1" x14ac:dyDescent="0.35">
      <c r="A10" s="27" t="s">
        <v>4</v>
      </c>
      <c r="B10" s="28" t="s">
        <v>71</v>
      </c>
      <c r="C10" s="25"/>
      <c r="D10" s="29"/>
      <c r="E10" s="29"/>
      <c r="F10" s="30"/>
      <c r="G10" s="30"/>
      <c r="H10" s="30"/>
      <c r="I10" s="30"/>
      <c r="J10" s="30"/>
      <c r="K10" s="30"/>
      <c r="L10" s="30"/>
      <c r="M10" s="30"/>
      <c r="N10" s="31"/>
      <c r="O10" s="32"/>
    </row>
    <row r="11" spans="1:17" ht="48" customHeight="1" x14ac:dyDescent="0.35">
      <c r="A11" s="25" t="s">
        <v>5</v>
      </c>
      <c r="B11" s="25"/>
      <c r="C11" s="25" t="s">
        <v>47</v>
      </c>
      <c r="D11" s="29" t="s">
        <v>50</v>
      </c>
      <c r="E11" s="33" t="s">
        <v>51</v>
      </c>
      <c r="F11" s="26">
        <v>5</v>
      </c>
      <c r="G11" s="26">
        <v>0</v>
      </c>
      <c r="H11" s="34">
        <v>8.82</v>
      </c>
      <c r="I11" s="35">
        <v>1.25</v>
      </c>
      <c r="J11" s="34">
        <v>0</v>
      </c>
      <c r="K11" s="35">
        <v>12</v>
      </c>
      <c r="L11" s="35">
        <v>3074</v>
      </c>
      <c r="M11" s="30">
        <f>K11*L11</f>
        <v>36888</v>
      </c>
      <c r="N11" s="36">
        <f>F11*H11*I11*M11</f>
        <v>2033451</v>
      </c>
      <c r="O11" s="32"/>
      <c r="Q11" s="18"/>
    </row>
    <row r="12" spans="1:17" ht="39" customHeight="1" x14ac:dyDescent="0.35">
      <c r="A12" s="25" t="s">
        <v>6</v>
      </c>
      <c r="B12" s="25"/>
      <c r="C12" s="25" t="s">
        <v>48</v>
      </c>
      <c r="D12" s="29" t="s">
        <v>50</v>
      </c>
      <c r="E12" s="33" t="s">
        <v>51</v>
      </c>
      <c r="F12" s="26">
        <v>2</v>
      </c>
      <c r="G12" s="26">
        <v>0</v>
      </c>
      <c r="H12" s="34">
        <v>8.82</v>
      </c>
      <c r="I12" s="35">
        <v>1.25</v>
      </c>
      <c r="J12" s="34">
        <v>0</v>
      </c>
      <c r="K12" s="35">
        <v>1</v>
      </c>
      <c r="L12" s="35">
        <v>3074</v>
      </c>
      <c r="M12" s="30">
        <f t="shared" ref="M12:M13" si="0">K12*L12</f>
        <v>3074</v>
      </c>
      <c r="N12" s="36">
        <f t="shared" ref="N12:N13" si="1">F12*H12*I12*M12</f>
        <v>67781.7</v>
      </c>
      <c r="O12" s="32"/>
      <c r="Q12" s="17"/>
    </row>
    <row r="13" spans="1:17" ht="33.75" customHeight="1" x14ac:dyDescent="0.35">
      <c r="A13" s="25" t="s">
        <v>7</v>
      </c>
      <c r="B13" s="25"/>
      <c r="C13" s="25" t="s">
        <v>49</v>
      </c>
      <c r="D13" s="29" t="s">
        <v>50</v>
      </c>
      <c r="E13" s="33" t="s">
        <v>51</v>
      </c>
      <c r="F13" s="26">
        <v>1</v>
      </c>
      <c r="G13" s="26">
        <v>0</v>
      </c>
      <c r="H13" s="34">
        <v>8.82</v>
      </c>
      <c r="I13" s="35">
        <v>1.25</v>
      </c>
      <c r="J13" s="34">
        <v>0</v>
      </c>
      <c r="K13" s="35">
        <v>1</v>
      </c>
      <c r="L13" s="35">
        <v>3074</v>
      </c>
      <c r="M13" s="30">
        <f t="shared" si="0"/>
        <v>3074</v>
      </c>
      <c r="N13" s="36">
        <f t="shared" si="1"/>
        <v>33890.85</v>
      </c>
      <c r="O13" s="32"/>
      <c r="Q13" s="17"/>
    </row>
    <row r="14" spans="1:17" ht="15" x14ac:dyDescent="0.4">
      <c r="A14" s="37"/>
      <c r="B14" s="37"/>
      <c r="C14" s="37"/>
      <c r="D14" s="38"/>
      <c r="E14" s="38"/>
      <c r="F14" s="39"/>
      <c r="G14" s="39"/>
      <c r="H14" s="40"/>
      <c r="I14" s="30"/>
      <c r="J14" s="40"/>
      <c r="K14" s="30"/>
      <c r="L14" s="30"/>
      <c r="M14" s="41" t="s">
        <v>39</v>
      </c>
      <c r="N14" s="42">
        <f>SUM(N11:N13)</f>
        <v>2135123.5500000003</v>
      </c>
      <c r="O14" s="32"/>
    </row>
    <row r="15" spans="1:17" ht="126" customHeight="1" x14ac:dyDescent="0.35">
      <c r="A15" s="25" t="s">
        <v>8</v>
      </c>
      <c r="B15" s="25" t="s">
        <v>76</v>
      </c>
      <c r="C15" s="25"/>
      <c r="D15" s="29"/>
      <c r="E15" s="29"/>
      <c r="F15" s="39"/>
      <c r="G15" s="39"/>
      <c r="H15" s="40"/>
      <c r="I15" s="30"/>
      <c r="J15" s="40"/>
      <c r="K15" s="30"/>
      <c r="L15" s="30"/>
      <c r="M15" s="30"/>
      <c r="N15" s="43"/>
      <c r="O15" s="32"/>
    </row>
    <row r="16" spans="1:17" ht="151.5" customHeight="1" x14ac:dyDescent="0.35">
      <c r="A16" s="25" t="s">
        <v>9</v>
      </c>
      <c r="B16" s="25"/>
      <c r="C16" s="25" t="s">
        <v>52</v>
      </c>
      <c r="D16" s="29" t="s">
        <v>53</v>
      </c>
      <c r="E16" s="29" t="s">
        <v>51</v>
      </c>
      <c r="F16" s="26">
        <v>1</v>
      </c>
      <c r="G16" s="26">
        <v>0</v>
      </c>
      <c r="H16" s="34">
        <v>8.82</v>
      </c>
      <c r="I16" s="35">
        <v>1.25</v>
      </c>
      <c r="J16" s="34">
        <v>0</v>
      </c>
      <c r="K16" s="35">
        <v>1</v>
      </c>
      <c r="L16" s="35">
        <v>80</v>
      </c>
      <c r="M16" s="30">
        <f t="shared" ref="M16" si="2">K16*L16</f>
        <v>80</v>
      </c>
      <c r="N16" s="36">
        <f t="shared" ref="N16:N18" si="3">((H16*I16*F16)+(J16*G16))*M16</f>
        <v>882</v>
      </c>
      <c r="O16" s="32"/>
    </row>
    <row r="17" spans="1:15" ht="125.25" customHeight="1" x14ac:dyDescent="0.35">
      <c r="A17" s="25" t="s">
        <v>10</v>
      </c>
      <c r="B17" s="25"/>
      <c r="C17" s="25" t="s">
        <v>54</v>
      </c>
      <c r="D17" s="29" t="s">
        <v>53</v>
      </c>
      <c r="E17" s="29" t="s">
        <v>51</v>
      </c>
      <c r="F17" s="26">
        <v>5</v>
      </c>
      <c r="G17" s="26">
        <v>1</v>
      </c>
      <c r="H17" s="34">
        <v>8.44</v>
      </c>
      <c r="I17" s="35">
        <v>1.25</v>
      </c>
      <c r="J17" s="34">
        <v>750</v>
      </c>
      <c r="K17" s="35">
        <v>1</v>
      </c>
      <c r="L17" s="35">
        <v>80</v>
      </c>
      <c r="M17" s="30">
        <f t="shared" ref="M17:M18" si="4">K17*L17</f>
        <v>80</v>
      </c>
      <c r="N17" s="36">
        <f t="shared" si="3"/>
        <v>64220</v>
      </c>
      <c r="O17" s="32"/>
    </row>
    <row r="18" spans="1:15" ht="96" customHeight="1" x14ac:dyDescent="0.35">
      <c r="A18" s="25" t="s">
        <v>11</v>
      </c>
      <c r="B18" s="25"/>
      <c r="C18" s="25" t="s">
        <v>55</v>
      </c>
      <c r="D18" s="29" t="s">
        <v>53</v>
      </c>
      <c r="E18" s="29" t="s">
        <v>51</v>
      </c>
      <c r="F18" s="26">
        <v>1</v>
      </c>
      <c r="G18" s="26">
        <v>0</v>
      </c>
      <c r="H18" s="34">
        <v>8.44</v>
      </c>
      <c r="I18" s="35">
        <v>1.25</v>
      </c>
      <c r="J18" s="34">
        <v>0</v>
      </c>
      <c r="K18" s="35">
        <v>4</v>
      </c>
      <c r="L18" s="35">
        <v>80</v>
      </c>
      <c r="M18" s="30">
        <f t="shared" si="4"/>
        <v>320</v>
      </c>
      <c r="N18" s="36">
        <f t="shared" si="3"/>
        <v>3375.9999999999995</v>
      </c>
      <c r="O18" s="32"/>
    </row>
    <row r="19" spans="1:15" ht="15" x14ac:dyDescent="0.4">
      <c r="A19" s="37"/>
      <c r="B19" s="37"/>
      <c r="C19" s="37"/>
      <c r="D19" s="38"/>
      <c r="E19" s="37"/>
      <c r="F19" s="39"/>
      <c r="G19" s="39"/>
      <c r="H19" s="40"/>
      <c r="I19" s="30"/>
      <c r="J19" s="40"/>
      <c r="K19" s="30"/>
      <c r="L19" s="30"/>
      <c r="M19" s="41" t="s">
        <v>39</v>
      </c>
      <c r="N19" s="42">
        <f>SUM(N16:N18)</f>
        <v>68478</v>
      </c>
      <c r="O19" s="32"/>
    </row>
    <row r="20" spans="1:15" ht="16.5" x14ac:dyDescent="0.4">
      <c r="A20" s="37"/>
      <c r="B20" s="37"/>
      <c r="C20" s="37"/>
      <c r="D20" s="38"/>
      <c r="E20" s="37"/>
      <c r="F20" s="39"/>
      <c r="G20" s="39"/>
      <c r="H20" s="40"/>
      <c r="I20" s="30"/>
      <c r="J20" s="40"/>
      <c r="K20" s="30"/>
      <c r="L20" s="30"/>
      <c r="M20" s="44" t="s">
        <v>40</v>
      </c>
      <c r="N20" s="42">
        <f>N14+N19</f>
        <v>2203601.5500000003</v>
      </c>
      <c r="O20" s="32"/>
    </row>
    <row r="21" spans="1:15" s="20" customFormat="1" ht="15" customHeight="1" x14ac:dyDescent="0.35">
      <c r="A21" s="65" t="s">
        <v>12</v>
      </c>
      <c r="B21" s="66"/>
      <c r="C21" s="66"/>
      <c r="D21" s="66"/>
      <c r="E21" s="66"/>
      <c r="F21" s="66"/>
      <c r="G21" s="66"/>
      <c r="H21" s="66"/>
      <c r="I21" s="66"/>
      <c r="J21" s="66"/>
      <c r="K21" s="66"/>
      <c r="L21" s="66"/>
      <c r="M21" s="66"/>
      <c r="N21" s="67"/>
      <c r="O21" s="45"/>
    </row>
    <row r="22" spans="1:15" ht="25.5" customHeight="1" x14ac:dyDescent="0.35">
      <c r="A22" s="27" t="s">
        <v>13</v>
      </c>
      <c r="B22" s="25" t="s">
        <v>72</v>
      </c>
      <c r="C22" s="25"/>
      <c r="D22" s="29"/>
      <c r="E22" s="29"/>
      <c r="F22" s="39"/>
      <c r="G22" s="39"/>
      <c r="H22" s="40"/>
      <c r="I22" s="30"/>
      <c r="J22" s="40"/>
      <c r="K22" s="30"/>
      <c r="L22" s="30"/>
      <c r="M22" s="30"/>
      <c r="N22" s="31"/>
      <c r="O22" s="32"/>
    </row>
    <row r="23" spans="1:15" ht="45.75" customHeight="1" x14ac:dyDescent="0.35">
      <c r="A23" s="25" t="s">
        <v>5</v>
      </c>
      <c r="B23" s="25"/>
      <c r="C23" s="25" t="s">
        <v>67</v>
      </c>
      <c r="D23" s="29" t="s">
        <v>50</v>
      </c>
      <c r="E23" s="29" t="s">
        <v>51</v>
      </c>
      <c r="F23" s="26">
        <v>2</v>
      </c>
      <c r="G23" s="26">
        <v>0</v>
      </c>
      <c r="H23" s="34">
        <v>8.82</v>
      </c>
      <c r="I23" s="35">
        <v>1.25</v>
      </c>
      <c r="J23" s="34">
        <v>0</v>
      </c>
      <c r="K23" s="35">
        <v>12</v>
      </c>
      <c r="L23" s="35">
        <v>3074</v>
      </c>
      <c r="M23" s="30">
        <f t="shared" ref="M23:M24" si="5">K23*L23</f>
        <v>36888</v>
      </c>
      <c r="N23" s="36">
        <f t="shared" ref="N23:N24" si="6">((H23*I23*F23)+(J23*G23))*M23</f>
        <v>813380.4</v>
      </c>
      <c r="O23" s="32"/>
    </row>
    <row r="24" spans="1:15" ht="49.5" customHeight="1" x14ac:dyDescent="0.35">
      <c r="A24" s="25" t="s">
        <v>6</v>
      </c>
      <c r="B24" s="25"/>
      <c r="C24" s="25" t="s">
        <v>68</v>
      </c>
      <c r="D24" s="29" t="s">
        <v>50</v>
      </c>
      <c r="E24" s="29" t="s">
        <v>51</v>
      </c>
      <c r="F24" s="26">
        <v>1</v>
      </c>
      <c r="G24" s="26">
        <v>0</v>
      </c>
      <c r="H24" s="34">
        <v>8.82</v>
      </c>
      <c r="I24" s="35">
        <v>1.25</v>
      </c>
      <c r="J24" s="34">
        <v>0</v>
      </c>
      <c r="K24" s="35">
        <v>1</v>
      </c>
      <c r="L24" s="35">
        <v>3074</v>
      </c>
      <c r="M24" s="30">
        <f t="shared" si="5"/>
        <v>3074</v>
      </c>
      <c r="N24" s="36">
        <f t="shared" si="6"/>
        <v>33890.85</v>
      </c>
      <c r="O24" s="32"/>
    </row>
    <row r="25" spans="1:15" ht="15" x14ac:dyDescent="0.4">
      <c r="A25" s="37"/>
      <c r="B25" s="37"/>
      <c r="C25" s="37"/>
      <c r="D25" s="38"/>
      <c r="E25" s="38"/>
      <c r="F25" s="39"/>
      <c r="G25" s="39"/>
      <c r="H25" s="40"/>
      <c r="I25" s="30"/>
      <c r="J25" s="40"/>
      <c r="K25" s="30"/>
      <c r="L25" s="30"/>
      <c r="M25" s="41" t="s">
        <v>39</v>
      </c>
      <c r="N25" s="42">
        <f>SUM(N23:N24)</f>
        <v>847271.25</v>
      </c>
      <c r="O25" s="32"/>
    </row>
    <row r="26" spans="1:15" ht="57" customHeight="1" x14ac:dyDescent="0.35">
      <c r="A26" s="46" t="s">
        <v>14</v>
      </c>
      <c r="B26" s="25" t="s">
        <v>74</v>
      </c>
      <c r="C26" s="25"/>
      <c r="D26" s="29"/>
      <c r="E26" s="29"/>
      <c r="F26" s="39"/>
      <c r="G26" s="39"/>
      <c r="H26" s="40"/>
      <c r="I26" s="30"/>
      <c r="J26" s="40"/>
      <c r="K26" s="30"/>
      <c r="L26" s="30"/>
      <c r="M26" s="30"/>
      <c r="N26" s="43"/>
      <c r="O26" s="32"/>
    </row>
    <row r="27" spans="1:15" ht="76.5" customHeight="1" x14ac:dyDescent="0.35">
      <c r="A27" s="25" t="s">
        <v>9</v>
      </c>
      <c r="B27" s="25"/>
      <c r="C27" s="25" t="s">
        <v>52</v>
      </c>
      <c r="D27" s="29" t="s">
        <v>53</v>
      </c>
      <c r="E27" s="29" t="s">
        <v>51</v>
      </c>
      <c r="F27" s="26">
        <v>1</v>
      </c>
      <c r="G27" s="26">
        <v>0</v>
      </c>
      <c r="H27" s="34">
        <v>8.82</v>
      </c>
      <c r="I27" s="35">
        <v>1.25</v>
      </c>
      <c r="J27" s="34">
        <v>0</v>
      </c>
      <c r="K27" s="35">
        <v>1</v>
      </c>
      <c r="L27" s="35">
        <v>55</v>
      </c>
      <c r="M27" s="47">
        <f t="shared" ref="M27:M29" si="7">K27*L27</f>
        <v>55</v>
      </c>
      <c r="N27" s="48">
        <f t="shared" ref="N27:N29" si="8">((H27*I27*F27)+(J27*G27))*M27</f>
        <v>606.375</v>
      </c>
      <c r="O27" s="32"/>
    </row>
    <row r="28" spans="1:15" ht="46.5" customHeight="1" x14ac:dyDescent="0.35">
      <c r="A28" s="25" t="s">
        <v>10</v>
      </c>
      <c r="B28" s="25"/>
      <c r="C28" s="25" t="s">
        <v>54</v>
      </c>
      <c r="D28" s="29" t="s">
        <v>53</v>
      </c>
      <c r="E28" s="29" t="s">
        <v>51</v>
      </c>
      <c r="F28" s="26">
        <v>5</v>
      </c>
      <c r="G28" s="26">
        <v>1</v>
      </c>
      <c r="H28" s="34">
        <v>8.44</v>
      </c>
      <c r="I28" s="35">
        <v>1.25</v>
      </c>
      <c r="J28" s="34">
        <v>300</v>
      </c>
      <c r="K28" s="35">
        <v>1</v>
      </c>
      <c r="L28" s="35">
        <v>55</v>
      </c>
      <c r="M28" s="47">
        <f t="shared" si="7"/>
        <v>55</v>
      </c>
      <c r="N28" s="48">
        <f t="shared" si="8"/>
        <v>19401.25</v>
      </c>
      <c r="O28" s="32"/>
    </row>
    <row r="29" spans="1:15" ht="50.25" customHeight="1" x14ac:dyDescent="0.35">
      <c r="A29" s="25" t="s">
        <v>11</v>
      </c>
      <c r="B29" s="25"/>
      <c r="C29" s="25" t="s">
        <v>69</v>
      </c>
      <c r="D29" s="29" t="s">
        <v>53</v>
      </c>
      <c r="E29" s="29" t="s">
        <v>51</v>
      </c>
      <c r="F29" s="26">
        <v>1</v>
      </c>
      <c r="G29" s="26">
        <v>0</v>
      </c>
      <c r="H29" s="34">
        <v>8.44</v>
      </c>
      <c r="I29" s="35">
        <v>1.25</v>
      </c>
      <c r="J29" s="34">
        <v>0</v>
      </c>
      <c r="K29" s="35">
        <v>4</v>
      </c>
      <c r="L29" s="35">
        <v>55</v>
      </c>
      <c r="M29" s="47">
        <f t="shared" si="7"/>
        <v>220</v>
      </c>
      <c r="N29" s="48">
        <f t="shared" si="8"/>
        <v>2320.9999999999995</v>
      </c>
      <c r="O29" s="32"/>
    </row>
    <row r="30" spans="1:15" ht="15" x14ac:dyDescent="0.4">
      <c r="A30" s="37"/>
      <c r="B30" s="37"/>
      <c r="C30" s="37"/>
      <c r="D30" s="37"/>
      <c r="E30" s="37"/>
      <c r="F30" s="30"/>
      <c r="G30" s="30"/>
      <c r="H30" s="30"/>
      <c r="I30" s="30"/>
      <c r="J30" s="30"/>
      <c r="K30" s="30"/>
      <c r="L30" s="30"/>
      <c r="M30" s="49" t="s">
        <v>39</v>
      </c>
      <c r="N30" s="42">
        <f>SUM(N27:N29)</f>
        <v>22328.625</v>
      </c>
      <c r="O30" s="32"/>
    </row>
    <row r="31" spans="1:15" ht="77.25" customHeight="1" x14ac:dyDescent="0.35">
      <c r="A31" s="46" t="s">
        <v>56</v>
      </c>
      <c r="B31" s="25" t="s">
        <v>75</v>
      </c>
      <c r="C31" s="25"/>
      <c r="D31" s="29"/>
      <c r="E31" s="29"/>
      <c r="F31" s="39"/>
      <c r="G31" s="39"/>
      <c r="H31" s="40"/>
      <c r="I31" s="30"/>
      <c r="J31" s="40"/>
      <c r="K31" s="30"/>
      <c r="L31" s="30"/>
      <c r="M31" s="30"/>
      <c r="N31" s="43"/>
      <c r="O31" s="32"/>
    </row>
    <row r="32" spans="1:15" ht="126" customHeight="1" x14ac:dyDescent="0.35">
      <c r="A32" s="25" t="s">
        <v>57</v>
      </c>
      <c r="B32" s="25"/>
      <c r="C32" s="25" t="s">
        <v>52</v>
      </c>
      <c r="D32" s="29" t="s">
        <v>53</v>
      </c>
      <c r="E32" s="29" t="s">
        <v>51</v>
      </c>
      <c r="F32" s="26">
        <v>1</v>
      </c>
      <c r="G32" s="26">
        <v>0</v>
      </c>
      <c r="H32" s="34">
        <v>8.82</v>
      </c>
      <c r="I32" s="35">
        <v>1.25</v>
      </c>
      <c r="J32" s="34">
        <v>0</v>
      </c>
      <c r="K32" s="35">
        <v>1</v>
      </c>
      <c r="L32" s="35">
        <v>25</v>
      </c>
      <c r="M32" s="47">
        <f t="shared" ref="M32:M34" si="9">K32*L32</f>
        <v>25</v>
      </c>
      <c r="N32" s="48">
        <f t="shared" ref="N32:N34" si="10">((H32*I32*F32)+(J32*G32))*M32</f>
        <v>275.625</v>
      </c>
      <c r="O32" s="32"/>
    </row>
    <row r="33" spans="1:15" ht="92.25" customHeight="1" x14ac:dyDescent="0.35">
      <c r="A33" s="25" t="s">
        <v>58</v>
      </c>
      <c r="B33" s="25"/>
      <c r="C33" s="25" t="s">
        <v>54</v>
      </c>
      <c r="D33" s="29" t="s">
        <v>53</v>
      </c>
      <c r="E33" s="29" t="s">
        <v>51</v>
      </c>
      <c r="F33" s="26">
        <v>5</v>
      </c>
      <c r="G33" s="26">
        <v>1</v>
      </c>
      <c r="H33" s="34">
        <v>8.44</v>
      </c>
      <c r="I33" s="35">
        <v>1.25</v>
      </c>
      <c r="J33" s="34">
        <v>750</v>
      </c>
      <c r="K33" s="35">
        <v>1</v>
      </c>
      <c r="L33" s="35">
        <v>25</v>
      </c>
      <c r="M33" s="47">
        <f t="shared" si="9"/>
        <v>25</v>
      </c>
      <c r="N33" s="48">
        <f t="shared" si="10"/>
        <v>20068.75</v>
      </c>
      <c r="O33" s="32"/>
    </row>
    <row r="34" spans="1:15" ht="72" customHeight="1" x14ac:dyDescent="0.35">
      <c r="A34" s="25" t="s">
        <v>59</v>
      </c>
      <c r="B34" s="25"/>
      <c r="C34" s="25" t="s">
        <v>69</v>
      </c>
      <c r="D34" s="29" t="s">
        <v>53</v>
      </c>
      <c r="E34" s="29" t="s">
        <v>51</v>
      </c>
      <c r="F34" s="26">
        <v>1</v>
      </c>
      <c r="G34" s="26">
        <v>0</v>
      </c>
      <c r="H34" s="34">
        <v>8.44</v>
      </c>
      <c r="I34" s="35">
        <v>1.25</v>
      </c>
      <c r="J34" s="34">
        <v>0</v>
      </c>
      <c r="K34" s="35">
        <v>4</v>
      </c>
      <c r="L34" s="35">
        <v>25</v>
      </c>
      <c r="M34" s="47">
        <f t="shared" si="9"/>
        <v>100</v>
      </c>
      <c r="N34" s="48">
        <f t="shared" si="10"/>
        <v>1055</v>
      </c>
      <c r="O34" s="32"/>
    </row>
    <row r="35" spans="1:15" ht="15" x14ac:dyDescent="0.4">
      <c r="A35" s="37"/>
      <c r="B35" s="37"/>
      <c r="C35" s="37"/>
      <c r="D35" s="37"/>
      <c r="E35" s="37"/>
      <c r="F35" s="30"/>
      <c r="G35" s="30"/>
      <c r="H35" s="30"/>
      <c r="I35" s="30"/>
      <c r="J35" s="30"/>
      <c r="K35" s="30"/>
      <c r="L35" s="30"/>
      <c r="M35" s="49" t="s">
        <v>39</v>
      </c>
      <c r="N35" s="42">
        <f>SUM(N32:N34)</f>
        <v>21399.375</v>
      </c>
      <c r="O35" s="32"/>
    </row>
    <row r="36" spans="1:15" ht="77.25" customHeight="1" x14ac:dyDescent="0.35">
      <c r="A36" s="46" t="s">
        <v>61</v>
      </c>
      <c r="B36" s="25" t="s">
        <v>73</v>
      </c>
      <c r="C36" s="25"/>
      <c r="D36" s="29"/>
      <c r="E36" s="29"/>
      <c r="F36" s="39"/>
      <c r="G36" s="39"/>
      <c r="H36" s="40"/>
      <c r="I36" s="30"/>
      <c r="J36" s="40"/>
      <c r="K36" s="30"/>
      <c r="L36" s="30"/>
      <c r="M36" s="30"/>
      <c r="N36" s="43"/>
      <c r="O36" s="32"/>
    </row>
    <row r="37" spans="1:15" ht="87.75" customHeight="1" x14ac:dyDescent="0.35">
      <c r="A37" s="25" t="s">
        <v>62</v>
      </c>
      <c r="B37" s="25"/>
      <c r="C37" s="25" t="s">
        <v>52</v>
      </c>
      <c r="D37" s="29" t="s">
        <v>60</v>
      </c>
      <c r="E37" s="29" t="s">
        <v>51</v>
      </c>
      <c r="F37" s="26">
        <v>1</v>
      </c>
      <c r="G37" s="26">
        <v>0</v>
      </c>
      <c r="H37" s="34">
        <v>8.82</v>
      </c>
      <c r="I37" s="35">
        <v>1.25</v>
      </c>
      <c r="J37" s="34">
        <v>0</v>
      </c>
      <c r="K37" s="35">
        <v>1</v>
      </c>
      <c r="L37" s="35">
        <v>95</v>
      </c>
      <c r="M37" s="47">
        <f t="shared" ref="M37:M39" si="11">K37*L37</f>
        <v>95</v>
      </c>
      <c r="N37" s="48">
        <f t="shared" ref="N37:N39" si="12">((H37*I37*F37)+(J37*G37))*M37</f>
        <v>1047.375</v>
      </c>
      <c r="O37" s="32"/>
    </row>
    <row r="38" spans="1:15" ht="78" x14ac:dyDescent="0.35">
      <c r="A38" s="25" t="s">
        <v>63</v>
      </c>
      <c r="B38" s="25"/>
      <c r="C38" s="25" t="s">
        <v>54</v>
      </c>
      <c r="D38" s="29" t="s">
        <v>60</v>
      </c>
      <c r="E38" s="29" t="s">
        <v>51</v>
      </c>
      <c r="F38" s="26">
        <v>5</v>
      </c>
      <c r="G38" s="26">
        <v>1</v>
      </c>
      <c r="H38" s="34">
        <v>8.44</v>
      </c>
      <c r="I38" s="35">
        <v>1.25</v>
      </c>
      <c r="J38" s="34">
        <v>200</v>
      </c>
      <c r="K38" s="35">
        <v>1</v>
      </c>
      <c r="L38" s="35">
        <v>95</v>
      </c>
      <c r="M38" s="47">
        <f t="shared" si="11"/>
        <v>95</v>
      </c>
      <c r="N38" s="48">
        <f t="shared" si="12"/>
        <v>24011.25</v>
      </c>
      <c r="O38" s="32"/>
    </row>
    <row r="39" spans="1:15" ht="60" customHeight="1" x14ac:dyDescent="0.35">
      <c r="A39" s="25" t="s">
        <v>64</v>
      </c>
      <c r="B39" s="25"/>
      <c r="C39" s="25" t="s">
        <v>69</v>
      </c>
      <c r="D39" s="29" t="s">
        <v>60</v>
      </c>
      <c r="E39" s="29" t="s">
        <v>51</v>
      </c>
      <c r="F39" s="26">
        <v>1</v>
      </c>
      <c r="G39" s="26">
        <v>0</v>
      </c>
      <c r="H39" s="34">
        <v>8.44</v>
      </c>
      <c r="I39" s="35">
        <v>1.25</v>
      </c>
      <c r="J39" s="34">
        <v>0</v>
      </c>
      <c r="K39" s="35">
        <v>4</v>
      </c>
      <c r="L39" s="35">
        <v>95</v>
      </c>
      <c r="M39" s="47">
        <f t="shared" si="11"/>
        <v>380</v>
      </c>
      <c r="N39" s="48">
        <f t="shared" si="12"/>
        <v>4008.9999999999995</v>
      </c>
      <c r="O39" s="32"/>
    </row>
    <row r="40" spans="1:15" ht="15" x14ac:dyDescent="0.4">
      <c r="A40" s="37"/>
      <c r="B40" s="37"/>
      <c r="C40" s="37"/>
      <c r="D40" s="37"/>
      <c r="E40" s="37"/>
      <c r="F40" s="30"/>
      <c r="G40" s="30"/>
      <c r="H40" s="30"/>
      <c r="I40" s="30"/>
      <c r="J40" s="30"/>
      <c r="K40" s="30"/>
      <c r="L40" s="30"/>
      <c r="M40" s="49" t="s">
        <v>39</v>
      </c>
      <c r="N40" s="42">
        <f>SUM(N37:N39)</f>
        <v>29067.625</v>
      </c>
      <c r="O40" s="32"/>
    </row>
    <row r="41" spans="1:15" ht="16.5" x14ac:dyDescent="0.4">
      <c r="A41" s="37"/>
      <c r="B41" s="37"/>
      <c r="C41" s="37"/>
      <c r="D41" s="37"/>
      <c r="E41" s="37"/>
      <c r="F41" s="30"/>
      <c r="G41" s="30"/>
      <c r="H41" s="30"/>
      <c r="I41" s="30"/>
      <c r="J41" s="30"/>
      <c r="K41" s="30"/>
      <c r="L41" s="50"/>
      <c r="M41" s="44" t="s">
        <v>41</v>
      </c>
      <c r="N41" s="42">
        <f>N25+N30+N35+N40</f>
        <v>920066.875</v>
      </c>
      <c r="O41" s="32"/>
    </row>
    <row r="42" spans="1:15" x14ac:dyDescent="0.35">
      <c r="A42" s="68" t="s">
        <v>15</v>
      </c>
      <c r="B42" s="69"/>
      <c r="C42" s="69"/>
      <c r="D42" s="69"/>
      <c r="E42" s="69"/>
      <c r="F42" s="69"/>
      <c r="G42" s="69"/>
      <c r="H42" s="69"/>
      <c r="I42" s="69"/>
      <c r="J42" s="69"/>
      <c r="K42" s="69"/>
      <c r="L42" s="69"/>
      <c r="M42" s="69"/>
      <c r="N42" s="70"/>
      <c r="O42" s="32"/>
    </row>
    <row r="43" spans="1:15" ht="16" x14ac:dyDescent="0.4">
      <c r="A43" s="68" t="s">
        <v>16</v>
      </c>
      <c r="B43" s="69"/>
      <c r="C43" s="69"/>
      <c r="D43" s="69"/>
      <c r="E43" s="69"/>
      <c r="F43" s="69"/>
      <c r="G43" s="69"/>
      <c r="H43" s="69"/>
      <c r="I43" s="69"/>
      <c r="J43" s="69"/>
      <c r="K43" s="69"/>
      <c r="L43" s="69"/>
      <c r="M43" s="70"/>
      <c r="N43" s="42">
        <f>N41-N20</f>
        <v>-1283534.6750000003</v>
      </c>
      <c r="O43" s="32"/>
    </row>
    <row r="44" spans="1:15" x14ac:dyDescent="0.35">
      <c r="A44" s="8"/>
      <c r="B44" s="8"/>
      <c r="C44" s="8"/>
      <c r="D44" s="8"/>
      <c r="E44" s="8"/>
      <c r="F44" s="9"/>
      <c r="G44" s="9"/>
      <c r="H44" s="9"/>
      <c r="I44" s="9"/>
      <c r="J44" s="9"/>
      <c r="K44" s="9"/>
      <c r="L44" s="9"/>
      <c r="M44" s="10"/>
      <c r="N44" s="11"/>
    </row>
    <row r="45" spans="1:15" x14ac:dyDescent="0.35">
      <c r="A45" s="8"/>
      <c r="B45" s="8"/>
      <c r="C45" s="8"/>
      <c r="D45" s="8"/>
      <c r="E45" s="8"/>
      <c r="F45" s="9"/>
      <c r="G45" s="9"/>
      <c r="H45" s="9"/>
      <c r="I45" s="9"/>
      <c r="J45" s="9"/>
      <c r="K45" s="9"/>
      <c r="L45" s="9"/>
      <c r="M45" s="10"/>
      <c r="N45" s="11"/>
    </row>
    <row r="46" spans="1:15" x14ac:dyDescent="0.35">
      <c r="A46" s="12"/>
      <c r="N46" s="3"/>
    </row>
    <row r="47" spans="1:15" ht="15.5" x14ac:dyDescent="0.35">
      <c r="A47" s="13"/>
      <c r="B47" s="72" t="s">
        <v>66</v>
      </c>
      <c r="C47" s="72"/>
      <c r="D47" s="72"/>
      <c r="E47" s="72"/>
      <c r="F47" s="72"/>
      <c r="G47" s="72"/>
      <c r="K47" t="s">
        <v>65</v>
      </c>
      <c r="N47" s="3"/>
    </row>
    <row r="48" spans="1:15" x14ac:dyDescent="0.35">
      <c r="A48" s="14"/>
      <c r="B48" s="71"/>
      <c r="C48" s="71"/>
      <c r="E48" s="58"/>
      <c r="F48" s="58"/>
      <c r="G48" s="58"/>
      <c r="H48" s="58"/>
      <c r="K48" s="58"/>
      <c r="L48" s="58"/>
      <c r="M48" s="58"/>
      <c r="N48" s="3"/>
    </row>
    <row r="49" spans="1:14" x14ac:dyDescent="0.35">
      <c r="A49" s="14"/>
      <c r="B49" s="60" t="s">
        <v>18</v>
      </c>
      <c r="C49" s="60"/>
      <c r="D49" s="14"/>
      <c r="E49" s="55" t="s">
        <v>23</v>
      </c>
      <c r="F49" s="55"/>
      <c r="G49" s="55"/>
      <c r="H49" s="55"/>
      <c r="I49" s="14"/>
      <c r="J49" s="14"/>
      <c r="K49" s="61" t="s">
        <v>34</v>
      </c>
      <c r="L49" s="61"/>
      <c r="M49" s="61"/>
      <c r="N49" s="15"/>
    </row>
    <row r="50" spans="1:14" ht="15.5" x14ac:dyDescent="0.35">
      <c r="A50" s="4"/>
      <c r="N50" s="3"/>
    </row>
    <row r="51" spans="1:14" x14ac:dyDescent="0.35">
      <c r="A51" s="5"/>
      <c r="B51" s="5"/>
      <c r="C51" s="5"/>
      <c r="D51" s="5"/>
      <c r="E51" s="5"/>
      <c r="F51" s="5"/>
      <c r="G51" s="5"/>
      <c r="H51" s="5"/>
      <c r="I51" s="5"/>
      <c r="J51" s="5"/>
      <c r="K51" s="5"/>
      <c r="L51" s="5"/>
      <c r="M51" s="5"/>
      <c r="N51" s="16"/>
    </row>
  </sheetData>
  <sheetProtection formatRows="0" insertRows="0" deleteRows="0"/>
  <dataConsolidate/>
  <mergeCells count="18">
    <mergeCell ref="B49:C49"/>
    <mergeCell ref="E49:H49"/>
    <mergeCell ref="K49:M49"/>
    <mergeCell ref="A9:N9"/>
    <mergeCell ref="A21:N21"/>
    <mergeCell ref="A42:N42"/>
    <mergeCell ref="A43:M43"/>
    <mergeCell ref="B48:C48"/>
    <mergeCell ref="E48:H48"/>
    <mergeCell ref="K48:M48"/>
    <mergeCell ref="B47:G47"/>
    <mergeCell ref="A7:E7"/>
    <mergeCell ref="F7:G7"/>
    <mergeCell ref="C1:L1"/>
    <mergeCell ref="A2:N2"/>
    <mergeCell ref="A4:N4"/>
    <mergeCell ref="D5:G5"/>
    <mergeCell ref="D6:G6"/>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6:E18 E11:E13" xr:uid="{FB3FBC08-29FF-495C-A07B-A15473D0588B}">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27:E29 E23:E24 E37:E39 E32:E34" xr:uid="{CD95C81C-A2FA-4C3F-B300-8A35ADDE39EE}">
      <formula1>"tarptautinės teisės aktai,Europos Sąjungos teisės aktai,Lietuvos Respublikos teisės aktai"</formula1>
    </dataValidation>
    <dataValidation type="decimal" allowBlank="1" showInputMessage="1" showErrorMessage="1" errorTitle="Galimi tik skaičiai" error="Įrašykite laiką valandomis" sqref="F16:G18 F27:G29 F11:G13 F23:G24 F37:G39 F32:G34" xr:uid="{AD0F9071-3B4E-4607-A9B9-A0A0D71034E5}">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6:I18 I27:I29 I23:I24 I11:I13 I37:I39 I32:I34" xr:uid="{940D915B-88E6-43D8-8D4E-24966A637BA5}">
      <formula1>1.25</formula1>
    </dataValidation>
    <dataValidation type="whole" allowBlank="1" showInputMessage="1" showErrorMessage="1" sqref="L19:L20" xr:uid="{815C5909-E0AE-4720-BE80-A4E26ED302F0}">
      <formula1>1</formula1>
      <formula2>100000000000</formula2>
    </dataValidation>
    <dataValidation type="decimal" allowBlank="1" showInputMessage="1" showErrorMessage="1" error="Įrašykite tarifą eurais_x000a_" sqref="H16:H18 H11:H13" xr:uid="{BEA22743-1A33-40B3-A05D-7402EF51EEED}">
      <formula1>0</formula1>
      <formula2>100</formula2>
    </dataValidation>
    <dataValidation type="decimal" allowBlank="1" showInputMessage="1" showErrorMessage="1" error="Įrašykite tarifą eurais" sqref="J16:J18 J11:J13 J36:J39 J23:J29 J31:J34" xr:uid="{6C851B3D-E10D-493F-AAE1-EF7280BA3F92}">
      <formula1>0</formula1>
      <formula2>100</formula2>
    </dataValidation>
    <dataValidation type="decimal" allowBlank="1" showInputMessage="1" showErrorMessage="1" error="Įrašykite veiksmo vykdymo dažnį per vienerius metus_x000a_" sqref="K16:K18 K11:K13" xr:uid="{C2C299D2-4BB2-47CF-8AC0-EF53B533FAC7}">
      <formula1>0.1</formula1>
      <formula2>200</formula2>
    </dataValidation>
    <dataValidation type="whole" allowBlank="1" showInputMessage="1" showErrorMessage="1" error="Įrašykite ūkio subjektų, kurie privalo vykdymo veiksmą, skaičių_x000a_" sqref="L16:L18 L11:L13 L36:L39 L23:L29 L31:L34" xr:uid="{528D7E43-34D5-40D4-86B7-0458A0885042}">
      <formula1>1</formula1>
      <formula2>100000000000</formula2>
    </dataValidation>
    <dataValidation type="textLength" allowBlank="1" showInputMessage="1" showErrorMessage="1" sqref="D11:D13" xr:uid="{D4DACFF8-6E60-4823-9B0B-A2D65E63E2C4}">
      <formula1>1</formula1>
      <formula2>200</formula2>
    </dataValidation>
    <dataValidation allowBlank="1" showInputMessage="1" showErrorMessage="1" error="Įrašykite tarifą eurais" sqref="H36:H39 H23:H29 H31:H34" xr:uid="{49983965-0399-403D-B2D3-FC6A85A87B9C}"/>
    <dataValidation type="decimal" allowBlank="1" showInputMessage="1" showErrorMessage="1" error="Įrašykite veiksmo vykdymo dažnį per vienerius metus" sqref="K36:K39 K23:K29 K31:K34" xr:uid="{47802F1C-7F77-49D9-9900-1F1EA8BAD7E7}">
      <formula1>0.1</formula1>
      <formula2>200</formula2>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85F6D8-752E-4A07-8478-9F5E63CF6CA9}">
  <ds:schemaRefs>
    <ds:schemaRef ds:uri="http://schemas.microsoft.com/sharepoint/v3/contenttype/forms"/>
  </ds:schemaRefs>
</ds:datastoreItem>
</file>

<file path=customXml/itemProps2.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82553B-3C7B-4786-983D-5F0F3908985F}">
  <ds:schemaRefs>
    <ds:schemaRef ds:uri="http://schemas.microsoft.com/office/2006/documentManagement/types"/>
    <ds:schemaRef ds:uri="2e073065-020e-4dce-99c7-95e5c43123bb"/>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Regina Kiselienė</cp:lastModifiedBy>
  <cp:lastPrinted>2022-05-17T09:25:34Z</cp:lastPrinted>
  <dcterms:created xsi:type="dcterms:W3CDTF">2018-05-22T08:03:29Z</dcterms:created>
  <dcterms:modified xsi:type="dcterms:W3CDTF">2022-06-22T10:20:13Z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ies>
</file>