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uskeviciene\Desktop\COVID 2021 m\LĖŠŲ SKYRIMAS\PAPILDOMI LRV NUTARIMAI\ISTATYMAS, LRV 2021-\FM rastas\"/>
    </mc:Choice>
  </mc:AlternateContent>
  <xr:revisionPtr revIDLastSave="0" documentId="13_ncr:1_{6DCC4382-D8E2-490F-868C-3864297E0E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vivald. ist." sheetId="8" r:id="rId1"/>
    <sheet name="istaigoms" sheetId="5" r:id="rId2"/>
  </sheets>
  <definedNames>
    <definedName name="_xlnm._FilterDatabase" localSheetId="1" hidden="1">istaigoms!#REF!</definedName>
    <definedName name="_xlnm._FilterDatabase" localSheetId="0" hidden="1">'savivald. ist.'!#REF!</definedName>
    <definedName name="_xlnm.Print_Area" localSheetId="1">istaigoms!$A$1:$E$246</definedName>
    <definedName name="_xlnm.Print_Area" localSheetId="0">'savivald. ist.'!$A$1:$E$206</definedName>
    <definedName name="_xlnm.Print_Titles" localSheetId="1">istaigoms!$6:$6</definedName>
    <definedName name="_xlnm.Print_Titles" localSheetId="0">'savivald. ist.'!$6:$6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3" i="8" l="1"/>
  <c r="E41" i="5"/>
  <c r="E45" i="5"/>
  <c r="E50" i="5"/>
  <c r="E40" i="5"/>
  <c r="D183" i="8"/>
  <c r="E190" i="8"/>
  <c r="E192" i="8"/>
  <c r="E186" i="8"/>
  <c r="E199" i="8"/>
  <c r="E191" i="8"/>
  <c r="E189" i="8"/>
  <c r="E188" i="8"/>
  <c r="E187" i="8"/>
  <c r="E185" i="8"/>
  <c r="E184" i="8"/>
  <c r="D154" i="8"/>
  <c r="E155" i="8"/>
  <c r="E129" i="8"/>
  <c r="E127" i="8"/>
  <c r="E128" i="8"/>
  <c r="E126" i="8"/>
  <c r="D120" i="8"/>
  <c r="E122" i="8"/>
  <c r="D61" i="8"/>
  <c r="E63" i="8"/>
  <c r="E65" i="8"/>
  <c r="E54" i="8"/>
  <c r="E55" i="8"/>
  <c r="D109" i="8"/>
  <c r="E112" i="8"/>
  <c r="D7" i="8"/>
  <c r="D173" i="8"/>
  <c r="D141" i="8"/>
  <c r="D103" i="8"/>
  <c r="D84" i="8"/>
  <c r="D78" i="8"/>
  <c r="D74" i="8"/>
  <c r="D70" i="8"/>
  <c r="D66" i="8"/>
  <c r="D53" i="8"/>
  <c r="D42" i="8"/>
  <c r="D36" i="8"/>
  <c r="D12" i="8"/>
  <c r="E116" i="5"/>
  <c r="E204" i="8"/>
  <c r="E202" i="8"/>
  <c r="E193" i="8"/>
  <c r="E194" i="8"/>
  <c r="E195" i="8"/>
  <c r="E196" i="8"/>
  <c r="E197" i="8"/>
  <c r="E198" i="8"/>
  <c r="E200" i="8"/>
  <c r="E175" i="8"/>
  <c r="E176" i="8"/>
  <c r="E177" i="8"/>
  <c r="E178" i="8"/>
  <c r="E179" i="8"/>
  <c r="E180" i="8"/>
  <c r="E181" i="8"/>
  <c r="E182" i="8"/>
  <c r="E174" i="8"/>
  <c r="E172" i="8"/>
  <c r="E171" i="8"/>
  <c r="E169" i="8"/>
  <c r="E167" i="8"/>
  <c r="E165" i="8"/>
  <c r="E160" i="8"/>
  <c r="E161" i="8"/>
  <c r="E162" i="8"/>
  <c r="E159" i="8"/>
  <c r="E157" i="8"/>
  <c r="E156" i="8"/>
  <c r="E153" i="8"/>
  <c r="E151" i="8"/>
  <c r="E149" i="8"/>
  <c r="E147" i="8"/>
  <c r="E143" i="8"/>
  <c r="E144" i="8"/>
  <c r="E145" i="8"/>
  <c r="E142" i="8"/>
  <c r="D138" i="8"/>
  <c r="E140" i="8"/>
  <c r="E139" i="8"/>
  <c r="E137" i="8"/>
  <c r="E136" i="8"/>
  <c r="E134" i="8"/>
  <c r="E133" i="8"/>
  <c r="E124" i="8"/>
  <c r="E125" i="8"/>
  <c r="E131" i="8"/>
  <c r="E121" i="8"/>
  <c r="E119" i="8"/>
  <c r="E117" i="8"/>
  <c r="E115" i="8"/>
  <c r="E114" i="8"/>
  <c r="E111" i="8"/>
  <c r="E110" i="8"/>
  <c r="E105" i="8"/>
  <c r="E106" i="8"/>
  <c r="E107" i="8"/>
  <c r="E108" i="8"/>
  <c r="E104" i="8"/>
  <c r="E102" i="8"/>
  <c r="E100" i="8"/>
  <c r="E98" i="8"/>
  <c r="E96" i="8"/>
  <c r="E94" i="8"/>
  <c r="E92" i="8"/>
  <c r="E90" i="8"/>
  <c r="E88" i="8"/>
  <c r="E86" i="8"/>
  <c r="E85" i="8"/>
  <c r="E83" i="8"/>
  <c r="E81" i="8"/>
  <c r="E79" i="8"/>
  <c r="E76" i="8"/>
  <c r="E77" i="8"/>
  <c r="E75" i="8"/>
  <c r="E72" i="8"/>
  <c r="E73" i="8"/>
  <c r="E71" i="8"/>
  <c r="E68" i="8"/>
  <c r="E69" i="8"/>
  <c r="E67" i="8"/>
  <c r="E64" i="8"/>
  <c r="E62" i="8"/>
  <c r="E60" i="8"/>
  <c r="E58" i="8"/>
  <c r="E56" i="8"/>
  <c r="D48" i="8"/>
  <c r="E50" i="8"/>
  <c r="E49" i="8"/>
  <c r="E44" i="8"/>
  <c r="E45" i="8"/>
  <c r="E46" i="8"/>
  <c r="E47" i="8"/>
  <c r="E43" i="8"/>
  <c r="E38" i="8"/>
  <c r="E39" i="8"/>
  <c r="E40" i="8"/>
  <c r="E41" i="8"/>
  <c r="E37" i="8"/>
  <c r="E35" i="8"/>
  <c r="E33" i="8"/>
  <c r="E31" i="8"/>
  <c r="E28" i="8"/>
  <c r="E25" i="8"/>
  <c r="E24" i="8"/>
  <c r="E22" i="8"/>
  <c r="E20" i="8"/>
  <c r="E18" i="8"/>
  <c r="E16" i="8"/>
  <c r="E14" i="8"/>
  <c r="E13" i="8"/>
  <c r="E9" i="8"/>
  <c r="E10" i="8"/>
  <c r="E11" i="8"/>
  <c r="E8" i="8"/>
  <c r="E205" i="5"/>
  <c r="E150" i="5"/>
  <c r="E22" i="5"/>
  <c r="D126" i="5"/>
  <c r="E87" i="5"/>
  <c r="E47" i="5"/>
  <c r="E104" i="5"/>
  <c r="E155" i="5"/>
  <c r="E127" i="5"/>
  <c r="E96" i="5"/>
  <c r="E93" i="5"/>
  <c r="E221" i="5"/>
  <c r="E153" i="5"/>
  <c r="D130" i="8"/>
  <c r="D123" i="8" s="1"/>
  <c r="E220" i="5"/>
  <c r="E24" i="5"/>
  <c r="E44" i="5"/>
  <c r="E91" i="5"/>
  <c r="E89" i="5"/>
  <c r="E90" i="5"/>
  <c r="D111" i="5"/>
  <c r="E111" i="5" s="1"/>
  <c r="E29" i="5"/>
  <c r="E82" i="5"/>
  <c r="E83" i="5"/>
  <c r="E43" i="5"/>
  <c r="D167" i="5"/>
  <c r="E167" i="5" s="1"/>
  <c r="E149" i="5"/>
  <c r="D129" i="5"/>
  <c r="E129" i="5" s="1"/>
  <c r="E54" i="5"/>
  <c r="E229" i="5"/>
  <c r="E168" i="5"/>
  <c r="E128" i="5"/>
  <c r="D94" i="5"/>
  <c r="E94" i="5" s="1"/>
  <c r="E156" i="5"/>
  <c r="E51" i="5"/>
  <c r="E223" i="5"/>
  <c r="E58" i="5"/>
  <c r="E48" i="5"/>
  <c r="E161" i="5"/>
  <c r="E148" i="5"/>
  <c r="E98" i="5"/>
  <c r="E108" i="5"/>
  <c r="E78" i="5"/>
  <c r="E214" i="5"/>
  <c r="E215" i="5"/>
  <c r="E219" i="5"/>
  <c r="E217" i="5"/>
  <c r="E213" i="5"/>
  <c r="E25" i="5"/>
  <c r="E120" i="5"/>
  <c r="D76" i="5"/>
  <c r="E76" i="5" s="1"/>
  <c r="E55" i="5"/>
  <c r="E97" i="5"/>
  <c r="E92" i="5"/>
  <c r="E107" i="5"/>
  <c r="E109" i="5"/>
  <c r="E110" i="5"/>
  <c r="E112" i="5"/>
  <c r="E68" i="5"/>
  <c r="E67" i="5"/>
  <c r="D159" i="5"/>
  <c r="E159" i="5" s="1"/>
  <c r="E160" i="5"/>
  <c r="E147" i="5"/>
  <c r="E65" i="5"/>
  <c r="E171" i="5"/>
  <c r="D122" i="5"/>
  <c r="E122" i="5" s="1"/>
  <c r="E162" i="5"/>
  <c r="E66" i="5"/>
  <c r="E81" i="5"/>
  <c r="E146" i="5"/>
  <c r="E125" i="5"/>
  <c r="E133" i="5"/>
  <c r="E139" i="5"/>
  <c r="E31" i="5"/>
  <c r="D26" i="8"/>
  <c r="D23" i="8" s="1"/>
  <c r="E103" i="5"/>
  <c r="E42" i="5"/>
  <c r="E144" i="5"/>
  <c r="E141" i="5"/>
  <c r="E23" i="5"/>
  <c r="E132" i="5"/>
  <c r="E126" i="5"/>
  <c r="E30" i="5"/>
  <c r="E28" i="5"/>
  <c r="E136" i="5"/>
  <c r="E140" i="5"/>
  <c r="E80" i="5"/>
  <c r="E222" i="5"/>
  <c r="E163" i="5"/>
  <c r="E165" i="5"/>
  <c r="E27" i="5"/>
  <c r="D123" i="5"/>
  <c r="D183" i="5"/>
  <c r="D52" i="8"/>
  <c r="E52" i="8" s="1"/>
  <c r="E51" i="8" s="1"/>
  <c r="D121" i="5"/>
  <c r="D163" i="8"/>
  <c r="D158" i="8" s="1"/>
  <c r="D29" i="8"/>
  <c r="E29" i="8" s="1"/>
  <c r="D8" i="5"/>
  <c r="D7" i="5"/>
  <c r="D207" i="5"/>
  <c r="D142" i="5"/>
  <c r="D189" i="5"/>
  <c r="D202" i="5"/>
  <c r="D59" i="5"/>
  <c r="E154" i="8" l="1"/>
  <c r="E61" i="8"/>
  <c r="E120" i="8"/>
  <c r="E138" i="8"/>
  <c r="E109" i="8"/>
  <c r="E173" i="8"/>
  <c r="E48" i="8"/>
  <c r="E12" i="8"/>
  <c r="E141" i="8"/>
  <c r="E130" i="8"/>
  <c r="E123" i="8" s="1"/>
  <c r="E53" i="8"/>
  <c r="E163" i="8"/>
  <c r="E158" i="8" s="1"/>
  <c r="D27" i="8"/>
  <c r="E7" i="8"/>
  <c r="E26" i="8"/>
  <c r="E23" i="8" s="1"/>
  <c r="D88" i="5"/>
  <c r="E88" i="5" s="1"/>
  <c r="E183" i="5"/>
  <c r="E123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6" i="5"/>
  <c r="E32" i="5"/>
  <c r="E33" i="5"/>
  <c r="E34" i="5"/>
  <c r="E35" i="5"/>
  <c r="E36" i="5"/>
  <c r="E37" i="5"/>
  <c r="E38" i="5"/>
  <c r="E39" i="5"/>
  <c r="E46" i="5"/>
  <c r="E49" i="5"/>
  <c r="E52" i="5"/>
  <c r="E53" i="5"/>
  <c r="E56" i="5"/>
  <c r="E57" i="5"/>
  <c r="E59" i="5"/>
  <c r="E60" i="5"/>
  <c r="E61" i="5"/>
  <c r="E62" i="5"/>
  <c r="E63" i="5"/>
  <c r="E64" i="5"/>
  <c r="E69" i="5"/>
  <c r="E70" i="5"/>
  <c r="E71" i="5"/>
  <c r="E72" i="5"/>
  <c r="E73" i="5"/>
  <c r="E74" i="5"/>
  <c r="E75" i="5"/>
  <c r="E77" i="5"/>
  <c r="E79" i="5"/>
  <c r="E84" i="5"/>
  <c r="E85" i="5"/>
  <c r="E86" i="5"/>
  <c r="E95" i="5"/>
  <c r="E99" i="5"/>
  <c r="E100" i="5"/>
  <c r="E101" i="5"/>
  <c r="E102" i="5"/>
  <c r="E105" i="5"/>
  <c r="E106" i="5"/>
  <c r="E113" i="5"/>
  <c r="E114" i="5"/>
  <c r="E115" i="5"/>
  <c r="E117" i="5"/>
  <c r="E118" i="5"/>
  <c r="E119" i="5"/>
  <c r="E121" i="5"/>
  <c r="E124" i="5"/>
  <c r="E130" i="5"/>
  <c r="E131" i="5"/>
  <c r="E134" i="5"/>
  <c r="E135" i="5"/>
  <c r="E137" i="5"/>
  <c r="E138" i="5"/>
  <c r="E142" i="5"/>
  <c r="E143" i="5"/>
  <c r="E145" i="5"/>
  <c r="E151" i="5"/>
  <c r="E152" i="5"/>
  <c r="E154" i="5"/>
  <c r="E157" i="5"/>
  <c r="E158" i="5"/>
  <c r="E164" i="5"/>
  <c r="E166" i="5"/>
  <c r="E169" i="5"/>
  <c r="E170" i="5"/>
  <c r="E172" i="5"/>
  <c r="E173" i="5"/>
  <c r="E174" i="5"/>
  <c r="E175" i="5"/>
  <c r="E176" i="5"/>
  <c r="E177" i="5"/>
  <c r="E178" i="5"/>
  <c r="E179" i="5"/>
  <c r="E180" i="5"/>
  <c r="E181" i="5"/>
  <c r="E182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6" i="5"/>
  <c r="E207" i="5"/>
  <c r="E208" i="5"/>
  <c r="E209" i="5"/>
  <c r="E210" i="5"/>
  <c r="E211" i="5"/>
  <c r="E212" i="5"/>
  <c r="E216" i="5"/>
  <c r="E218" i="5"/>
  <c r="E224" i="5"/>
  <c r="E225" i="5"/>
  <c r="E226" i="5"/>
  <c r="E227" i="5"/>
  <c r="E228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7" i="5"/>
  <c r="D132" i="8" l="1"/>
  <c r="D203" i="8"/>
  <c r="D201" i="8"/>
  <c r="D170" i="8"/>
  <c r="D168" i="8"/>
  <c r="D166" i="8"/>
  <c r="D246" i="5" l="1"/>
  <c r="D164" i="8"/>
  <c r="D152" i="8"/>
  <c r="D150" i="8"/>
  <c r="D148" i="8"/>
  <c r="D146" i="8"/>
  <c r="D135" i="8"/>
  <c r="D118" i="8"/>
  <c r="D116" i="8"/>
  <c r="D113" i="8"/>
  <c r="D101" i="8"/>
  <c r="D99" i="8"/>
  <c r="D97" i="8"/>
  <c r="D95" i="8"/>
  <c r="D93" i="8"/>
  <c r="D91" i="8"/>
  <c r="D89" i="8"/>
  <c r="D87" i="8"/>
  <c r="D82" i="8"/>
  <c r="D80" i="8"/>
  <c r="D59" i="8"/>
  <c r="D57" i="8"/>
  <c r="D51" i="8"/>
  <c r="D34" i="8"/>
  <c r="D32" i="8"/>
  <c r="D30" i="8"/>
  <c r="D21" i="8"/>
  <c r="D19" i="8"/>
  <c r="D17" i="8"/>
  <c r="D15" i="8"/>
  <c r="E32" i="8"/>
  <c r="E34" i="8"/>
  <c r="E59" i="8"/>
  <c r="E87" i="8"/>
  <c r="E89" i="8"/>
  <c r="E91" i="8"/>
  <c r="E97" i="8"/>
  <c r="E101" i="8"/>
  <c r="E116" i="8"/>
  <c r="E150" i="8"/>
  <c r="E166" i="8"/>
  <c r="E168" i="8"/>
  <c r="E201" i="8"/>
  <c r="E21" i="8"/>
  <c r="E19" i="8"/>
  <c r="E15" i="8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D205" i="8" l="1"/>
  <c r="D248" i="5" s="1"/>
  <c r="D250" i="5" s="1"/>
  <c r="E17" i="8"/>
  <c r="E57" i="8"/>
  <c r="E30" i="8"/>
  <c r="E27" i="8"/>
  <c r="E203" i="8"/>
  <c r="E170" i="8"/>
  <c r="E78" i="8"/>
  <c r="E70" i="8"/>
  <c r="E36" i="8"/>
  <c r="E42" i="8"/>
  <c r="E74" i="8"/>
  <c r="E66" i="8"/>
  <c r="E246" i="5"/>
  <c r="E164" i="8"/>
  <c r="E148" i="8"/>
  <c r="E152" i="8"/>
  <c r="E146" i="8"/>
  <c r="E135" i="8"/>
  <c r="E118" i="8"/>
  <c r="E132" i="8"/>
  <c r="E99" i="8"/>
  <c r="E80" i="8"/>
  <c r="E93" i="8"/>
  <c r="E95" i="8"/>
  <c r="E103" i="8"/>
  <c r="E84" i="8"/>
  <c r="E113" i="8"/>
  <c r="E82" i="8"/>
  <c r="E205" i="8" l="1"/>
  <c r="E248" i="5" s="1"/>
  <c r="E250" i="5" s="1"/>
</calcChain>
</file>

<file path=xl/sharedStrings.xml><?xml version="1.0" encoding="utf-8"?>
<sst xmlns="http://schemas.openxmlformats.org/spreadsheetml/2006/main" count="649" uniqueCount="644">
  <si>
    <t>Lietuvos sveikatos mokslų universiteto ligoninė Kauno klinikos</t>
  </si>
  <si>
    <t>Viešoji įstaiga Vilniaus universiteto ligoninė Santaros klinikos</t>
  </si>
  <si>
    <t>Viešoji įstaiga Antakalnio poliklinika</t>
  </si>
  <si>
    <t>UAB InMedica</t>
  </si>
  <si>
    <t>Uždaroji akcinė bendrovė KNIAUDIŠKIŲ ŠEIMOS KLINIKA</t>
  </si>
  <si>
    <t>Viešoji įstaiga Vilniaus rajono centrinė poliklinika</t>
  </si>
  <si>
    <t>Viešoji įstaiga Naujosios Vilnios poliklinika</t>
  </si>
  <si>
    <t>Viešoji įstaiga Panevėžio rajono savivaldybės poliklinika</t>
  </si>
  <si>
    <t>UAB MEDICINOS PASLAUGŲ CENTRAS</t>
  </si>
  <si>
    <t>Uždaroji akcinė bendrovė Raseinių šeimos gydytojų centras</t>
  </si>
  <si>
    <t>Viešoji įstaiga Karoliniškių poliklinika</t>
  </si>
  <si>
    <t>Viešoji įstaiga Vilkaviškio pirminės sveikatos priežiūros centras</t>
  </si>
  <si>
    <t>Viešoji įstaiga Šalčininkų pirminės sveikatos priežiūros centras</t>
  </si>
  <si>
    <t>Viešoji įstaiga Anykščių rajono savivaldybės pirminės sveikatos priežiūros centras</t>
  </si>
  <si>
    <t>Lino Bieliausko šeimos klinika</t>
  </si>
  <si>
    <t>Viešoji įstaiga Jonavos pirminės sveikatos priežiūros centras</t>
  </si>
  <si>
    <t>Viešoji įstaiga Raseinių pirminės sveikatos priežiūros centras</t>
  </si>
  <si>
    <t>Viešoji įstaiga Šiaulių centro poliklinika</t>
  </si>
  <si>
    <t>Viešoji įstaiga Marijampolės pirminės sveikatos priežiūros centras</t>
  </si>
  <si>
    <t>Viešoji įstaiga Joniškio pirminės sveikatos priežiūros centras</t>
  </si>
  <si>
    <t>Viešoji įstaiga Biržų rajono savivaldybės poliklinika</t>
  </si>
  <si>
    <t>Viešoji įstaiga Jūrininkų sveikatos priežiūros centras</t>
  </si>
  <si>
    <t>Viešoji įstaiga Klaipėdos miesto poliklinika</t>
  </si>
  <si>
    <t>Viešoji įstaiga Kėdainių pirminės sveikatos priežiūros centras</t>
  </si>
  <si>
    <t>Rimanto Bernoto pirminės sveikatos priežiūros centras</t>
  </si>
  <si>
    <t>S. Kulikauskienės įmonė bendrosios praktikos gydytojo centras</t>
  </si>
  <si>
    <t>Zarasų rajono savivaldybės viešoji įstaiga Pirminės sveikatos priežiūros centras</t>
  </si>
  <si>
    <t>Algimanto Žvirblio pirminės sveikatos priežiūros centras</t>
  </si>
  <si>
    <t>Viešoji įstaiga Pakruojo rajono pirminės sveikatos priežiūros centras</t>
  </si>
  <si>
    <t>UAB Ignalinos sveikatos centras</t>
  </si>
  <si>
    <t>Uždaroji akcinė bendrovė Šilutės šeimos gydytojų centras</t>
  </si>
  <si>
    <t>Viešoji įstaiga Šilutės pirminės sveikatos priežiūros centras</t>
  </si>
  <si>
    <t>Klaipėdos rajono savivaldybės Gargždų pirminės sveikatos priežiūros centras</t>
  </si>
  <si>
    <t>V. Staliulionienės bendros praktikos gydytojo kabinetas</t>
  </si>
  <si>
    <t>Onos Gurevičienės šeimos klinika</t>
  </si>
  <si>
    <t>T. Švedko gydytojos kabinetas</t>
  </si>
  <si>
    <t>Viešoji įstaiga Radviliškio rajono pirminės sveikatos priežiūros centras</t>
  </si>
  <si>
    <t>Klaipėdos rajono savivaldybės Priekulės pirminės sveikatos priežiūros centras</t>
  </si>
  <si>
    <t>R. Dirginčienės bendrosios praktikos gydytojo kabinetas</t>
  </si>
  <si>
    <t>I. Miškinienės individuali įmonė</t>
  </si>
  <si>
    <t>Viešoji įstaiga Mažeikių senamiesčio pirminės sveikatos priežiūros centras</t>
  </si>
  <si>
    <t>Viešoji įstaiga Varėnos pirminės sveikatos priežiūros centras</t>
  </si>
  <si>
    <t>UAB Šnipiškių medicinos centras</t>
  </si>
  <si>
    <t>Viešoji įstaiga Akmenės rajono pirminės sveikatos priežiūros centras</t>
  </si>
  <si>
    <t>N. Dungveckienės šeimos klinika</t>
  </si>
  <si>
    <t>Viešoji įstaiga Druskininkų pirminės sveikatos priežiūros centras</t>
  </si>
  <si>
    <t>Viešoji įstaiga Molėtų r. pirminės sveikatos priežiūros centras</t>
  </si>
  <si>
    <t>Viešoji įstaiga Pasvalio pirminės asmens sveikatos priežiūros centras</t>
  </si>
  <si>
    <t>Viešoji įstaiga Kupiškio rajono savivaldybės pirminės asmens sveikatos priežiūros centras</t>
  </si>
  <si>
    <t>Viešoji įstaiga Visagino pirminės sveikatos priežiūros centras</t>
  </si>
  <si>
    <t>Viešoji įstaiga Kruopių ambulatorija</t>
  </si>
  <si>
    <t>VšĮ Kauno miesto poliklinika</t>
  </si>
  <si>
    <t>Viešoji įstaiga Tauragės rajono pirminės sveikatos priežiūros centras</t>
  </si>
  <si>
    <t>UAB Dituvos ambulatorija</t>
  </si>
  <si>
    <t>Viešoji įstaiga Rumšiškių pirminės sveikatos priežiūros centras</t>
  </si>
  <si>
    <t>Lietuvos kariuomenė</t>
  </si>
  <si>
    <t>Viešoji įstaiga Neringos pirminės sveikatos priežiūros centras</t>
  </si>
  <si>
    <t>Viešoji įstaiga Lazdynų poliklinika</t>
  </si>
  <si>
    <t>Viešoji įstaiga Dainų pirminės sveikatos priežiūros centras</t>
  </si>
  <si>
    <t>Viešoji įstaiga Šiaulių rajono pirminės sveikatos priežiūros centras</t>
  </si>
  <si>
    <t>Viešoji įstaiga Jurbarko rajono pirminės sveikatos priežiūros centras</t>
  </si>
  <si>
    <t>Viešoji įstaiga Ukmergės pirminės sveikatos priežiūros centras</t>
  </si>
  <si>
    <t>Viešoji įstaiga Alytaus poliklinika</t>
  </si>
  <si>
    <t>Viešoji įstaiga Kelmės rajono pirminės sveikatos priežiūros centras</t>
  </si>
  <si>
    <t>Viešoji įstaiga Mažeikių pirminės sveikatos priežiūros centras</t>
  </si>
  <si>
    <t>Viešoji įstaiga Širvintų rajono pirminės sveikatos priežiūros centras</t>
  </si>
  <si>
    <t>Laisvės atėmimo vietų ligoninė</t>
  </si>
  <si>
    <t>Viešoji įstaiga Papilės ambulatorija</t>
  </si>
  <si>
    <t>Viešoji įstaiga Lentvario ambulatorija</t>
  </si>
  <si>
    <t>Viešoji įstaiga Kaišiadorių pirminės sveikatos priežiūros centras</t>
  </si>
  <si>
    <t>Kretingos rajono savivaldybės viešoji įstaiga Kretingos pirminės sveikatos priežiūros centras</t>
  </si>
  <si>
    <t>Viešoji įstaiga Ventos ambulatorija</t>
  </si>
  <si>
    <t>Lietuvos Respublikos vidaus reikalų ministerijos Medicinos centras</t>
  </si>
  <si>
    <t>Viešoji įstaiga Eržvilko pirminės sveikatos priežiūros centras</t>
  </si>
  <si>
    <t>Viešoji įstaiga Kaltinėnų pirminės sveikatos priežiūros centras</t>
  </si>
  <si>
    <t>Viešoji įstaiga Šilalės pirminės sveikatos priežiūros centras</t>
  </si>
  <si>
    <t>Viešoji įstaiga Rietavo pirminės sveikatos priežiūros centras</t>
  </si>
  <si>
    <t>Viešoji įstaiga Seredžiaus ambulatorija</t>
  </si>
  <si>
    <t>VIEŠOJI ĮSTAIGA ŠVENČIONIŲ RAJONO PIRMINĖS SVEIKATOS PRIEŽIŪROS CENTRAS</t>
  </si>
  <si>
    <t>Viešoji įstaiga Vilniaus rajono Nemenčinės poliklinika</t>
  </si>
  <si>
    <t>Viešoji įstaiga Kalvarijos pirminės sveikatos priežiūros centras</t>
  </si>
  <si>
    <t>Viešoji įstaiga Palangos asmens sveikatos priežiūros centras</t>
  </si>
  <si>
    <t>Viešoji įstaiga Alytaus rajono savivaldybės pirminės sveikatos priežiūros centras</t>
  </si>
  <si>
    <t>Viešoji įstaiga Kvėdarnos ambulatorija</t>
  </si>
  <si>
    <t>Viešoji įstaiga Baisogalos pirminės sveikatos priežiūros centras</t>
  </si>
  <si>
    <t>IĮ G. RADAVIČIAUS KLINIKA</t>
  </si>
  <si>
    <t>Viešoji įstaiga Kybartų pirminės sveikatos priežiūros centras</t>
  </si>
  <si>
    <t>Viešoji įstaiga Birštono pirminės sveikatos priežiūros centras</t>
  </si>
  <si>
    <t>Viešoji įstaiga Šakių pirminės asmens sveikatos priežiūros centras</t>
  </si>
  <si>
    <t>Viešoji įstaiga Ignalinos rajono poliklinika</t>
  </si>
  <si>
    <t>Viešoji įstaiga Balbieriškio pirminės sveikatos priežiūros centras</t>
  </si>
  <si>
    <t>UAB MAŽONIENĖS MEDICINOS KABINETAS</t>
  </si>
  <si>
    <t>Viešoji įstaiga Ariogalos pirminės sveikatos priežiūros centras</t>
  </si>
  <si>
    <t>UAB Šeimos sveikatos centras</t>
  </si>
  <si>
    <t>Viešoji įstaiga Veiverių pirminės sveikatos priežiūros centras</t>
  </si>
  <si>
    <t>Viešoji įstaiga Žaslių pirminės sveikatos priežiūros centras</t>
  </si>
  <si>
    <t>Viešoji įstaiga Jiezno pirminės sveikatos priežiūros centras</t>
  </si>
  <si>
    <t>Viešoji įstaiga Vievio sveikatos priežiūros centras</t>
  </si>
  <si>
    <t>Viešoji įstaiga Elektrėnų pirminės sveikatos priežiūros centras</t>
  </si>
  <si>
    <t>Viešoji įstaiga Žiežmarių pirminės sveikatos priežiūros centras</t>
  </si>
  <si>
    <t>Viešoji įstaiga Mosėdžio pirminės sveikatos priežiūros centras</t>
  </si>
  <si>
    <t>Viešoji įstaiga Trakų pirminės sveikatos priežiūros centras</t>
  </si>
  <si>
    <t>Viešoji įstaiga Aukštadvario pirminės sveikatos priežiūros centras</t>
  </si>
  <si>
    <t>Viešoji įstaiga Prienų rajono pirminės sveikatos priežiūros centras</t>
  </si>
  <si>
    <t>UAB Pajūrio saulės klinika</t>
  </si>
  <si>
    <t>Viešoji įstaiga Sedos pirminės sveikatos priežiūros centras</t>
  </si>
  <si>
    <t>Viešoji įstaiga Kazlų Rūdos pirminės sveikatos priežiūros centras</t>
  </si>
  <si>
    <t>UAB Eišiškių šeimos medicinos centras</t>
  </si>
  <si>
    <t>Viešoji įstaiga Eišiškių asmens sveikatos priežiūros centras</t>
  </si>
  <si>
    <t>Viešoji įstaiga Rūdiškių pirminės sveikatos priežiūros centras</t>
  </si>
  <si>
    <t>Rasuolės Klusevičienės ambulatorija</t>
  </si>
  <si>
    <t>IĮ D. Ugintienės BPG kabinetas</t>
  </si>
  <si>
    <t>Danguolės Skurkienės bendrosios medicinos klinika</t>
  </si>
  <si>
    <t>Viešoji įstaiga Laukuvos ambulatorija</t>
  </si>
  <si>
    <t>Viešoji įstaiga Lekėčių ambulatorija</t>
  </si>
  <si>
    <t>UAB Dr. A. Biržiškos sveikatos centras</t>
  </si>
  <si>
    <t>Viešoji įstaiga Šeškinės poliklinika</t>
  </si>
  <si>
    <t>Viešoji įstaiga Vilniaus miesto klinikinė ligoninė</t>
  </si>
  <si>
    <t>Kretingos rajono savivaldybės viešoji įstaiga Salantų pirminės sveikatos priežiūros centras</t>
  </si>
  <si>
    <t>Viešoji įstaiga Stakliškių pirminės sveikatos priežiūros centras</t>
  </si>
  <si>
    <t>Uždaroji akcinė bendrovė Kaišiadorių šeimos medicinos centras</t>
  </si>
  <si>
    <t>Viešoji įstaiga Moters sveikatos centras</t>
  </si>
  <si>
    <t>UAB Tirkšlių sveikatos namai</t>
  </si>
  <si>
    <t>UAB Kretingos šeimos klinika</t>
  </si>
  <si>
    <t>Kretingos rajono savivaldybės viešoji įstaiga Kartenos pirminės sveikatos priežiūros centras</t>
  </si>
  <si>
    <t>Viešoji įstaiga Onuškio pirminės sveikatos priežiūros centras</t>
  </si>
  <si>
    <t>Uždaroji akcinė bendrovė Jurbarko šeimos klinika</t>
  </si>
  <si>
    <t>Viešoji įstaiga Viešvilės ambulatorija</t>
  </si>
  <si>
    <t>Viešoji įstaiga Kruonio pirminės sveikatos priežiūros centras</t>
  </si>
  <si>
    <t>UAB Sasnavos ambulatorija</t>
  </si>
  <si>
    <t>UAB Švėkšnos ambulatorija</t>
  </si>
  <si>
    <t>Viešoji įstaiga Šimkaičių ambulatorija</t>
  </si>
  <si>
    <t>Viešoji įstaiga KLAIPĖDOS SENAMIESČIO PIRMINĖS SVEIKATOS PRIEŽIŪROS CENTRAS</t>
  </si>
  <si>
    <t>Viešoji įstaiga Tilžės g. bendrosios praktikos gydytojo kabinetas</t>
  </si>
  <si>
    <t>UAB Pašilaičių šeimos medicinos centras</t>
  </si>
  <si>
    <t>Viešoji įstaiga Grigiškių sveikatos priežiūros centras</t>
  </si>
  <si>
    <t>IĮ J. Jankauskienės šeimos gydytojų centras</t>
  </si>
  <si>
    <t>UAB Telšių šeimos sveikatos centras</t>
  </si>
  <si>
    <t>Viešoji įstaiga Balsių šeimos medicinos centras</t>
  </si>
  <si>
    <t>UAB BALTUPIŲ ŠEIMOS MEDICINOS CENTRAS</t>
  </si>
  <si>
    <t>Viešoji įstaiga Luokės pirminės sveikatos priežiūros centras</t>
  </si>
  <si>
    <t>Reginos Gabrilavičienės bendrosios praktikos gydytojo kabinetas</t>
  </si>
  <si>
    <t>UAB Jašiūnų šeimos klinika</t>
  </si>
  <si>
    <t>UAB Telšių šeimos klinika</t>
  </si>
  <si>
    <t xml:space="preserve">Eil. Nr. </t>
  </si>
  <si>
    <r>
      <t xml:space="preserve">Viešoji įstaiga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Lazdijų savivaldybės pirminės sveikatos priežiūros centras"</t>
    </r>
  </si>
  <si>
    <t xml:space="preserve">Akmenės rajono savivaldybė, iš jų: </t>
  </si>
  <si>
    <t xml:space="preserve">Alytaus miesto savivaldybė, iš jų: </t>
  </si>
  <si>
    <t xml:space="preserve">Alytaus rajono savivaldybė,  iš jų: </t>
  </si>
  <si>
    <t xml:space="preserve">Anykščių rajono savivaldybė, iš jų:  </t>
  </si>
  <si>
    <t xml:space="preserve">Biržų rajono savivaldybė, iš jų: </t>
  </si>
  <si>
    <t xml:space="preserve">Druskininkų savivaldybė, iš jų:  </t>
  </si>
  <si>
    <t xml:space="preserve">Elektrėnų savivaldybė, iš jų:  </t>
  </si>
  <si>
    <t xml:space="preserve">Ignalinos rajono savivaldybė, iš jų:  </t>
  </si>
  <si>
    <t xml:space="preserve">Jonavos rajono savivaldybė, iš jų:  </t>
  </si>
  <si>
    <t xml:space="preserve">Joniškio rajono savivaldybė, iš jų:  </t>
  </si>
  <si>
    <t xml:space="preserve">Jurbarko rajono savivaldybė, iš jų:  </t>
  </si>
  <si>
    <t xml:space="preserve">Kaišiadorių rajono savivaldybė, iš jų:  </t>
  </si>
  <si>
    <t xml:space="preserve">Kalvarijos savivaldybė, iš jų:  </t>
  </si>
  <si>
    <t xml:space="preserve">Kauno miesto savivaldybė, iš jų:  </t>
  </si>
  <si>
    <t xml:space="preserve">Kauno rajono savivaldybė, iš jų: </t>
  </si>
  <si>
    <t xml:space="preserve">Kazlų Rūdos savivaldybė, iš jų:  </t>
  </si>
  <si>
    <t xml:space="preserve">Kelmės rajono savivaldybė, iš jų:  </t>
  </si>
  <si>
    <t xml:space="preserve">Kėdainių rajono savivaldybė, iš jų:  </t>
  </si>
  <si>
    <t xml:space="preserve">Klaipėdos miesto savivaldybė, iš jų:  </t>
  </si>
  <si>
    <t xml:space="preserve">Klaipėdos rajono savivaldybė, iš jų:  </t>
  </si>
  <si>
    <t xml:space="preserve">Kretingos rajono savivaldybė, iš jų:  </t>
  </si>
  <si>
    <t xml:space="preserve">Kupiškio rajono savivaldybė, iš jų: </t>
  </si>
  <si>
    <t xml:space="preserve">Lazdijų rajono savivaldybė, iš jų:  </t>
  </si>
  <si>
    <t xml:space="preserve">Marijampolės savivaldybė, iš jų:  </t>
  </si>
  <si>
    <t xml:space="preserve">Mažeikių rajono savivaldybė, iš jų:  </t>
  </si>
  <si>
    <t xml:space="preserve">Molėtų rajono savivaldybė, iš jų:  </t>
  </si>
  <si>
    <t xml:space="preserve">Neringos savivaldybė, iš jų:  </t>
  </si>
  <si>
    <t xml:space="preserve">Pagėgių savivaldybė, iš jų:  </t>
  </si>
  <si>
    <t xml:space="preserve">Pakruojo rajono savivaldybė, iš jų: </t>
  </si>
  <si>
    <t xml:space="preserve">Panevėžio miesto savivaldybė, iš jų:  </t>
  </si>
  <si>
    <t xml:space="preserve">Panevėžio rajono savivaldybė, iš jų:  </t>
  </si>
  <si>
    <t xml:space="preserve">Pasvalio rajono savivaldybė, iš jų:  </t>
  </si>
  <si>
    <t xml:space="preserve">Palangos miesto savivaldybė, iš jų:  </t>
  </si>
  <si>
    <t xml:space="preserve">Radviliškio rajono savivaldybė, iš jų:  </t>
  </si>
  <si>
    <t xml:space="preserve">Raseinių rajono savivaldybė, iš jų:  </t>
  </si>
  <si>
    <t xml:space="preserve">Rietavo savivaldybė, iš jų:  </t>
  </si>
  <si>
    <t xml:space="preserve">Rokiškio rajono savivaldybė, iš jų: </t>
  </si>
  <si>
    <t xml:space="preserve">Skuodo rajono savivaldybė, iš jų: </t>
  </si>
  <si>
    <t xml:space="preserve">Šakių rajono savivaldybė, iš jų:  </t>
  </si>
  <si>
    <t xml:space="preserve">Šalčininkų rajono savivaldybė, iš jų:  </t>
  </si>
  <si>
    <t xml:space="preserve">Šiaulių miesto savivaldybė, iš jų: </t>
  </si>
  <si>
    <t xml:space="preserve">Šiaulių rajono savivaldybė, iš jų:  </t>
  </si>
  <si>
    <t xml:space="preserve">Šilalės rajono savivaldybė, iš jų: </t>
  </si>
  <si>
    <t xml:space="preserve">Šilutės rajono savivaldybė, iš jų:  </t>
  </si>
  <si>
    <t xml:space="preserve">Širvintų rajono savivaldybė, iš jų:  </t>
  </si>
  <si>
    <t xml:space="preserve">Švenčionių rajono savivaldybė, iš jų:  </t>
  </si>
  <si>
    <t xml:space="preserve">Tauragės rajono savivaldybė, iš jų: </t>
  </si>
  <si>
    <t xml:space="preserve">Telšių rajono savivaldybė, iš jų:  </t>
  </si>
  <si>
    <t xml:space="preserve">Trakų rajono savivaldybė, iš jų:  </t>
  </si>
  <si>
    <t xml:space="preserve">Ukmergės rajono savivaldybė, iš jų:  </t>
  </si>
  <si>
    <t xml:space="preserve">Utenos rajono savivaldybė, iš jų:  </t>
  </si>
  <si>
    <t xml:space="preserve">Varėnos savivaldybė, iš jų:  </t>
  </si>
  <si>
    <t xml:space="preserve">Vilkaviškio rajono savivaldybė, iš jų:  </t>
  </si>
  <si>
    <t xml:space="preserve">Vilniaus miesto savivaldybė, iš jų:  </t>
  </si>
  <si>
    <t xml:space="preserve">Vilniaus rajono savivaldybė, iš jų:  </t>
  </si>
  <si>
    <t xml:space="preserve">Visagino savivaldybė, iš jų:  </t>
  </si>
  <si>
    <t xml:space="preserve">Zarasų rajono savivaldybė, iš jų:  </t>
  </si>
  <si>
    <r>
      <t xml:space="preserve">Viešoji įstaiga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Pagėgių pirminės sveikatos priežiūros centras</t>
    </r>
    <r>
      <rPr>
        <sz val="12"/>
        <color theme="1"/>
        <rFont val="Calibri"/>
        <family val="2"/>
      </rPr>
      <t>“</t>
    </r>
  </si>
  <si>
    <t xml:space="preserve">Viešoji įstaiga Rokiškio pirminės asmens sveikatos priežiūros centras </t>
  </si>
  <si>
    <t xml:space="preserve">Savivaldybės / Asmens sveikatos priežiūros įstaigos pavadinimas </t>
  </si>
  <si>
    <t xml:space="preserve">Asmens sveikatos priežiūros įstaigos pavadinimas </t>
  </si>
  <si>
    <t xml:space="preserve">Birštono savivaldybė, iš jų:  </t>
  </si>
  <si>
    <t>Viešoji įstaiga Pakaunės pirminės sveikatos priežiūros centras</t>
  </si>
  <si>
    <t>Viešoji įstaiga Paupių pirminės sveikatos priežiūros centras</t>
  </si>
  <si>
    <t>Viešoji įstaiga Panevėžio miesto poliklinika</t>
  </si>
  <si>
    <t>Viešoji įstaiga Skuodo pirminės sveikatos priežiūros centras</t>
  </si>
  <si>
    <t>Viešoji įstaiga Utenos pirminės sveikatos priežiūros centras</t>
  </si>
  <si>
    <t>Viešoji įstaiga Centro poliklinika</t>
  </si>
  <si>
    <t>Viešoji įstaiga Naujininkų poliklinika</t>
  </si>
  <si>
    <t>Viešoji įstaiga Telšių rajono pirminės sveikatos priežiūros centras</t>
  </si>
  <si>
    <t>1.1.</t>
  </si>
  <si>
    <t>2.2.</t>
  </si>
  <si>
    <t>1.2.</t>
  </si>
  <si>
    <t>1.4.</t>
  </si>
  <si>
    <t>1.3.</t>
  </si>
  <si>
    <t>1.</t>
  </si>
  <si>
    <t>2.</t>
  </si>
  <si>
    <t>2.1.</t>
  </si>
  <si>
    <t>5.1.</t>
  </si>
  <si>
    <t>3.</t>
  </si>
  <si>
    <t>3.1.</t>
  </si>
  <si>
    <t>4.</t>
  </si>
  <si>
    <t>4.1.</t>
  </si>
  <si>
    <t>5.</t>
  </si>
  <si>
    <t>6.</t>
  </si>
  <si>
    <t>7.</t>
  </si>
  <si>
    <t>7.2.</t>
  </si>
  <si>
    <t>8.</t>
  </si>
  <si>
    <t>8.2.</t>
  </si>
  <si>
    <t>9.</t>
  </si>
  <si>
    <t>10.</t>
  </si>
  <si>
    <t>10.1.</t>
  </si>
  <si>
    <t>11.</t>
  </si>
  <si>
    <t>11.1.</t>
  </si>
  <si>
    <t>12.</t>
  </si>
  <si>
    <t>12.1.</t>
  </si>
  <si>
    <t>12.3.</t>
  </si>
  <si>
    <t>12.4.</t>
  </si>
  <si>
    <t>12.5.</t>
  </si>
  <si>
    <t>13.</t>
  </si>
  <si>
    <t>13.2.</t>
  </si>
  <si>
    <t>13.3.</t>
  </si>
  <si>
    <t>13.4.</t>
  </si>
  <si>
    <t>13.5.</t>
  </si>
  <si>
    <t>14.</t>
  </si>
  <si>
    <t>14.1.</t>
  </si>
  <si>
    <t>15.</t>
  </si>
  <si>
    <t>15.1.</t>
  </si>
  <si>
    <t>16.</t>
  </si>
  <si>
    <t>16.1.</t>
  </si>
  <si>
    <t>17.</t>
  </si>
  <si>
    <t>17.1.</t>
  </si>
  <si>
    <t>18.</t>
  </si>
  <si>
    <t>18.1.</t>
  </si>
  <si>
    <t>19.</t>
  </si>
  <si>
    <t>19.2.</t>
  </si>
  <si>
    <t>20.</t>
  </si>
  <si>
    <t>20.1.</t>
  </si>
  <si>
    <t>20.2.</t>
  </si>
  <si>
    <t>20.3.</t>
  </si>
  <si>
    <t>21.</t>
  </si>
  <si>
    <t>21.2.</t>
  </si>
  <si>
    <t>21.3.</t>
  </si>
  <si>
    <t>22.</t>
  </si>
  <si>
    <t>22.1.</t>
  </si>
  <si>
    <t>22.3.</t>
  </si>
  <si>
    <t>23.</t>
  </si>
  <si>
    <t>24.</t>
  </si>
  <si>
    <t>25.</t>
  </si>
  <si>
    <t>26.</t>
  </si>
  <si>
    <t>26.2.</t>
  </si>
  <si>
    <t>27.</t>
  </si>
  <si>
    <t>27.1.</t>
  </si>
  <si>
    <t>28.</t>
  </si>
  <si>
    <t>28.1.</t>
  </si>
  <si>
    <t>29.</t>
  </si>
  <si>
    <t>29.1.</t>
  </si>
  <si>
    <t>30.</t>
  </si>
  <si>
    <t>31.</t>
  </si>
  <si>
    <t>31.1.</t>
  </si>
  <si>
    <t>32.</t>
  </si>
  <si>
    <t>32.1.</t>
  </si>
  <si>
    <t>33.</t>
  </si>
  <si>
    <t>34.</t>
  </si>
  <si>
    <t>34.1.</t>
  </si>
  <si>
    <t>35.</t>
  </si>
  <si>
    <t>35.1.</t>
  </si>
  <si>
    <t>36.</t>
  </si>
  <si>
    <t>36.2.</t>
  </si>
  <si>
    <t>36.3.</t>
  </si>
  <si>
    <t>37.</t>
  </si>
  <si>
    <t>37.1.</t>
  </si>
  <si>
    <t>37.2.</t>
  </si>
  <si>
    <t>38.</t>
  </si>
  <si>
    <t>38.1.</t>
  </si>
  <si>
    <t>39.</t>
  </si>
  <si>
    <t>39.1.</t>
  </si>
  <si>
    <t>40.</t>
  </si>
  <si>
    <t>40.1.</t>
  </si>
  <si>
    <t>41.</t>
  </si>
  <si>
    <t>41.1.</t>
  </si>
  <si>
    <t>41.2.</t>
  </si>
  <si>
    <t>42.</t>
  </si>
  <si>
    <t>42.1.</t>
  </si>
  <si>
    <t>42.2.</t>
  </si>
  <si>
    <t>43.</t>
  </si>
  <si>
    <t>43.1.</t>
  </si>
  <si>
    <t>43.2.</t>
  </si>
  <si>
    <t>44.</t>
  </si>
  <si>
    <t>44.1.</t>
  </si>
  <si>
    <t>44.2.</t>
  </si>
  <si>
    <t>45.</t>
  </si>
  <si>
    <t>45.1.</t>
  </si>
  <si>
    <t>46.</t>
  </si>
  <si>
    <t>46.1.</t>
  </si>
  <si>
    <t>47.</t>
  </si>
  <si>
    <t>48.</t>
  </si>
  <si>
    <t>49.</t>
  </si>
  <si>
    <t>49.1.</t>
  </si>
  <si>
    <t>50.</t>
  </si>
  <si>
    <t>50.2.</t>
  </si>
  <si>
    <t>51.</t>
  </si>
  <si>
    <t>51.1.</t>
  </si>
  <si>
    <t>51.2.</t>
  </si>
  <si>
    <t>51.3.</t>
  </si>
  <si>
    <t>52.</t>
  </si>
  <si>
    <t>52.1.</t>
  </si>
  <si>
    <t>53.</t>
  </si>
  <si>
    <t>54.</t>
  </si>
  <si>
    <t>54.1.</t>
  </si>
  <si>
    <t>55.</t>
  </si>
  <si>
    <t>55.1.</t>
  </si>
  <si>
    <t>56.</t>
  </si>
  <si>
    <t>56.1.</t>
  </si>
  <si>
    <t>56.2.</t>
  </si>
  <si>
    <t>57.</t>
  </si>
  <si>
    <t>57.1.</t>
  </si>
  <si>
    <t>57.2.</t>
  </si>
  <si>
    <t>57.3.</t>
  </si>
  <si>
    <t>57.4.</t>
  </si>
  <si>
    <t>57.5.</t>
  </si>
  <si>
    <t>57.7.</t>
  </si>
  <si>
    <t>57.8.</t>
  </si>
  <si>
    <t>57.9.</t>
  </si>
  <si>
    <t>58.</t>
  </si>
  <si>
    <t>57.10.</t>
  </si>
  <si>
    <t>58.1.</t>
  </si>
  <si>
    <t>59.</t>
  </si>
  <si>
    <t>59.1.</t>
  </si>
  <si>
    <t>IŠ VISO</t>
  </si>
  <si>
    <t>IĮ TVINKSNIS</t>
  </si>
  <si>
    <t>IĮ Stanaičių šeimos klinika</t>
  </si>
  <si>
    <t>Irenos Stanislavos Kavaliauskienės įmonė</t>
  </si>
  <si>
    <t>Kazakauskienės paslaugų įmonė</t>
  </si>
  <si>
    <t>UAB Aušros klinika</t>
  </si>
  <si>
    <t>UAB Diagnostikos laboratorija</t>
  </si>
  <si>
    <t>UAB Kuncų ambulatorinė klinika</t>
  </si>
  <si>
    <t>UAB Panevėžio centro šeimos klinika</t>
  </si>
  <si>
    <t>UAB Riešės šeimos klinika</t>
  </si>
  <si>
    <t>UAB Saulėtekio klinika</t>
  </si>
  <si>
    <t>UAB Sedulinos sveikatos centras</t>
  </si>
  <si>
    <t>UAB Šeimos gydymo klinika</t>
  </si>
  <si>
    <t>UAB Vilijampolės sveikatos centras</t>
  </si>
  <si>
    <t>UAB Vilkaviškio šeimos klinika</t>
  </si>
  <si>
    <t>UAB VNT medicinos centras</t>
  </si>
  <si>
    <t>UAB A. Briedžio šeimos klinika</t>
  </si>
  <si>
    <t>Uždaroji akcinė bendrovė BROŽYNŲ SVEIKATOS CENTRAS</t>
  </si>
  <si>
    <t>Uždaroji akcinė bendrovė SMĖLYNĖS ŠEIMOS AMBULATORIJA</t>
  </si>
  <si>
    <t>Uždaroji akcinė bendrovė Žvėryno klinika</t>
  </si>
  <si>
    <t>V. SUZANOVIČIENĖS BENDROSIOS PRAKTIKOS GYDYTOJOS KABINETAS</t>
  </si>
  <si>
    <t>Viešoji įstaiga Integruotų sveikatos paslaugų centras</t>
  </si>
  <si>
    <t>Viešoji įstaiga Krikščionių medicinos centras</t>
  </si>
  <si>
    <t>Viešoji įstaiga Respublikos gatvės šeimos klinika</t>
  </si>
  <si>
    <t>Viešoji įstaiga Rožyno šeimos klinika</t>
  </si>
  <si>
    <t>VšĮ Šeimos sveikatos priežiūros centras</t>
  </si>
  <si>
    <t>Žilvinos Urbonavičienės įmonė</t>
  </si>
  <si>
    <t>K. Preibio gamybinė įmonė</t>
  </si>
  <si>
    <t>MB A. Navicko konsultacinė poliklinika</t>
  </si>
  <si>
    <t xml:space="preserve">Prienų rajono savivaldybė, iš jų:  </t>
  </si>
  <si>
    <t>Viešoji įstaiga Paliatyviosios pagalbos ir šeimos sveikatos centras</t>
  </si>
  <si>
    <t>Lietuvos Respublikos sveikatos apsaugos ministro 
2021 m.                               įsakymo Nr. V-
1 priedas</t>
  </si>
  <si>
    <t>Lietuvos Respublikos sveikatos apsaugos ministro 
2021 m.                               įsakymo Nr. V-
2 priedas</t>
  </si>
  <si>
    <t>Paskiepytų pirma vakcinos doze gyventojų skaičius (liepos mėn.)</t>
  </si>
  <si>
    <t>UAB J. Auksakytės klinika</t>
  </si>
  <si>
    <t xml:space="preserve">UAB Juodmenos šeimos klinika </t>
  </si>
  <si>
    <r>
      <t>VšĮ Šeimos klinika ,,Hiperika</t>
    </r>
    <r>
      <rPr>
        <sz val="12"/>
        <color theme="1"/>
        <rFont val="Calibri"/>
        <family val="2"/>
      </rPr>
      <t>“</t>
    </r>
  </si>
  <si>
    <t xml:space="preserve">UAB Šlienavos sveikatos priežiūros centras </t>
  </si>
  <si>
    <t>UAB Šeimos klinika</t>
  </si>
  <si>
    <t>D. Vaikšnienės šeimos klinika</t>
  </si>
  <si>
    <t>UAB Panemunės šeimos sveikatos centras</t>
  </si>
  <si>
    <t>Viešoji įstaiga Garliavos pirminės sveikatos priežiūros centras</t>
  </si>
  <si>
    <t>VšĮ JUSTINIŠKIŲ ŠEIMOS GYDYTOJŲ KABINETAS</t>
  </si>
  <si>
    <t>VšĮ Molėtų rajono Giedraičių ambulatorija</t>
  </si>
  <si>
    <t>VšĮ Auki sveikas</t>
  </si>
  <si>
    <t xml:space="preserve">UAB Pilėnų šeimos medicinos centras </t>
  </si>
  <si>
    <t>Algio Masilionio gydymo klinika</t>
  </si>
  <si>
    <t xml:space="preserve">UAB Kalniečių šeimos klinika </t>
  </si>
  <si>
    <t>UAB V. Grigalausko šeimos centras</t>
  </si>
  <si>
    <t>Leipalingio ambulatorija</t>
  </si>
  <si>
    <t>Paberžės ambulatorija</t>
  </si>
  <si>
    <t>Naujosios Vilnios bendrosios praktikos gydytojo kabinetas</t>
  </si>
  <si>
    <t>Pagirių ambulatorija</t>
  </si>
  <si>
    <t>VšĮ Rokų socialinės gerovės centras</t>
  </si>
  <si>
    <t>UAB Panevėžio šeimos medicinos centras</t>
  </si>
  <si>
    <t>Viešoji įstaiga Vilkijos pirminės sveikatos priežiūros centras</t>
  </si>
  <si>
    <t>Rudaminos ambulatorija</t>
  </si>
  <si>
    <t>UAB Rimkų šeimos sveikatos centras</t>
  </si>
  <si>
    <t>Viešosios įstaigos Kelmės rajono bendrosios praktikos gydytojų centras</t>
  </si>
  <si>
    <t>V. Rožukienes Ąžuolyno šeimos sveikatos centras</t>
  </si>
  <si>
    <t>Vytauto Šimkaus šeimos medicinos centras</t>
  </si>
  <si>
    <t>N. Jarašienės personalinė įmonė</t>
  </si>
  <si>
    <t xml:space="preserve">UAB Šakių sveikatos klinika </t>
  </si>
  <si>
    <t xml:space="preserve">Viešoji įstaiga Lukšių ambulatorija </t>
  </si>
  <si>
    <t>Baltosios Vokės bendrosios praktikos gydytojo kabinetas</t>
  </si>
  <si>
    <t>A. Kojelės individuali įmonė</t>
  </si>
  <si>
    <t>UAB Eigulių šeimos sveikatos centras</t>
  </si>
  <si>
    <t>UAB Reginos šeimos gydytojo centras</t>
  </si>
  <si>
    <t>Violetos Talaikienės įmonė</t>
  </si>
  <si>
    <t>A. Vaišnoro individuali įmonė</t>
  </si>
  <si>
    <t>Nemėžio ambulatorija</t>
  </si>
  <si>
    <t>Viešoji įstaiga Kidulių ambulatorija</t>
  </si>
  <si>
    <t>UAB Integralios medicinos centras</t>
  </si>
  <si>
    <t>UAB Ginekologijos ir šeimos klinika</t>
  </si>
  <si>
    <t>Lavoriškių ambulatorija</t>
  </si>
  <si>
    <t>Mickūnų ambulatorija</t>
  </si>
  <si>
    <t>Viešoji įstaiga Alytaus miesto savivaldybės pirminės sveikatos priežiūros centras</t>
  </si>
  <si>
    <t>Viešoji įstaiga Tytuvėnų pirminės sveikatos priežiūros centras</t>
  </si>
  <si>
    <t>Viešoji įstaiga Šaukėnų ambulatorija</t>
  </si>
  <si>
    <t>UAB Švenčionėlių sveikatos centras</t>
  </si>
  <si>
    <t xml:space="preserve">Viešoji įstaiga Gelgaudiškio ambulatorija </t>
  </si>
  <si>
    <t>S. Stanslovaitienės individuali įmonė</t>
  </si>
  <si>
    <t xml:space="preserve">Viešoji įstaiga Panemunių ambulatorija </t>
  </si>
  <si>
    <t>UAB Jeruzalės klinika</t>
  </si>
  <si>
    <t>UAB Raudondvario klinika</t>
  </si>
  <si>
    <t>Maišiagalos ambulatorija</t>
  </si>
  <si>
    <t>I. Kurcevič bendrosios praktikos gydytojo kabinetas</t>
  </si>
  <si>
    <t>IĮ Savanorių a. šeimos ambulatorija</t>
  </si>
  <si>
    <t xml:space="preserve">UAB Biržų šeimos gydytojų centras </t>
  </si>
  <si>
    <t>Antano Jokšo šeimos sveikatos centras</t>
  </si>
  <si>
    <t>AB Staniūnų gatvės šeimos gydytojų centras</t>
  </si>
  <si>
    <t>Kalvelių ambulatorija</t>
  </si>
  <si>
    <t>UAB Tulpių šeimos klinika</t>
  </si>
  <si>
    <t>IĮ Jūsų šeimos klinika</t>
  </si>
  <si>
    <t>Rukainių ambulatorija</t>
  </si>
  <si>
    <t>Sudervės bendrosios praktikos gydytojo kabinetas</t>
  </si>
  <si>
    <t>J. Pauparienės klinika</t>
  </si>
  <si>
    <t xml:space="preserve">UAB Aušros medicinos centras </t>
  </si>
  <si>
    <t>VšĮ Jonučių šeimos sveikatos centras</t>
  </si>
  <si>
    <t>Laimos Marijos Šilgalienės įmonė Sveikata</t>
  </si>
  <si>
    <t xml:space="preserve">UAB Bendruomenės gydymo centras </t>
  </si>
  <si>
    <t xml:space="preserve">Viešoji įstaiga Kudirkos Naumiesčio pirminės sveikatos priežiūros centras </t>
  </si>
  <si>
    <t>J. Pauliuko šeimos klinika</t>
  </si>
  <si>
    <t>Viečiūnų ambulatorija</t>
  </si>
  <si>
    <t>Marijampolio ambulatorija</t>
  </si>
  <si>
    <t xml:space="preserve">VšĮ Babtų šeimos medicinos centras </t>
  </si>
  <si>
    <t>UAB Zanavykų klinika</t>
  </si>
  <si>
    <t>UAB Saulės šeimos medicinos centras</t>
  </si>
  <si>
    <t>UAB Žaliakalnio poliklinika</t>
  </si>
  <si>
    <t>UAB Dalios Zaleskienės ambulatorija</t>
  </si>
  <si>
    <t xml:space="preserve">Viešoji įstaiga Griškabūdžio ambulatorija </t>
  </si>
  <si>
    <t>Viešoji įstaiga Sangrūdos ambulatorija</t>
  </si>
  <si>
    <t xml:space="preserve">UAB L. Morkūnienės šeimos klinika </t>
  </si>
  <si>
    <t>Viešoji įstaiga Šiaulių rajono Gruzdžių ambulatorija</t>
  </si>
  <si>
    <t>Skaidiškių ambulatorija</t>
  </si>
  <si>
    <t>Juodšilių ambulatorija</t>
  </si>
  <si>
    <t>Medininkų bendrosios praktikos gydytojo kabinetas</t>
  </si>
  <si>
    <t>UAB Romainių šeimos klinika</t>
  </si>
  <si>
    <t>6.1.</t>
  </si>
  <si>
    <t>7.1.</t>
  </si>
  <si>
    <t>7.3.</t>
  </si>
  <si>
    <t>8.1.</t>
  </si>
  <si>
    <t>9.1.</t>
  </si>
  <si>
    <t>12.2.</t>
  </si>
  <si>
    <t>13.1.</t>
  </si>
  <si>
    <t>14.2.</t>
  </si>
  <si>
    <t>16.2.</t>
  </si>
  <si>
    <t>16.3.</t>
  </si>
  <si>
    <t>19.1.</t>
  </si>
  <si>
    <t>19.3.</t>
  </si>
  <si>
    <t>19.4.</t>
  </si>
  <si>
    <t>21.1.</t>
  </si>
  <si>
    <t>22.2.</t>
  </si>
  <si>
    <t>23.1.</t>
  </si>
  <si>
    <t>24.1.</t>
  </si>
  <si>
    <t>25.1.</t>
  </si>
  <si>
    <t>26.1.</t>
  </si>
  <si>
    <t>30.1.</t>
  </si>
  <si>
    <t>33.1.</t>
  </si>
  <si>
    <t>35.2.</t>
  </si>
  <si>
    <t>35.3.</t>
  </si>
  <si>
    <t>35.4.</t>
  </si>
  <si>
    <t>35.5.</t>
  </si>
  <si>
    <t>36.1.</t>
  </si>
  <si>
    <t>40.2.</t>
  </si>
  <si>
    <t>41.3.</t>
  </si>
  <si>
    <t>41.4.</t>
  </si>
  <si>
    <t>41.5.</t>
  </si>
  <si>
    <t>41.6.</t>
  </si>
  <si>
    <t>41.7.</t>
  </si>
  <si>
    <t>41.8.</t>
  </si>
  <si>
    <t>45.2.</t>
  </si>
  <si>
    <t>45.3.</t>
  </si>
  <si>
    <t>45.4.</t>
  </si>
  <si>
    <t>47.1.</t>
  </si>
  <si>
    <t>48.1.</t>
  </si>
  <si>
    <t>50.1.</t>
  </si>
  <si>
    <t>50.3.</t>
  </si>
  <si>
    <t>51.4.</t>
  </si>
  <si>
    <t>51.5.</t>
  </si>
  <si>
    <t>53.1.</t>
  </si>
  <si>
    <t>55.2.</t>
  </si>
  <si>
    <t>56.3.</t>
  </si>
  <si>
    <t>56.4.</t>
  </si>
  <si>
    <t>56.5.</t>
  </si>
  <si>
    <t>56.6.</t>
  </si>
  <si>
    <t>56.7.</t>
  </si>
  <si>
    <t>56.8.</t>
  </si>
  <si>
    <t>56.9.</t>
  </si>
  <si>
    <t>57.6.</t>
  </si>
  <si>
    <t>57.11.</t>
  </si>
  <si>
    <t>57.12.</t>
  </si>
  <si>
    <t>57.13.</t>
  </si>
  <si>
    <t>57.14.</t>
  </si>
  <si>
    <t>57.15.</t>
  </si>
  <si>
    <t>57.16.</t>
  </si>
  <si>
    <t>57.17.</t>
  </si>
  <si>
    <t>Viešoji įstaiga Šeduvos pirminės sveikatos priežiūros centras</t>
  </si>
  <si>
    <t>Viešoji įstaiga Varnių pirminės sveikatos priežiūros centras</t>
  </si>
  <si>
    <r>
      <t xml:space="preserve">Viešoji įstaiga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Veiveriečių sveikata</t>
    </r>
    <r>
      <rPr>
        <sz val="12"/>
        <color theme="1"/>
        <rFont val="Calibri"/>
        <family val="2"/>
      </rPr>
      <t>“</t>
    </r>
  </si>
  <si>
    <r>
      <t xml:space="preserve">Viešoji įstaiga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I. Kelbauskienės šeimos klinika</t>
    </r>
    <r>
      <rPr>
        <sz val="12"/>
        <color theme="1"/>
        <rFont val="Calibri"/>
        <family val="2"/>
      </rPr>
      <t>“</t>
    </r>
  </si>
  <si>
    <r>
      <t xml:space="preserve">VšĮ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Socialinio solidarumo institutas</t>
    </r>
    <r>
      <rPr>
        <sz val="12"/>
        <color theme="1"/>
        <rFont val="Calibri"/>
        <family val="2"/>
      </rPr>
      <t>“</t>
    </r>
  </si>
  <si>
    <t>VšĮ Mano sveikatos centras</t>
  </si>
  <si>
    <r>
      <t xml:space="preserve">A. Klišonio komercinė firma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Inesa</t>
    </r>
    <r>
      <rPr>
        <sz val="12"/>
        <color theme="1"/>
        <rFont val="Calibri"/>
        <family val="2"/>
      </rPr>
      <t>“</t>
    </r>
  </si>
  <si>
    <r>
      <t xml:space="preserve">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Pagirių šiltnamiai</t>
    </r>
    <r>
      <rPr>
        <sz val="12"/>
        <color theme="1"/>
        <rFont val="Calibri"/>
        <family val="2"/>
      </rPr>
      <t>“</t>
    </r>
  </si>
  <si>
    <r>
      <t xml:space="preserve">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Achema</t>
    </r>
    <r>
      <rPr>
        <sz val="12"/>
        <color theme="1"/>
        <rFont val="Calibri"/>
        <family val="2"/>
      </rPr>
      <t>“</t>
    </r>
  </si>
  <si>
    <r>
      <t xml:space="preserve">A. MELAIKIENĖS IR R. PETRUČIONIENĖS TŪB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GYDAŽOLĖS</t>
    </r>
    <r>
      <rPr>
        <sz val="12"/>
        <color theme="1"/>
        <rFont val="Calibri"/>
        <family val="2"/>
      </rPr>
      <t>“</t>
    </r>
    <r>
      <rPr>
        <sz val="12"/>
        <color theme="1"/>
        <rFont val="Times New Roman"/>
        <family val="1"/>
      </rPr>
      <t xml:space="preserve"> ŠEIMOS GYDYTOJŲ CENTRAS</t>
    </r>
  </si>
  <si>
    <t>IĮ V. Prielgausko šeimos gydytojo kabinetas</t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</si>
  <si>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Aglisa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</si>
  <si>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Akmenės sveikatos centras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</si>
  <si>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Šilalės šeimos gydytojo praktika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</si>
  <si>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Saulenė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</si>
  <si>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Rietavo šeimos daktaras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</si>
  <si>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Plungės sveikatos centras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</si>
  <si>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PIRMOJI VILTIS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</si>
  <si>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Mūsų Šeimos Klinika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</si>
  <si>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Kretingos šeimos medicinos centras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</si>
  <si>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JOGIMEDA</t>
    </r>
    <r>
      <rPr>
        <sz val="12"/>
        <color theme="1"/>
        <rFont val="Calibri"/>
        <family val="2"/>
      </rPr>
      <t>“</t>
    </r>
  </si>
  <si>
    <r>
      <t xml:space="preserve">Uždaroji akcinė bendrovė sveikatos centras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Gilės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</si>
  <si>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Sveiki dantys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</si>
  <si>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Tarandės šeimos klinika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</si>
  <si>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ŠVIESMEDA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</si>
  <si>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Signata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</si>
  <si>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NEFRIDOS</t>
    </r>
    <r>
      <rPr>
        <sz val="12"/>
        <color theme="1"/>
        <rFont val="Calibri"/>
        <family val="2"/>
      </rPr>
      <t>“</t>
    </r>
    <r>
      <rPr>
        <sz val="12"/>
        <color theme="1"/>
        <rFont val="Times New Roman"/>
        <family val="1"/>
      </rPr>
      <t xml:space="preserve"> KLINIKA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</si>
  <si>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Gilona</t>
    </r>
    <r>
      <rPr>
        <sz val="12"/>
        <color theme="1"/>
        <rFont val="Calibri"/>
        <family val="2"/>
      </rPr>
      <t>“</t>
    </r>
  </si>
  <si>
    <r>
      <t xml:space="preserve">Uždaroji akcinė bendrovė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Bendrosios medicinos praktika</t>
    </r>
    <r>
      <rPr>
        <sz val="12"/>
        <color theme="1"/>
        <rFont val="Calibri"/>
        <family val="2"/>
      </rPr>
      <t>“</t>
    </r>
  </si>
  <si>
    <r>
      <t xml:space="preserve">UAB klinika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Unavita</t>
    </r>
    <r>
      <rPr>
        <sz val="12"/>
        <color theme="1"/>
        <rFont val="Calibri"/>
        <family val="2"/>
      </rPr>
      <t>“</t>
    </r>
  </si>
  <si>
    <r>
      <t xml:space="preserve">UAB vaikų ir jaunimo klinika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Empatija</t>
    </r>
    <r>
      <rPr>
        <sz val="12"/>
        <color theme="1"/>
        <rFont val="Calibri"/>
        <family val="2"/>
      </rPr>
      <t>“</t>
    </r>
  </si>
  <si>
    <r>
      <t xml:space="preserve">UAB šeimos klinika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Vita sana</t>
    </r>
    <r>
      <rPr>
        <sz val="12"/>
        <color theme="1"/>
        <rFont val="Calibri"/>
        <family val="2"/>
      </rPr>
      <t>“</t>
    </r>
  </si>
  <si>
    <r>
      <t xml:space="preserve">UAB šeimos medicinos centras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VIVAT VITA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</si>
  <si>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Pasirink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</si>
  <si>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Vita longa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</si>
  <si>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Vilniaus sveikatos namai</t>
    </r>
    <r>
      <rPr>
        <sz val="12"/>
        <color theme="1"/>
        <rFont val="Calibri"/>
        <family val="2"/>
      </rPr>
      <t>“</t>
    </r>
  </si>
  <si>
    <r>
      <t xml:space="preserve">UAB Medicinos centras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Puriena</t>
    </r>
    <r>
      <rPr>
        <sz val="12"/>
        <color theme="1"/>
        <rFont val="Calibri"/>
        <family val="2"/>
      </rPr>
      <t>“</t>
    </r>
  </si>
  <si>
    <r>
      <t xml:space="preserve">UAB klinika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Promedica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</si>
  <si>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Salumeda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</si>
  <si>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Salgymeda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</si>
  <si>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Rasos Ambrazaitienės šeimos gydytojo kabinetas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</si>
  <si>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NORTHWAY MEDICINOS CENTRAI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</si>
  <si>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Narema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</si>
  <si>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Marių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</si>
  <si>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Mano šeimos gydytojas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</si>
  <si>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Vilkmergės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</si>
  <si>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Vita simplex“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</si>
  <si>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Varpo šeimos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</si>
  <si>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TERAGYDA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</si>
  <si>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Tavo sveikatos namai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</si>
  <si>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Šuolis pirmyn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</si>
  <si>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Senojo bokšto</t>
    </r>
    <r>
      <rPr>
        <sz val="12"/>
        <color theme="1"/>
        <rFont val="Calibri"/>
        <family val="2"/>
      </rPr>
      <t>“</t>
    </r>
    <r>
      <rPr>
        <sz val="12"/>
        <color theme="1"/>
        <rFont val="Times New Roman"/>
        <family val="1"/>
      </rPr>
      <t xml:space="preserve"> klinika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</si>
  <si>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Sveikatos ratas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</si>
  <si>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Sveikatos projektai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</si>
  <si>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SVEIKATOS DARNA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</si>
  <si>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Skraistelė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</si>
  <si>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SALVIJOS</t>
    </r>
    <r>
      <rPr>
        <sz val="12"/>
        <color theme="1"/>
        <rFont val="Calibri"/>
        <family val="2"/>
      </rPr>
      <t>“</t>
    </r>
    <r>
      <rPr>
        <sz val="12"/>
        <color theme="1"/>
        <rFont val="Times New Roman"/>
        <family val="1"/>
      </rPr>
      <t xml:space="preserve"> MEDICINOS CENTRAS 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</si>
  <si>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SK IMPEKS MEDICINOS DIAGNOSTIKOS CENTRAS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</si>
  <si>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Saulės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</si>
  <si>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Sanum medicale</t>
    </r>
    <r>
      <rPr>
        <sz val="12"/>
        <color theme="1"/>
        <rFont val="Calibri"/>
        <family val="2"/>
      </rPr>
      <t>“</t>
    </r>
  </si>
  <si>
    <r>
      <t xml:space="preserve">V. R. Petkinienės individuali įmonė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PHILEMA</t>
    </r>
    <r>
      <rPr>
        <sz val="12"/>
        <color theme="1"/>
        <rFont val="Calibri"/>
        <family val="2"/>
      </rPr>
      <t>“</t>
    </r>
  </si>
  <si>
    <r>
      <t xml:space="preserve">IĮ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Pagėgių šeimos centras</t>
    </r>
    <r>
      <rPr>
        <sz val="12"/>
        <color theme="1"/>
        <rFont val="Calibri"/>
        <family val="2"/>
      </rPr>
      <t>“</t>
    </r>
  </si>
  <si>
    <r>
      <t xml:space="preserve">IĮ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V. Neverauskienės klinika-vaistinė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</si>
  <si>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Alicija ir partneriai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</si>
  <si>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Ave vita</t>
    </r>
    <r>
      <rPr>
        <sz val="12"/>
        <color theme="1"/>
        <rFont val="Calibri"/>
        <family val="2"/>
      </rPr>
      <t>“</t>
    </r>
    <r>
      <rPr>
        <sz val="12"/>
        <color theme="1"/>
        <rFont val="Times New Roman"/>
        <family val="1"/>
      </rPr>
      <t xml:space="preserve"> klinika</t>
    </r>
  </si>
  <si>
    <r>
      <t xml:space="preserve">UAB </t>
    </r>
    <r>
      <rPr>
        <sz val="12"/>
        <rFont val="Calibri"/>
        <family val="2"/>
      </rPr>
      <t>„</t>
    </r>
    <r>
      <rPr>
        <sz val="12"/>
        <rFont val="Times New Roman"/>
        <family val="1"/>
      </rPr>
      <t>Baltic Medics</t>
    </r>
    <r>
      <rPr>
        <sz val="12"/>
        <rFont val="Calibri"/>
        <family val="2"/>
      </rPr>
      <t>“</t>
    </r>
  </si>
  <si>
    <r>
      <t xml:space="preserve">UAB </t>
    </r>
    <r>
      <rPr>
        <sz val="12"/>
        <rFont val="Calibri"/>
        <family val="2"/>
      </rPr>
      <t>„</t>
    </r>
    <r>
      <rPr>
        <sz val="12"/>
        <rFont val="Times New Roman"/>
        <family val="1"/>
      </rPr>
      <t>CONAS</t>
    </r>
    <r>
      <rPr>
        <sz val="12"/>
        <rFont val="Calibri"/>
        <family val="2"/>
      </rPr>
      <t>“</t>
    </r>
  </si>
  <si>
    <r>
      <t xml:space="preserve">UAB </t>
    </r>
    <r>
      <rPr>
        <sz val="12"/>
        <rFont val="Calibri"/>
        <family val="2"/>
      </rPr>
      <t>„</t>
    </r>
    <r>
      <rPr>
        <sz val="12"/>
        <rFont val="Times New Roman"/>
        <family val="1"/>
      </rPr>
      <t>Disolis</t>
    </r>
    <r>
      <rPr>
        <sz val="12"/>
        <rFont val="Calibri"/>
        <family val="2"/>
      </rPr>
      <t>“</t>
    </r>
  </si>
  <si>
    <r>
      <t xml:space="preserve">UAB </t>
    </r>
    <r>
      <rPr>
        <sz val="12"/>
        <rFont val="Calibri"/>
        <family val="2"/>
      </rPr>
      <t>„</t>
    </r>
    <r>
      <rPr>
        <sz val="12"/>
        <rFont val="Times New Roman"/>
        <family val="1"/>
      </rPr>
      <t>Fama Bona</t>
    </r>
    <r>
      <rPr>
        <sz val="12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</si>
  <si>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Euroklinika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</si>
  <si>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Eikime kartu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</si>
  <si>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Ginmedika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</si>
  <si>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Gegužių sveikatos centras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</si>
  <si>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Gydytojų Keršanskų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</si>
  <si>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Gruodė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</si>
  <si>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Gutavita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</si>
  <si>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GK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</si>
  <si>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Juritmas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</si>
  <si>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Jūsų sveikata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</si>
  <si>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Inmedicus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</si>
  <si>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ENDEMIK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</si>
  <si>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Kėdainių šeimos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</si>
  <si>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Klinika Pulsas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</si>
  <si>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Kristivita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</si>
  <si>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Lazdijų sveikatos centras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</si>
  <si>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Lyros šeimos centras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</si>
  <si>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Liudvinavo ambulatorija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</si>
  <si>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LINERMEDA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</si>
  <si>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rFont val="Calibri"/>
        <family val="2"/>
      </rPr>
      <t>„</t>
    </r>
    <r>
      <rPr>
        <sz val="12"/>
        <rFont val="Times New Roman"/>
        <family val="1"/>
      </rPr>
      <t>MediCA klinika</t>
    </r>
    <r>
      <rPr>
        <sz val="12"/>
        <rFont val="Calibri"/>
        <family val="2"/>
      </rPr>
      <t>“</t>
    </r>
  </si>
  <si>
    <r>
      <t xml:space="preserve">UAB </t>
    </r>
    <r>
      <rPr>
        <sz val="12"/>
        <rFont val="Calibri"/>
        <family val="2"/>
      </rPr>
      <t>„</t>
    </r>
    <r>
      <rPr>
        <sz val="12"/>
        <rFont val="Times New Roman"/>
        <family val="1"/>
      </rPr>
      <t>Medicinos namai</t>
    </r>
    <r>
      <rPr>
        <sz val="12"/>
        <rFont val="Calibri"/>
        <family val="2"/>
      </rPr>
      <t>“</t>
    </r>
  </si>
  <si>
    <r>
      <t xml:space="preserve">UAB </t>
    </r>
    <r>
      <rPr>
        <sz val="12"/>
        <rFont val="Calibri"/>
        <family val="2"/>
      </rPr>
      <t>„</t>
    </r>
    <r>
      <rPr>
        <sz val="12"/>
        <rFont val="Times New Roman"/>
        <family val="1"/>
      </rPr>
      <t>Medicinos namai šeimai</t>
    </r>
    <r>
      <rPr>
        <sz val="12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</si>
  <si>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Medikvita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</si>
  <si>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Medicus LT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</si>
  <si>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MEDGINTRAS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</si>
  <si>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Medbaltica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</si>
  <si>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Neuromeda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</si>
  <si>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AND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</si>
  <si>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Antano Lizdenio sveikatos centras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</si>
  <si>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Aiskauda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</si>
  <si>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Ars medica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</si>
  <si>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Birutės šeimos medicinos praktika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</si>
  <si>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Druskininkų šeimos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</si>
  <si>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GAIŽIŪNŲ ŠEIMOS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</si>
  <si>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EuroEra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</si>
  <si>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Larisos Puzinovienės šeimos gydytojo kabinetas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</si>
  <si>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rFont val="Calibri"/>
        <family val="2"/>
      </rPr>
      <t>„</t>
    </r>
    <r>
      <rPr>
        <sz val="12"/>
        <rFont val="Times New Roman"/>
        <family val="1"/>
      </rPr>
      <t>Pagalba ligoniui</t>
    </r>
    <r>
      <rPr>
        <sz val="12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</si>
  <si>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Pilėnų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</si>
  <si>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Rasos klinika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</si>
  <si>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R.V.L.</t>
    </r>
    <r>
      <rPr>
        <sz val="12"/>
        <color theme="1"/>
        <rFont val="Calibri"/>
        <family val="2"/>
      </rPr>
      <t>“</t>
    </r>
  </si>
  <si>
    <r>
      <t xml:space="preserve">UAB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Rezus.lt</t>
    </r>
    <r>
      <rPr>
        <sz val="12"/>
        <color theme="1"/>
        <rFont val="Calibri"/>
        <family val="2"/>
      </rPr>
      <t>“</t>
    </r>
  </si>
  <si>
    <t xml:space="preserve">Skatinamųjų lėšų skyrimas už 2021 m. liepos mėn. paskiepytus pirmąja nuo COVID-19 ligos (koronaviruso infekcijos) vakcinos doze asmenis </t>
  </si>
  <si>
    <t xml:space="preserve">Lėšų suma, taikant skatinamąjį priedą -
5 Eur, Eur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</si>
</sst>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86"/>
    </font>
    <font>
      <sz val="8"/>
      <name val="Calibri"/>
      <family val="2"/>
      <scheme val="minor"/>
    </font>
    <font>
      <sz val="12"/>
      <color rgb="FFFF0000"/>
      <name val="Calibri"/>
      <family val="2"/>
      <charset val="186"/>
      <scheme val="minor"/>
    </font>
    <font>
      <sz val="12"/>
      <color rgb="FFFF0000"/>
      <name val="Times New Roman"/>
      <family val="1"/>
    </font>
    <font>
      <sz val="12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3" fontId="0" fillId="0" borderId="0" xfId="0" applyNumberForma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33" borderId="10" xfId="0" applyFont="1" applyFill="1" applyBorder="1" applyAlignment="1">
      <alignment horizontal="center" vertical="center" wrapText="1"/>
    </xf>
    <xf numFmtId="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right" vertical="center"/>
    </xf>
    <xf numFmtId="0" fontId="18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33" borderId="0" xfId="0" applyFill="1"/>
    <xf numFmtId="0" fontId="20" fillId="33" borderId="0" xfId="0" applyFont="1" applyFill="1" applyAlignment="1">
      <alignment vertical="center"/>
    </xf>
    <xf numFmtId="0" fontId="18" fillId="33" borderId="0" xfId="0" applyFont="1" applyFill="1"/>
    <xf numFmtId="1" fontId="18" fillId="33" borderId="10" xfId="0" applyNumberFormat="1" applyFont="1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 vertical="top"/>
    </xf>
    <xf numFmtId="3" fontId="21" fillId="33" borderId="11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top"/>
    </xf>
    <xf numFmtId="0" fontId="18" fillId="33" borderId="10" xfId="0" applyFont="1" applyFill="1" applyBorder="1" applyAlignment="1">
      <alignment vertical="top" wrapText="1"/>
    </xf>
    <xf numFmtId="1" fontId="18" fillId="33" borderId="11" xfId="0" applyNumberFormat="1" applyFont="1" applyFill="1" applyBorder="1" applyAlignment="1">
      <alignment horizontal="center" vertical="center"/>
    </xf>
    <xf numFmtId="3" fontId="18" fillId="33" borderId="10" xfId="0" applyNumberFormat="1" applyFont="1" applyFill="1" applyBorder="1" applyAlignment="1">
      <alignment horizontal="center" vertical="top"/>
    </xf>
    <xf numFmtId="1" fontId="25" fillId="33" borderId="10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vertical="top" wrapText="1"/>
    </xf>
    <xf numFmtId="1" fontId="19" fillId="34" borderId="11" xfId="0" applyNumberFormat="1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top"/>
    </xf>
    <xf numFmtId="1" fontId="19" fillId="34" borderId="11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vertical="top"/>
    </xf>
    <xf numFmtId="0" fontId="24" fillId="34" borderId="10" xfId="0" applyFont="1" applyFill="1" applyBorder="1" applyAlignment="1">
      <alignment vertical="top"/>
    </xf>
    <xf numFmtId="0" fontId="24" fillId="34" borderId="10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8" fillId="33" borderId="10" xfId="0" applyFont="1" applyFill="1" applyBorder="1" applyAlignment="1">
      <alignment vertical="top"/>
    </xf>
    <xf numFmtId="0" fontId="23" fillId="33" borderId="10" xfId="0" applyFont="1" applyFill="1" applyBorder="1" applyAlignment="1">
      <alignment vertical="top" wrapText="1"/>
    </xf>
    <xf numFmtId="17" fontId="18" fillId="33" borderId="10" xfId="0" applyNumberFormat="1" applyFont="1" applyFill="1" applyBorder="1" applyAlignment="1">
      <alignment horizontal="center" vertical="top"/>
    </xf>
    <xf numFmtId="0" fontId="14" fillId="33" borderId="0" xfId="0" applyFont="1" applyFill="1"/>
    <xf numFmtId="164" fontId="19" fillId="34" borderId="11" xfId="0" applyNumberFormat="1" applyFont="1" applyFill="1" applyBorder="1" applyAlignment="1">
      <alignment horizontal="right" vertical="center" wrapText="1"/>
    </xf>
    <xf numFmtId="164" fontId="18" fillId="33" borderId="10" xfId="0" applyNumberFormat="1" applyFont="1" applyFill="1" applyBorder="1" applyAlignment="1">
      <alignment horizontal="right" vertical="center"/>
    </xf>
    <xf numFmtId="164" fontId="19" fillId="34" borderId="10" xfId="0" applyNumberFormat="1" applyFont="1" applyFill="1" applyBorder="1" applyAlignment="1">
      <alignment horizontal="right" vertical="center"/>
    </xf>
    <xf numFmtId="164" fontId="25" fillId="33" borderId="10" xfId="0" applyNumberFormat="1" applyFont="1" applyFill="1" applyBorder="1" applyAlignment="1">
      <alignment horizontal="right" vertical="center" wrapText="1"/>
    </xf>
    <xf numFmtId="0" fontId="27" fillId="33" borderId="0" xfId="0" applyFont="1" applyFill="1" applyAlignment="1">
      <alignment vertical="center"/>
    </xf>
    <xf numFmtId="4" fontId="23" fillId="33" borderId="10" xfId="0" applyNumberFormat="1" applyFont="1" applyFill="1" applyBorder="1" applyAlignment="1">
      <alignment vertical="top" wrapText="1"/>
    </xf>
    <xf numFmtId="0" fontId="14" fillId="33" borderId="0" xfId="0" applyFont="1" applyFill="1" applyAlignment="1">
      <alignment vertical="top"/>
    </xf>
    <xf numFmtId="4" fontId="18" fillId="33" borderId="10" xfId="0" applyNumberFormat="1" applyFont="1" applyFill="1" applyBorder="1" applyAlignment="1">
      <alignment vertical="top" wrapText="1"/>
    </xf>
    <xf numFmtId="0" fontId="0" fillId="33" borderId="0" xfId="0" applyFill="1" applyAlignment="1">
      <alignment vertical="top"/>
    </xf>
    <xf numFmtId="1" fontId="18" fillId="33" borderId="11" xfId="0" applyNumberFormat="1" applyFont="1" applyFill="1" applyBorder="1" applyAlignment="1">
      <alignment horizontal="center" vertical="top"/>
    </xf>
    <xf numFmtId="4" fontId="18" fillId="33" borderId="10" xfId="0" applyNumberFormat="1" applyFont="1" applyFill="1" applyBorder="1" applyAlignment="1">
      <alignment vertical="top"/>
    </xf>
    <xf numFmtId="0" fontId="28" fillId="33" borderId="0" xfId="0" applyFont="1" applyFill="1" applyAlignment="1">
      <alignment vertical="top"/>
    </xf>
    <xf numFmtId="0" fontId="18" fillId="0" borderId="0" xfId="0" applyFont="1" applyAlignment="1">
      <alignment vertical="top"/>
    </xf>
    <xf numFmtId="4" fontId="23" fillId="33" borderId="10" xfId="0" applyNumberFormat="1" applyFont="1" applyFill="1" applyBorder="1" applyAlignment="1">
      <alignment vertical="top"/>
    </xf>
    <xf numFmtId="1" fontId="23" fillId="33" borderId="10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4" fontId="0" fillId="33" borderId="0" xfId="0" applyNumberFormat="1" applyFill="1" applyAlignment="1">
      <alignment horizontal="center" vertical="top"/>
    </xf>
    <xf numFmtId="0" fontId="0" fillId="33" borderId="0" xfId="0" applyFill="1" applyAlignment="1">
      <alignment horizontal="center" vertical="top"/>
    </xf>
    <xf numFmtId="0" fontId="18" fillId="33" borderId="0" xfId="0" applyFont="1" applyFill="1" applyAlignment="1">
      <alignment vertical="top"/>
    </xf>
    <xf numFmtId="164" fontId="18" fillId="33" borderId="10" xfId="42" applyNumberFormat="1" applyFont="1" applyFill="1" applyBorder="1" applyAlignment="1">
      <alignment horizontal="right" vertical="top"/>
    </xf>
    <xf numFmtId="1" fontId="25" fillId="33" borderId="10" xfId="42" applyNumberFormat="1" applyFont="1" applyFill="1" applyBorder="1" applyAlignment="1">
      <alignment horizontal="center" vertical="top"/>
    </xf>
    <xf numFmtId="4" fontId="25" fillId="33" borderId="10" xfId="42" applyNumberFormat="1" applyFont="1" applyFill="1" applyBorder="1" applyAlignment="1">
      <alignment horizontal="right" vertical="top"/>
    </xf>
    <xf numFmtId="3" fontId="21" fillId="0" borderId="0" xfId="0" applyNumberFormat="1" applyFont="1" applyAlignment="1">
      <alignment horizontal="left" vertical="center" wrapText="1"/>
    </xf>
    <xf numFmtId="3" fontId="18" fillId="0" borderId="0" xfId="0" applyNumberFormat="1" applyFont="1" applyAlignment="1">
      <alignment horizontal="right" vertical="center"/>
    </xf>
    <xf numFmtId="0" fontId="25" fillId="0" borderId="0" xfId="0" applyFont="1" applyBorder="1" applyAlignment="1">
      <alignment horizontal="center" vertical="top" wrapText="1"/>
    </xf>
    <xf numFmtId="0" fontId="25" fillId="33" borderId="11" xfId="0" applyFont="1" applyFill="1" applyBorder="1" applyAlignment="1">
      <alignment horizontal="center" vertical="top"/>
    </xf>
    <xf numFmtId="0" fontId="25" fillId="33" borderId="12" xfId="0" applyFont="1" applyFill="1" applyBorder="1" applyAlignment="1">
      <alignment horizontal="center" vertical="top"/>
    </xf>
    <xf numFmtId="3" fontId="18" fillId="0" borderId="0" xfId="0" applyNumberFormat="1" applyFont="1" applyAlignment="1">
      <alignment horizontal="center" vertical="top"/>
    </xf>
    <xf numFmtId="4" fontId="25" fillId="33" borderId="10" xfId="0" applyNumberFormat="1" applyFont="1" applyFill="1" applyBorder="1" applyAlignment="1">
      <alignment horizontal="center" vertical="top"/>
    </xf>
  </cellXfs>
  <cellStyles count="43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/>
    <cellStyle name="Įspėjimo tekstas" xfId="14" builtinId="11" customBuiltin="1"/>
    <cellStyle name="Išvestis" xfId="10" builtinId="21" customBuiltin="1"/>
    <cellStyle name="Įvestis" xfId="9" builtinId="20" customBuiltin="1"/>
    <cellStyle name="Kablelis" xfId="42" builtinId="3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3906-87E0-4991-84BF-0337BC7B5F6B}">
  <dimension ref="A2:F210"/>
  <sheetViews>
    <sheetView tabSelected="1" view="pageBreakPreview" zoomScale="85" zoomScaleNormal="145" zoomScaleSheetLayoutView="85" workbookViewId="0">
      <selection activeCell="E6" sqref="E6"/>
    </sheetView>
  </sheetViews>
  <sheetFormatPr defaultColWidth="11" defaultRowHeight="15.75" x14ac:dyDescent="0.25"/>
  <cols>
    <col min="1" max="1" width="5.625" style="11" customWidth="1"/>
    <col min="2" max="2" width="6.25" style="5" customWidth="1"/>
    <col min="3" max="3" width="72.125" style="4" customWidth="1"/>
    <col min="4" max="4" width="16.75" style="1" customWidth="1"/>
    <col min="5" max="5" width="16.875" style="8" customWidth="1"/>
  </cols>
  <sheetData>
    <row r="2" spans="1:5" ht="79.5" customHeight="1" x14ac:dyDescent="0.25">
      <c r="D2" s="58" t="s">
        <v>386</v>
      </c>
      <c r="E2" s="58"/>
    </row>
    <row r="3" spans="1:5" x14ac:dyDescent="0.25">
      <c r="D3" s="59"/>
      <c r="E3" s="59"/>
    </row>
    <row r="4" spans="1:5" ht="36.75" customHeight="1" x14ac:dyDescent="0.25">
      <c r="B4" s="60" t="s">
        <v>642</v>
      </c>
      <c r="C4" s="60"/>
      <c r="D4" s="60"/>
      <c r="E4" s="60"/>
    </row>
    <row r="6" spans="1:5" s="3" customFormat="1" ht="69" customHeight="1" x14ac:dyDescent="0.25">
      <c r="A6" s="12"/>
      <c r="B6" s="6" t="s">
        <v>144</v>
      </c>
      <c r="C6" s="6" t="s">
        <v>205</v>
      </c>
      <c r="D6" s="16" t="s">
        <v>388</v>
      </c>
      <c r="E6" s="6" t="s">
        <v>643</v>
      </c>
    </row>
    <row r="7" spans="1:5" s="3" customFormat="1" ht="18" customHeight="1" x14ac:dyDescent="0.25">
      <c r="A7" s="12"/>
      <c r="B7" s="23" t="s">
        <v>221</v>
      </c>
      <c r="C7" s="24" t="s">
        <v>146</v>
      </c>
      <c r="D7" s="25">
        <f>SUM(D8:D11)</f>
        <v>437</v>
      </c>
      <c r="E7" s="36">
        <f>SUM(E8:E11)</f>
        <v>2185</v>
      </c>
    </row>
    <row r="8" spans="1:5" s="11" customFormat="1" ht="15" customHeight="1" x14ac:dyDescent="0.25">
      <c r="B8" s="17" t="s">
        <v>216</v>
      </c>
      <c r="C8" s="18" t="s">
        <v>43</v>
      </c>
      <c r="D8" s="19">
        <v>206</v>
      </c>
      <c r="E8" s="37">
        <f>D8*5</f>
        <v>1030</v>
      </c>
    </row>
    <row r="9" spans="1:5" s="11" customFormat="1" x14ac:dyDescent="0.25">
      <c r="B9" s="17" t="s">
        <v>218</v>
      </c>
      <c r="C9" s="32" t="s">
        <v>50</v>
      </c>
      <c r="D9" s="19">
        <v>27</v>
      </c>
      <c r="E9" s="37">
        <f t="shared" ref="E9:E11" si="0">D9*5</f>
        <v>135</v>
      </c>
    </row>
    <row r="10" spans="1:5" s="11" customFormat="1" x14ac:dyDescent="0.25">
      <c r="B10" s="17" t="s">
        <v>220</v>
      </c>
      <c r="C10" s="32" t="s">
        <v>67</v>
      </c>
      <c r="D10" s="19">
        <v>89</v>
      </c>
      <c r="E10" s="37">
        <f t="shared" si="0"/>
        <v>445</v>
      </c>
    </row>
    <row r="11" spans="1:5" s="11" customFormat="1" x14ac:dyDescent="0.25">
      <c r="B11" s="17" t="s">
        <v>219</v>
      </c>
      <c r="C11" s="32" t="s">
        <v>71</v>
      </c>
      <c r="D11" s="19">
        <v>115</v>
      </c>
      <c r="E11" s="37">
        <f t="shared" si="0"/>
        <v>575</v>
      </c>
    </row>
    <row r="12" spans="1:5" x14ac:dyDescent="0.25">
      <c r="B12" s="26" t="s">
        <v>222</v>
      </c>
      <c r="C12" s="24" t="s">
        <v>147</v>
      </c>
      <c r="D12" s="27">
        <f>SUM(D13:D14)</f>
        <v>2511</v>
      </c>
      <c r="E12" s="38">
        <f>SUM(E13:E14)</f>
        <v>12555</v>
      </c>
    </row>
    <row r="13" spans="1:5" s="11" customFormat="1" x14ac:dyDescent="0.25">
      <c r="B13" s="17" t="s">
        <v>223</v>
      </c>
      <c r="C13" s="18" t="s">
        <v>431</v>
      </c>
      <c r="D13" s="19">
        <v>192</v>
      </c>
      <c r="E13" s="37">
        <f>D13*5</f>
        <v>960</v>
      </c>
    </row>
    <row r="14" spans="1:5" s="11" customFormat="1" x14ac:dyDescent="0.25">
      <c r="B14" s="17" t="s">
        <v>217</v>
      </c>
      <c r="C14" s="32" t="s">
        <v>62</v>
      </c>
      <c r="D14" s="19">
        <v>2319</v>
      </c>
      <c r="E14" s="37">
        <f>D14*5</f>
        <v>11595</v>
      </c>
    </row>
    <row r="15" spans="1:5" x14ac:dyDescent="0.25">
      <c r="B15" s="26" t="s">
        <v>225</v>
      </c>
      <c r="C15" s="24" t="s">
        <v>148</v>
      </c>
      <c r="D15" s="27">
        <f>D16</f>
        <v>736</v>
      </c>
      <c r="E15" s="38">
        <f>E16</f>
        <v>3680</v>
      </c>
    </row>
    <row r="16" spans="1:5" s="11" customFormat="1" ht="19.5" customHeight="1" x14ac:dyDescent="0.25">
      <c r="B16" s="17" t="s">
        <v>226</v>
      </c>
      <c r="C16" s="18" t="s">
        <v>82</v>
      </c>
      <c r="D16" s="19">
        <v>736</v>
      </c>
      <c r="E16" s="37">
        <f>D16*5</f>
        <v>3680</v>
      </c>
    </row>
    <row r="17" spans="2:5" x14ac:dyDescent="0.25">
      <c r="B17" s="26" t="s">
        <v>227</v>
      </c>
      <c r="C17" s="24" t="s">
        <v>149</v>
      </c>
      <c r="D17" s="27">
        <f>SUM(D18:D18)</f>
        <v>1349</v>
      </c>
      <c r="E17" s="38">
        <f>SUM(E18:E18)</f>
        <v>6745</v>
      </c>
    </row>
    <row r="18" spans="2:5" s="11" customFormat="1" ht="19.5" customHeight="1" x14ac:dyDescent="0.25">
      <c r="B18" s="17" t="s">
        <v>228</v>
      </c>
      <c r="C18" s="18" t="s">
        <v>13</v>
      </c>
      <c r="D18" s="19">
        <v>1349</v>
      </c>
      <c r="E18" s="37">
        <f>D18*5</f>
        <v>6745</v>
      </c>
    </row>
    <row r="19" spans="2:5" x14ac:dyDescent="0.25">
      <c r="B19" s="26" t="s">
        <v>229</v>
      </c>
      <c r="C19" s="24" t="s">
        <v>207</v>
      </c>
      <c r="D19" s="27">
        <f>D20</f>
        <v>42</v>
      </c>
      <c r="E19" s="38">
        <f>E20</f>
        <v>210</v>
      </c>
    </row>
    <row r="20" spans="2:5" s="11" customFormat="1" x14ac:dyDescent="0.25">
      <c r="B20" s="17" t="s">
        <v>224</v>
      </c>
      <c r="C20" s="18" t="s">
        <v>87</v>
      </c>
      <c r="D20" s="19">
        <v>42</v>
      </c>
      <c r="E20" s="37">
        <f>D20*5</f>
        <v>210</v>
      </c>
    </row>
    <row r="21" spans="2:5" x14ac:dyDescent="0.25">
      <c r="B21" s="26" t="s">
        <v>230</v>
      </c>
      <c r="C21" s="24" t="s">
        <v>150</v>
      </c>
      <c r="D21" s="27">
        <f>SUM(D22:D22)</f>
        <v>1060</v>
      </c>
      <c r="E21" s="38">
        <f>SUM(E22:E22)</f>
        <v>5300</v>
      </c>
    </row>
    <row r="22" spans="2:5" s="11" customFormat="1" ht="17.25" customHeight="1" x14ac:dyDescent="0.25">
      <c r="B22" s="17" t="s">
        <v>473</v>
      </c>
      <c r="C22" s="18" t="s">
        <v>20</v>
      </c>
      <c r="D22" s="19">
        <v>1060</v>
      </c>
      <c r="E22" s="37">
        <f>D22*5</f>
        <v>5300</v>
      </c>
    </row>
    <row r="23" spans="2:5" x14ac:dyDescent="0.25">
      <c r="B23" s="26" t="s">
        <v>231</v>
      </c>
      <c r="C23" s="28" t="s">
        <v>151</v>
      </c>
      <c r="D23" s="27">
        <f>SUM(D24:D26)</f>
        <v>901</v>
      </c>
      <c r="E23" s="38">
        <f>SUM(E24:E26)</f>
        <v>4505</v>
      </c>
    </row>
    <row r="24" spans="2:5" s="11" customFormat="1" x14ac:dyDescent="0.25">
      <c r="B24" s="17" t="s">
        <v>474</v>
      </c>
      <c r="C24" s="32" t="s">
        <v>404</v>
      </c>
      <c r="D24" s="19">
        <v>81</v>
      </c>
      <c r="E24" s="37">
        <f>D24*5</f>
        <v>405</v>
      </c>
    </row>
    <row r="25" spans="2:5" s="11" customFormat="1" x14ac:dyDescent="0.25">
      <c r="B25" s="17" t="s">
        <v>232</v>
      </c>
      <c r="C25" s="32" t="s">
        <v>458</v>
      </c>
      <c r="D25" s="19">
        <v>71</v>
      </c>
      <c r="E25" s="37">
        <f>D25*5</f>
        <v>355</v>
      </c>
    </row>
    <row r="26" spans="2:5" x14ac:dyDescent="0.25">
      <c r="B26" s="17" t="s">
        <v>475</v>
      </c>
      <c r="C26" s="18" t="s">
        <v>45</v>
      </c>
      <c r="D26" s="19">
        <f>749</f>
        <v>749</v>
      </c>
      <c r="E26" s="37">
        <f>D26*5</f>
        <v>3745</v>
      </c>
    </row>
    <row r="27" spans="2:5" x14ac:dyDescent="0.25">
      <c r="B27" s="26" t="s">
        <v>233</v>
      </c>
      <c r="C27" s="24" t="s">
        <v>152</v>
      </c>
      <c r="D27" s="27">
        <f>SUM(D28:D29)</f>
        <v>1141</v>
      </c>
      <c r="E27" s="38">
        <f>SUM(E28:E29)</f>
        <v>5705</v>
      </c>
    </row>
    <row r="28" spans="2:5" s="11" customFormat="1" x14ac:dyDescent="0.25">
      <c r="B28" s="17" t="s">
        <v>476</v>
      </c>
      <c r="C28" s="18" t="s">
        <v>98</v>
      </c>
      <c r="D28" s="19">
        <v>606</v>
      </c>
      <c r="E28" s="37">
        <f>D28*5</f>
        <v>3030</v>
      </c>
    </row>
    <row r="29" spans="2:5" s="11" customFormat="1" x14ac:dyDescent="0.25">
      <c r="B29" s="17" t="s">
        <v>234</v>
      </c>
      <c r="C29" s="33" t="s">
        <v>97</v>
      </c>
      <c r="D29" s="19">
        <f>197+338</f>
        <v>535</v>
      </c>
      <c r="E29" s="37">
        <f>D29*5</f>
        <v>2675</v>
      </c>
    </row>
    <row r="30" spans="2:5" x14ac:dyDescent="0.25">
      <c r="B30" s="26" t="s">
        <v>235</v>
      </c>
      <c r="C30" s="24" t="s">
        <v>153</v>
      </c>
      <c r="D30" s="27">
        <f>SUM(D31:D31)</f>
        <v>363</v>
      </c>
      <c r="E30" s="38">
        <f>SUM(E31:E31)</f>
        <v>1815</v>
      </c>
    </row>
    <row r="31" spans="2:5" s="11" customFormat="1" x14ac:dyDescent="0.25">
      <c r="B31" s="17" t="s">
        <v>477</v>
      </c>
      <c r="C31" s="32" t="s">
        <v>89</v>
      </c>
      <c r="D31" s="19">
        <v>363</v>
      </c>
      <c r="E31" s="37">
        <f>D31*5</f>
        <v>1815</v>
      </c>
    </row>
    <row r="32" spans="2:5" x14ac:dyDescent="0.25">
      <c r="B32" s="26" t="s">
        <v>236</v>
      </c>
      <c r="C32" s="28" t="s">
        <v>154</v>
      </c>
      <c r="D32" s="27">
        <f>D33</f>
        <v>1720</v>
      </c>
      <c r="E32" s="38">
        <f>E33</f>
        <v>8600</v>
      </c>
    </row>
    <row r="33" spans="2:5" s="11" customFormat="1" x14ac:dyDescent="0.25">
      <c r="B33" s="17" t="s">
        <v>237</v>
      </c>
      <c r="C33" s="18" t="s">
        <v>15</v>
      </c>
      <c r="D33" s="19">
        <v>1720</v>
      </c>
      <c r="E33" s="37">
        <f>D33*5</f>
        <v>8600</v>
      </c>
    </row>
    <row r="34" spans="2:5" x14ac:dyDescent="0.25">
      <c r="B34" s="26" t="s">
        <v>238</v>
      </c>
      <c r="C34" s="28" t="s">
        <v>155</v>
      </c>
      <c r="D34" s="27">
        <f>D35</f>
        <v>787</v>
      </c>
      <c r="E34" s="38">
        <f>E35</f>
        <v>3935</v>
      </c>
    </row>
    <row r="35" spans="2:5" s="11" customFormat="1" x14ac:dyDescent="0.25">
      <c r="B35" s="17" t="s">
        <v>239</v>
      </c>
      <c r="C35" s="18" t="s">
        <v>19</v>
      </c>
      <c r="D35" s="19">
        <v>787</v>
      </c>
      <c r="E35" s="37">
        <f>D35*5</f>
        <v>3935</v>
      </c>
    </row>
    <row r="36" spans="2:5" x14ac:dyDescent="0.25">
      <c r="B36" s="26" t="s">
        <v>240</v>
      </c>
      <c r="C36" s="24" t="s">
        <v>156</v>
      </c>
      <c r="D36" s="27">
        <f>SUM(D37:D41)</f>
        <v>675</v>
      </c>
      <c r="E36" s="38">
        <f>SUM(E37:E41)</f>
        <v>3375</v>
      </c>
    </row>
    <row r="37" spans="2:5" s="11" customFormat="1" x14ac:dyDescent="0.25">
      <c r="B37" s="17" t="s">
        <v>241</v>
      </c>
      <c r="C37" s="18" t="s">
        <v>73</v>
      </c>
      <c r="D37" s="19">
        <v>18</v>
      </c>
      <c r="E37" s="37">
        <f>D37*5</f>
        <v>90</v>
      </c>
    </row>
    <row r="38" spans="2:5" s="11" customFormat="1" x14ac:dyDescent="0.25">
      <c r="B38" s="17" t="s">
        <v>478</v>
      </c>
      <c r="C38" s="18" t="s">
        <v>60</v>
      </c>
      <c r="D38" s="19">
        <v>505</v>
      </c>
      <c r="E38" s="37">
        <f t="shared" ref="E38:E41" si="1">D38*5</f>
        <v>2525</v>
      </c>
    </row>
    <row r="39" spans="2:5" s="11" customFormat="1" x14ac:dyDescent="0.25">
      <c r="B39" s="17" t="s">
        <v>242</v>
      </c>
      <c r="C39" s="33" t="s">
        <v>77</v>
      </c>
      <c r="D39" s="19">
        <v>28</v>
      </c>
      <c r="E39" s="37">
        <f t="shared" si="1"/>
        <v>140</v>
      </c>
    </row>
    <row r="40" spans="2:5" s="11" customFormat="1" x14ac:dyDescent="0.25">
      <c r="B40" s="17" t="s">
        <v>243</v>
      </c>
      <c r="C40" s="32" t="s">
        <v>131</v>
      </c>
      <c r="D40" s="19">
        <v>93</v>
      </c>
      <c r="E40" s="37">
        <f t="shared" si="1"/>
        <v>465</v>
      </c>
    </row>
    <row r="41" spans="2:5" s="11" customFormat="1" x14ac:dyDescent="0.25">
      <c r="B41" s="17" t="s">
        <v>244</v>
      </c>
      <c r="C41" s="32" t="s">
        <v>127</v>
      </c>
      <c r="D41" s="19">
        <v>31</v>
      </c>
      <c r="E41" s="37">
        <f t="shared" si="1"/>
        <v>155</v>
      </c>
    </row>
    <row r="42" spans="2:5" x14ac:dyDescent="0.25">
      <c r="B42" s="26" t="s">
        <v>245</v>
      </c>
      <c r="C42" s="28" t="s">
        <v>157</v>
      </c>
      <c r="D42" s="27">
        <f>SUM(D43:D47)</f>
        <v>1068</v>
      </c>
      <c r="E42" s="38">
        <f>SUM(E43:E47)</f>
        <v>5340</v>
      </c>
    </row>
    <row r="43" spans="2:5" s="11" customFormat="1" x14ac:dyDescent="0.25">
      <c r="B43" s="17" t="s">
        <v>479</v>
      </c>
      <c r="C43" s="18" t="s">
        <v>69</v>
      </c>
      <c r="D43" s="19">
        <v>480</v>
      </c>
      <c r="E43" s="37">
        <f>D43*5</f>
        <v>2400</v>
      </c>
    </row>
    <row r="44" spans="2:5" s="11" customFormat="1" x14ac:dyDescent="0.25">
      <c r="B44" s="17" t="s">
        <v>246</v>
      </c>
      <c r="C44" s="18" t="s">
        <v>128</v>
      </c>
      <c r="D44" s="19">
        <v>93</v>
      </c>
      <c r="E44" s="37">
        <f t="shared" ref="E44:E47" si="2">D44*5</f>
        <v>465</v>
      </c>
    </row>
    <row r="45" spans="2:5" s="11" customFormat="1" x14ac:dyDescent="0.25">
      <c r="B45" s="17" t="s">
        <v>247</v>
      </c>
      <c r="C45" s="18" t="s">
        <v>54</v>
      </c>
      <c r="D45" s="19">
        <v>218</v>
      </c>
      <c r="E45" s="37">
        <f t="shared" si="2"/>
        <v>1090</v>
      </c>
    </row>
    <row r="46" spans="2:5" s="11" customFormat="1" x14ac:dyDescent="0.25">
      <c r="B46" s="17" t="s">
        <v>248</v>
      </c>
      <c r="C46" s="18" t="s">
        <v>95</v>
      </c>
      <c r="D46" s="19">
        <v>103</v>
      </c>
      <c r="E46" s="37">
        <f t="shared" si="2"/>
        <v>515</v>
      </c>
    </row>
    <row r="47" spans="2:5" s="11" customFormat="1" x14ac:dyDescent="0.25">
      <c r="B47" s="17" t="s">
        <v>249</v>
      </c>
      <c r="C47" s="18" t="s">
        <v>99</v>
      </c>
      <c r="D47" s="19">
        <v>174</v>
      </c>
      <c r="E47" s="37">
        <f t="shared" si="2"/>
        <v>870</v>
      </c>
    </row>
    <row r="48" spans="2:5" x14ac:dyDescent="0.25">
      <c r="B48" s="26" t="s">
        <v>250</v>
      </c>
      <c r="C48" s="24" t="s">
        <v>158</v>
      </c>
      <c r="D48" s="27">
        <f>SUM(D49:D50)</f>
        <v>250</v>
      </c>
      <c r="E48" s="38">
        <f>SUM(E49:E50)</f>
        <v>1250</v>
      </c>
    </row>
    <row r="49" spans="2:5" s="11" customFormat="1" x14ac:dyDescent="0.25">
      <c r="B49" s="17" t="s">
        <v>251</v>
      </c>
      <c r="C49" s="18" t="s">
        <v>80</v>
      </c>
      <c r="D49" s="19">
        <v>180</v>
      </c>
      <c r="E49" s="37">
        <f>D49*5</f>
        <v>900</v>
      </c>
    </row>
    <row r="50" spans="2:5" s="11" customFormat="1" x14ac:dyDescent="0.25">
      <c r="B50" s="17" t="s">
        <v>480</v>
      </c>
      <c r="C50" s="18" t="s">
        <v>466</v>
      </c>
      <c r="D50" s="19">
        <v>70</v>
      </c>
      <c r="E50" s="37">
        <f>D50*5</f>
        <v>350</v>
      </c>
    </row>
    <row r="51" spans="2:5" x14ac:dyDescent="0.25">
      <c r="B51" s="26" t="s">
        <v>252</v>
      </c>
      <c r="C51" s="24" t="s">
        <v>159</v>
      </c>
      <c r="D51" s="27">
        <f>D52</f>
        <v>8788</v>
      </c>
      <c r="E51" s="38">
        <f>E52</f>
        <v>43940</v>
      </c>
    </row>
    <row r="52" spans="2:5" s="11" customFormat="1" x14ac:dyDescent="0.25">
      <c r="B52" s="17" t="s">
        <v>253</v>
      </c>
      <c r="C52" s="33" t="s">
        <v>51</v>
      </c>
      <c r="D52" s="19">
        <f>1546+1354+979+2490+2419</f>
        <v>8788</v>
      </c>
      <c r="E52" s="37">
        <f>D52*5</f>
        <v>43940</v>
      </c>
    </row>
    <row r="53" spans="2:5" x14ac:dyDescent="0.25">
      <c r="B53" s="26" t="s">
        <v>254</v>
      </c>
      <c r="C53" s="24" t="s">
        <v>160</v>
      </c>
      <c r="D53" s="27">
        <f>SUM(D54:D56)</f>
        <v>1424</v>
      </c>
      <c r="E53" s="38">
        <f>SUM(E54:E56)</f>
        <v>7120</v>
      </c>
    </row>
    <row r="54" spans="2:5" s="11" customFormat="1" x14ac:dyDescent="0.25">
      <c r="B54" s="17" t="s">
        <v>255</v>
      </c>
      <c r="C54" s="18" t="s">
        <v>396</v>
      </c>
      <c r="D54" s="19">
        <v>618</v>
      </c>
      <c r="E54" s="37">
        <f t="shared" ref="E54" si="3">D54*5</f>
        <v>3090</v>
      </c>
    </row>
    <row r="55" spans="2:5" s="11" customFormat="1" x14ac:dyDescent="0.25">
      <c r="B55" s="17" t="s">
        <v>481</v>
      </c>
      <c r="C55" s="18" t="s">
        <v>208</v>
      </c>
      <c r="D55" s="19">
        <v>558</v>
      </c>
      <c r="E55" s="37">
        <f>D55*5</f>
        <v>2790</v>
      </c>
    </row>
    <row r="56" spans="2:5" s="11" customFormat="1" x14ac:dyDescent="0.25">
      <c r="B56" s="17" t="s">
        <v>482</v>
      </c>
      <c r="C56" s="18" t="s">
        <v>410</v>
      </c>
      <c r="D56" s="19">
        <v>248</v>
      </c>
      <c r="E56" s="37">
        <f t="shared" ref="E56" si="4">D56*5</f>
        <v>1240</v>
      </c>
    </row>
    <row r="57" spans="2:5" x14ac:dyDescent="0.25">
      <c r="B57" s="26" t="s">
        <v>256</v>
      </c>
      <c r="C57" s="24" t="s">
        <v>161</v>
      </c>
      <c r="D57" s="27">
        <f>SUM(D58:D58)</f>
        <v>202</v>
      </c>
      <c r="E57" s="38">
        <f>SUM(E58:E58)</f>
        <v>1010</v>
      </c>
    </row>
    <row r="58" spans="2:5" s="11" customFormat="1" x14ac:dyDescent="0.25">
      <c r="B58" s="17" t="s">
        <v>257</v>
      </c>
      <c r="C58" s="18" t="s">
        <v>106</v>
      </c>
      <c r="D58" s="19">
        <v>202</v>
      </c>
      <c r="E58" s="37">
        <f>D58*5</f>
        <v>1010</v>
      </c>
    </row>
    <row r="59" spans="2:5" x14ac:dyDescent="0.25">
      <c r="B59" s="26" t="s">
        <v>258</v>
      </c>
      <c r="C59" s="24" t="s">
        <v>163</v>
      </c>
      <c r="D59" s="27">
        <f>D60</f>
        <v>2399</v>
      </c>
      <c r="E59" s="38">
        <f>E60</f>
        <v>11995</v>
      </c>
    </row>
    <row r="60" spans="2:5" s="11" customFormat="1" x14ac:dyDescent="0.25">
      <c r="B60" s="17" t="s">
        <v>259</v>
      </c>
      <c r="C60" s="18" t="s">
        <v>23</v>
      </c>
      <c r="D60" s="19">
        <v>2399</v>
      </c>
      <c r="E60" s="37">
        <f>D60*5</f>
        <v>11995</v>
      </c>
    </row>
    <row r="61" spans="2:5" x14ac:dyDescent="0.25">
      <c r="B61" s="26" t="s">
        <v>260</v>
      </c>
      <c r="C61" s="24" t="s">
        <v>162</v>
      </c>
      <c r="D61" s="27">
        <f>SUM(D62:D65)</f>
        <v>1209</v>
      </c>
      <c r="E61" s="38">
        <f>SUM(E62:E65)</f>
        <v>6045</v>
      </c>
    </row>
    <row r="62" spans="2:5" s="11" customFormat="1" x14ac:dyDescent="0.25">
      <c r="B62" s="17" t="s">
        <v>483</v>
      </c>
      <c r="C62" s="18" t="s">
        <v>413</v>
      </c>
      <c r="D62" s="19">
        <v>197</v>
      </c>
      <c r="E62" s="37">
        <f>D62*5</f>
        <v>985</v>
      </c>
    </row>
    <row r="63" spans="2:5" s="11" customFormat="1" x14ac:dyDescent="0.25">
      <c r="B63" s="17" t="s">
        <v>261</v>
      </c>
      <c r="C63" s="18" t="s">
        <v>63</v>
      </c>
      <c r="D63" s="19">
        <v>697</v>
      </c>
      <c r="E63" s="37">
        <f>D63*5</f>
        <v>3485</v>
      </c>
    </row>
    <row r="64" spans="2:5" s="11" customFormat="1" x14ac:dyDescent="0.25">
      <c r="B64" s="17" t="s">
        <v>484</v>
      </c>
      <c r="C64" s="18" t="s">
        <v>433</v>
      </c>
      <c r="D64" s="19">
        <v>97</v>
      </c>
      <c r="E64" s="37">
        <f>D64*5</f>
        <v>485</v>
      </c>
    </row>
    <row r="65" spans="2:5" s="11" customFormat="1" x14ac:dyDescent="0.25">
      <c r="B65" s="17" t="s">
        <v>485</v>
      </c>
      <c r="C65" s="18" t="s">
        <v>432</v>
      </c>
      <c r="D65" s="19">
        <v>218</v>
      </c>
      <c r="E65" s="37">
        <f>D65*5</f>
        <v>1090</v>
      </c>
    </row>
    <row r="66" spans="2:5" x14ac:dyDescent="0.25">
      <c r="B66" s="26" t="s">
        <v>262</v>
      </c>
      <c r="C66" s="24" t="s">
        <v>164</v>
      </c>
      <c r="D66" s="27">
        <f>SUM(D67:D69)</f>
        <v>4738</v>
      </c>
      <c r="E66" s="38">
        <f>SUM(E67:E69)</f>
        <v>23690</v>
      </c>
    </row>
    <row r="67" spans="2:5" s="11" customFormat="1" x14ac:dyDescent="0.25">
      <c r="B67" s="17" t="s">
        <v>263</v>
      </c>
      <c r="C67" s="18" t="s">
        <v>21</v>
      </c>
      <c r="D67" s="19">
        <v>2108</v>
      </c>
      <c r="E67" s="37">
        <f>D67*5</f>
        <v>10540</v>
      </c>
    </row>
    <row r="68" spans="2:5" s="11" customFormat="1" x14ac:dyDescent="0.25">
      <c r="B68" s="17" t="s">
        <v>264</v>
      </c>
      <c r="C68" s="18" t="s">
        <v>22</v>
      </c>
      <c r="D68" s="19">
        <v>2155</v>
      </c>
      <c r="E68" s="37">
        <f t="shared" ref="E68:E69" si="5">D68*5</f>
        <v>10775</v>
      </c>
    </row>
    <row r="69" spans="2:5" s="11" customFormat="1" ht="31.5" x14ac:dyDescent="0.25">
      <c r="B69" s="17" t="s">
        <v>265</v>
      </c>
      <c r="C69" s="18" t="s">
        <v>132</v>
      </c>
      <c r="D69" s="19">
        <v>475</v>
      </c>
      <c r="E69" s="37">
        <f t="shared" si="5"/>
        <v>2375</v>
      </c>
    </row>
    <row r="70" spans="2:5" x14ac:dyDescent="0.25">
      <c r="B70" s="26" t="s">
        <v>266</v>
      </c>
      <c r="C70" s="24" t="s">
        <v>165</v>
      </c>
      <c r="D70" s="27">
        <f>SUM(D71:D73)</f>
        <v>1565</v>
      </c>
      <c r="E70" s="38">
        <f>SUM(E71:E73)</f>
        <v>7825</v>
      </c>
    </row>
    <row r="71" spans="2:5" s="11" customFormat="1" x14ac:dyDescent="0.25">
      <c r="B71" s="17" t="s">
        <v>486</v>
      </c>
      <c r="C71" s="18" t="s">
        <v>32</v>
      </c>
      <c r="D71" s="19">
        <v>1082</v>
      </c>
      <c r="E71" s="37">
        <f>D71*5</f>
        <v>5410</v>
      </c>
    </row>
    <row r="72" spans="2:5" s="11" customFormat="1" ht="18" customHeight="1" x14ac:dyDescent="0.25">
      <c r="B72" s="17" t="s">
        <v>267</v>
      </c>
      <c r="C72" s="18" t="s">
        <v>37</v>
      </c>
      <c r="D72" s="19">
        <v>255</v>
      </c>
      <c r="E72" s="37">
        <f t="shared" ref="E72:E73" si="6">D72*5</f>
        <v>1275</v>
      </c>
    </row>
    <row r="73" spans="2:5" s="11" customFormat="1" x14ac:dyDescent="0.25">
      <c r="B73" s="17" t="s">
        <v>268</v>
      </c>
      <c r="C73" s="18" t="s">
        <v>209</v>
      </c>
      <c r="D73" s="19">
        <v>228</v>
      </c>
      <c r="E73" s="37">
        <f t="shared" si="6"/>
        <v>1140</v>
      </c>
    </row>
    <row r="74" spans="2:5" x14ac:dyDescent="0.25">
      <c r="B74" s="26" t="s">
        <v>269</v>
      </c>
      <c r="C74" s="24" t="s">
        <v>166</v>
      </c>
      <c r="D74" s="27">
        <f>SUM(D75:D77)</f>
        <v>1478</v>
      </c>
      <c r="E74" s="38">
        <f>SUM(E75:E77)</f>
        <v>7390</v>
      </c>
    </row>
    <row r="75" spans="2:5" s="11" customFormat="1" ht="18" customHeight="1" x14ac:dyDescent="0.25">
      <c r="B75" s="17" t="s">
        <v>270</v>
      </c>
      <c r="C75" s="18" t="s">
        <v>124</v>
      </c>
      <c r="D75" s="19">
        <v>87</v>
      </c>
      <c r="E75" s="37">
        <f>D75*5</f>
        <v>435</v>
      </c>
    </row>
    <row r="76" spans="2:5" s="11" customFormat="1" x14ac:dyDescent="0.25">
      <c r="B76" s="17" t="s">
        <v>487</v>
      </c>
      <c r="C76" s="18" t="s">
        <v>70</v>
      </c>
      <c r="D76" s="19">
        <v>1214</v>
      </c>
      <c r="E76" s="37">
        <f t="shared" ref="E76:E77" si="7">D76*5</f>
        <v>6070</v>
      </c>
    </row>
    <row r="77" spans="2:5" s="11" customFormat="1" ht="16.5" customHeight="1" x14ac:dyDescent="0.25">
      <c r="B77" s="17" t="s">
        <v>271</v>
      </c>
      <c r="C77" s="18" t="s">
        <v>118</v>
      </c>
      <c r="D77" s="19">
        <v>177</v>
      </c>
      <c r="E77" s="37">
        <f t="shared" si="7"/>
        <v>885</v>
      </c>
    </row>
    <row r="78" spans="2:5" x14ac:dyDescent="0.25">
      <c r="B78" s="26" t="s">
        <v>272</v>
      </c>
      <c r="C78" s="28" t="s">
        <v>167</v>
      </c>
      <c r="D78" s="27">
        <f>SUM(D79:D79)</f>
        <v>957</v>
      </c>
      <c r="E78" s="38">
        <f>SUM(E79:E79)</f>
        <v>4785</v>
      </c>
    </row>
    <row r="79" spans="2:5" s="11" customFormat="1" ht="18" customHeight="1" x14ac:dyDescent="0.25">
      <c r="B79" s="17" t="s">
        <v>488</v>
      </c>
      <c r="C79" s="18" t="s">
        <v>48</v>
      </c>
      <c r="D79" s="19">
        <v>957</v>
      </c>
      <c r="E79" s="37">
        <f>D79*5</f>
        <v>4785</v>
      </c>
    </row>
    <row r="80" spans="2:5" x14ac:dyDescent="0.25">
      <c r="B80" s="26" t="s">
        <v>273</v>
      </c>
      <c r="C80" s="28" t="s">
        <v>168</v>
      </c>
      <c r="D80" s="27">
        <f>SUM(D81:D81)</f>
        <v>176</v>
      </c>
      <c r="E80" s="38">
        <f>SUM(E81:E81)</f>
        <v>880</v>
      </c>
    </row>
    <row r="81" spans="2:5" s="11" customFormat="1" x14ac:dyDescent="0.25">
      <c r="B81" s="17" t="s">
        <v>489</v>
      </c>
      <c r="C81" s="18" t="s">
        <v>145</v>
      </c>
      <c r="D81" s="19">
        <v>176</v>
      </c>
      <c r="E81" s="37">
        <f>D81*5</f>
        <v>880</v>
      </c>
    </row>
    <row r="82" spans="2:5" x14ac:dyDescent="0.25">
      <c r="B82" s="26" t="s">
        <v>274</v>
      </c>
      <c r="C82" s="28" t="s">
        <v>169</v>
      </c>
      <c r="D82" s="27">
        <f>SUM(D83:D83)</f>
        <v>894</v>
      </c>
      <c r="E82" s="38">
        <f>SUM(E83:E83)</f>
        <v>4470</v>
      </c>
    </row>
    <row r="83" spans="2:5" s="11" customFormat="1" x14ac:dyDescent="0.25">
      <c r="B83" s="17" t="s">
        <v>490</v>
      </c>
      <c r="C83" s="18" t="s">
        <v>18</v>
      </c>
      <c r="D83" s="19">
        <v>894</v>
      </c>
      <c r="E83" s="37">
        <f>D83*5</f>
        <v>4470</v>
      </c>
    </row>
    <row r="84" spans="2:5" x14ac:dyDescent="0.25">
      <c r="B84" s="26" t="s">
        <v>275</v>
      </c>
      <c r="C84" s="28" t="s">
        <v>170</v>
      </c>
      <c r="D84" s="27">
        <f>SUM(D85:D86)</f>
        <v>856</v>
      </c>
      <c r="E84" s="38">
        <f>SUM(E85:E86)</f>
        <v>4280</v>
      </c>
    </row>
    <row r="85" spans="2:5" s="11" customFormat="1" x14ac:dyDescent="0.25">
      <c r="B85" s="17" t="s">
        <v>491</v>
      </c>
      <c r="C85" s="18" t="s">
        <v>64</v>
      </c>
      <c r="D85" s="19">
        <v>771</v>
      </c>
      <c r="E85" s="37">
        <f>D85*5</f>
        <v>3855</v>
      </c>
    </row>
    <row r="86" spans="2:5" s="11" customFormat="1" x14ac:dyDescent="0.25">
      <c r="B86" s="17" t="s">
        <v>276</v>
      </c>
      <c r="C86" s="18" t="s">
        <v>105</v>
      </c>
      <c r="D86" s="19">
        <v>85</v>
      </c>
      <c r="E86" s="37">
        <f>D86*5</f>
        <v>425</v>
      </c>
    </row>
    <row r="87" spans="2:5" x14ac:dyDescent="0.25">
      <c r="B87" s="26" t="s">
        <v>277</v>
      </c>
      <c r="C87" s="24" t="s">
        <v>171</v>
      </c>
      <c r="D87" s="27">
        <f>D88</f>
        <v>773</v>
      </c>
      <c r="E87" s="38">
        <f>E88</f>
        <v>3865</v>
      </c>
    </row>
    <row r="88" spans="2:5" s="11" customFormat="1" x14ac:dyDescent="0.25">
      <c r="B88" s="17" t="s">
        <v>278</v>
      </c>
      <c r="C88" s="18" t="s">
        <v>46</v>
      </c>
      <c r="D88" s="19">
        <v>773</v>
      </c>
      <c r="E88" s="37">
        <f>D88*5</f>
        <v>3865</v>
      </c>
    </row>
    <row r="89" spans="2:5" x14ac:dyDescent="0.25">
      <c r="B89" s="26" t="s">
        <v>279</v>
      </c>
      <c r="C89" s="24" t="s">
        <v>172</v>
      </c>
      <c r="D89" s="27">
        <f>D90</f>
        <v>71</v>
      </c>
      <c r="E89" s="38">
        <f>E90</f>
        <v>355</v>
      </c>
    </row>
    <row r="90" spans="2:5" s="11" customFormat="1" x14ac:dyDescent="0.25">
      <c r="B90" s="17" t="s">
        <v>280</v>
      </c>
      <c r="C90" s="18" t="s">
        <v>56</v>
      </c>
      <c r="D90" s="19">
        <v>71</v>
      </c>
      <c r="E90" s="37">
        <f>D90*5</f>
        <v>355</v>
      </c>
    </row>
    <row r="91" spans="2:5" x14ac:dyDescent="0.25">
      <c r="B91" s="26" t="s">
        <v>281</v>
      </c>
      <c r="C91" s="24" t="s">
        <v>173</v>
      </c>
      <c r="D91" s="27">
        <f>D92</f>
        <v>78</v>
      </c>
      <c r="E91" s="38">
        <f>E92</f>
        <v>390</v>
      </c>
    </row>
    <row r="92" spans="2:5" s="11" customFormat="1" x14ac:dyDescent="0.25">
      <c r="B92" s="17" t="s">
        <v>282</v>
      </c>
      <c r="C92" s="18" t="s">
        <v>203</v>
      </c>
      <c r="D92" s="19">
        <v>78</v>
      </c>
      <c r="E92" s="37">
        <f>D92*5</f>
        <v>390</v>
      </c>
    </row>
    <row r="93" spans="2:5" x14ac:dyDescent="0.25">
      <c r="B93" s="26" t="s">
        <v>283</v>
      </c>
      <c r="C93" s="24" t="s">
        <v>174</v>
      </c>
      <c r="D93" s="27">
        <f>SUM(D94:D94)</f>
        <v>782</v>
      </c>
      <c r="E93" s="38">
        <f>SUM(E94:E94)</f>
        <v>3910</v>
      </c>
    </row>
    <row r="94" spans="2:5" s="11" customFormat="1" x14ac:dyDescent="0.25">
      <c r="B94" s="17" t="s">
        <v>492</v>
      </c>
      <c r="C94" s="18" t="s">
        <v>28</v>
      </c>
      <c r="D94" s="19">
        <v>782</v>
      </c>
      <c r="E94" s="37">
        <f>D94*5</f>
        <v>3910</v>
      </c>
    </row>
    <row r="95" spans="2:5" x14ac:dyDescent="0.25">
      <c r="B95" s="26" t="s">
        <v>284</v>
      </c>
      <c r="C95" s="24" t="s">
        <v>175</v>
      </c>
      <c r="D95" s="27">
        <f>SUM(D96:D96)</f>
        <v>2031</v>
      </c>
      <c r="E95" s="38">
        <f>SUM(E96:E96)</f>
        <v>10155</v>
      </c>
    </row>
    <row r="96" spans="2:5" s="11" customFormat="1" x14ac:dyDescent="0.25">
      <c r="B96" s="17" t="s">
        <v>285</v>
      </c>
      <c r="C96" s="18" t="s">
        <v>210</v>
      </c>
      <c r="D96" s="19">
        <v>2031</v>
      </c>
      <c r="E96" s="37">
        <f>D96*5</f>
        <v>10155</v>
      </c>
    </row>
    <row r="97" spans="2:5" x14ac:dyDescent="0.25">
      <c r="B97" s="26" t="s">
        <v>286</v>
      </c>
      <c r="C97" s="24" t="s">
        <v>176</v>
      </c>
      <c r="D97" s="27">
        <f>D98</f>
        <v>1910</v>
      </c>
      <c r="E97" s="38">
        <f>E98</f>
        <v>9550</v>
      </c>
    </row>
    <row r="98" spans="2:5" s="11" customFormat="1" x14ac:dyDescent="0.25">
      <c r="B98" s="17" t="s">
        <v>287</v>
      </c>
      <c r="C98" s="18" t="s">
        <v>7</v>
      </c>
      <c r="D98" s="19">
        <v>1910</v>
      </c>
      <c r="E98" s="37">
        <f>D98*5</f>
        <v>9550</v>
      </c>
    </row>
    <row r="99" spans="2:5" x14ac:dyDescent="0.25">
      <c r="B99" s="26" t="s">
        <v>288</v>
      </c>
      <c r="C99" s="28" t="s">
        <v>177</v>
      </c>
      <c r="D99" s="27">
        <f>SUM(D100:D100)</f>
        <v>1274</v>
      </c>
      <c r="E99" s="38">
        <f>SUM(E100:E100)</f>
        <v>6370</v>
      </c>
    </row>
    <row r="100" spans="2:5" s="11" customFormat="1" x14ac:dyDescent="0.25">
      <c r="B100" s="17" t="s">
        <v>493</v>
      </c>
      <c r="C100" s="18" t="s">
        <v>47</v>
      </c>
      <c r="D100" s="19">
        <v>1274</v>
      </c>
      <c r="E100" s="37">
        <f>D100*5</f>
        <v>6370</v>
      </c>
    </row>
    <row r="101" spans="2:5" x14ac:dyDescent="0.25">
      <c r="B101" s="26" t="s">
        <v>289</v>
      </c>
      <c r="C101" s="24" t="s">
        <v>178</v>
      </c>
      <c r="D101" s="27">
        <f>D102</f>
        <v>454</v>
      </c>
      <c r="E101" s="38">
        <f>E102</f>
        <v>2270</v>
      </c>
    </row>
    <row r="102" spans="2:5" s="11" customFormat="1" x14ac:dyDescent="0.25">
      <c r="B102" s="17" t="s">
        <v>290</v>
      </c>
      <c r="C102" s="18" t="s">
        <v>81</v>
      </c>
      <c r="D102" s="19">
        <v>454</v>
      </c>
      <c r="E102" s="37">
        <f>D102*5</f>
        <v>2270</v>
      </c>
    </row>
    <row r="103" spans="2:5" x14ac:dyDescent="0.25">
      <c r="B103" s="26" t="s">
        <v>291</v>
      </c>
      <c r="C103" s="29" t="s">
        <v>384</v>
      </c>
      <c r="D103" s="27">
        <f>SUM(D104:D108)</f>
        <v>694</v>
      </c>
      <c r="E103" s="38">
        <f>SUM(E104:E108)</f>
        <v>3470</v>
      </c>
    </row>
    <row r="104" spans="2:5" s="11" customFormat="1" x14ac:dyDescent="0.25">
      <c r="B104" s="17" t="s">
        <v>292</v>
      </c>
      <c r="C104" s="18" t="s">
        <v>90</v>
      </c>
      <c r="D104" s="19">
        <v>39</v>
      </c>
      <c r="E104" s="37">
        <f>D104*5</f>
        <v>195</v>
      </c>
    </row>
    <row r="105" spans="2:5" s="11" customFormat="1" x14ac:dyDescent="0.25">
      <c r="B105" s="17" t="s">
        <v>494</v>
      </c>
      <c r="C105" s="18" t="s">
        <v>96</v>
      </c>
      <c r="D105" s="19">
        <v>36</v>
      </c>
      <c r="E105" s="37">
        <f t="shared" ref="E105:E108" si="8">D105*5</f>
        <v>180</v>
      </c>
    </row>
    <row r="106" spans="2:5" s="11" customFormat="1" x14ac:dyDescent="0.25">
      <c r="B106" s="17" t="s">
        <v>495</v>
      </c>
      <c r="C106" s="18" t="s">
        <v>103</v>
      </c>
      <c r="D106" s="19">
        <v>540</v>
      </c>
      <c r="E106" s="37">
        <f t="shared" si="8"/>
        <v>2700</v>
      </c>
    </row>
    <row r="107" spans="2:5" s="11" customFormat="1" x14ac:dyDescent="0.25">
      <c r="B107" s="17" t="s">
        <v>496</v>
      </c>
      <c r="C107" s="18" t="s">
        <v>119</v>
      </c>
      <c r="D107" s="19">
        <v>31</v>
      </c>
      <c r="E107" s="37">
        <f t="shared" si="8"/>
        <v>155</v>
      </c>
    </row>
    <row r="108" spans="2:5" s="11" customFormat="1" x14ac:dyDescent="0.25">
      <c r="B108" s="17" t="s">
        <v>497</v>
      </c>
      <c r="C108" s="18" t="s">
        <v>94</v>
      </c>
      <c r="D108" s="19">
        <v>48</v>
      </c>
      <c r="E108" s="37">
        <f t="shared" si="8"/>
        <v>240</v>
      </c>
    </row>
    <row r="109" spans="2:5" x14ac:dyDescent="0.25">
      <c r="B109" s="26" t="s">
        <v>293</v>
      </c>
      <c r="C109" s="24" t="s">
        <v>179</v>
      </c>
      <c r="D109" s="27">
        <f>SUM(D110:D112)</f>
        <v>1853</v>
      </c>
      <c r="E109" s="38">
        <f>SUM(E110:E112)</f>
        <v>9265</v>
      </c>
    </row>
    <row r="110" spans="2:5" s="11" customFormat="1" x14ac:dyDescent="0.25">
      <c r="B110" s="17" t="s">
        <v>498</v>
      </c>
      <c r="C110" s="18" t="s">
        <v>84</v>
      </c>
      <c r="D110" s="19">
        <v>352</v>
      </c>
      <c r="E110" s="37">
        <f>D110*5</f>
        <v>1760</v>
      </c>
    </row>
    <row r="111" spans="2:5" s="11" customFormat="1" x14ac:dyDescent="0.25">
      <c r="B111" s="17" t="s">
        <v>294</v>
      </c>
      <c r="C111" s="18" t="s">
        <v>36</v>
      </c>
      <c r="D111" s="19">
        <v>1185</v>
      </c>
      <c r="E111" s="37">
        <f>D111*5</f>
        <v>5925</v>
      </c>
    </row>
    <row r="112" spans="2:5" s="11" customFormat="1" x14ac:dyDescent="0.25">
      <c r="B112" s="17" t="s">
        <v>295</v>
      </c>
      <c r="C112" s="18" t="s">
        <v>532</v>
      </c>
      <c r="D112" s="19">
        <v>316</v>
      </c>
      <c r="E112" s="37">
        <f>D112*5</f>
        <v>1580</v>
      </c>
    </row>
    <row r="113" spans="2:5" x14ac:dyDescent="0.25">
      <c r="B113" s="26" t="s">
        <v>296</v>
      </c>
      <c r="C113" s="24" t="s">
        <v>180</v>
      </c>
      <c r="D113" s="27">
        <f>SUM(D114:D115)</f>
        <v>798</v>
      </c>
      <c r="E113" s="38">
        <f>SUM(E114:E115)</f>
        <v>3990</v>
      </c>
    </row>
    <row r="114" spans="2:5" s="11" customFormat="1" x14ac:dyDescent="0.25">
      <c r="B114" s="17" t="s">
        <v>297</v>
      </c>
      <c r="C114" s="18" t="s">
        <v>92</v>
      </c>
      <c r="D114" s="19">
        <v>185</v>
      </c>
      <c r="E114" s="37">
        <f>D114*5</f>
        <v>925</v>
      </c>
    </row>
    <row r="115" spans="2:5" s="11" customFormat="1" x14ac:dyDescent="0.25">
      <c r="B115" s="17" t="s">
        <v>298</v>
      </c>
      <c r="C115" s="18" t="s">
        <v>16</v>
      </c>
      <c r="D115" s="19">
        <v>613</v>
      </c>
      <c r="E115" s="37">
        <f>D115*5</f>
        <v>3065</v>
      </c>
    </row>
    <row r="116" spans="2:5" x14ac:dyDescent="0.25">
      <c r="B116" s="26" t="s">
        <v>299</v>
      </c>
      <c r="C116" s="24" t="s">
        <v>181</v>
      </c>
      <c r="D116" s="27">
        <f>D117</f>
        <v>53</v>
      </c>
      <c r="E116" s="38">
        <f>E117</f>
        <v>265</v>
      </c>
    </row>
    <row r="117" spans="2:5" s="11" customFormat="1" x14ac:dyDescent="0.25">
      <c r="B117" s="17" t="s">
        <v>300</v>
      </c>
      <c r="C117" s="18" t="s">
        <v>76</v>
      </c>
      <c r="D117" s="19">
        <v>53</v>
      </c>
      <c r="E117" s="37">
        <f>D117*5</f>
        <v>265</v>
      </c>
    </row>
    <row r="118" spans="2:5" x14ac:dyDescent="0.25">
      <c r="B118" s="26" t="s">
        <v>301</v>
      </c>
      <c r="C118" s="24" t="s">
        <v>182</v>
      </c>
      <c r="D118" s="27">
        <f>SUM(D119:D119)</f>
        <v>1227</v>
      </c>
      <c r="E118" s="38">
        <f>SUM(E119:E119)</f>
        <v>6135</v>
      </c>
    </row>
    <row r="119" spans="2:5" s="11" customFormat="1" x14ac:dyDescent="0.25">
      <c r="B119" s="17" t="s">
        <v>302</v>
      </c>
      <c r="C119" s="18" t="s">
        <v>204</v>
      </c>
      <c r="D119" s="19">
        <v>1227</v>
      </c>
      <c r="E119" s="37">
        <f>D119*5</f>
        <v>6135</v>
      </c>
    </row>
    <row r="120" spans="2:5" x14ac:dyDescent="0.25">
      <c r="B120" s="26" t="s">
        <v>303</v>
      </c>
      <c r="C120" s="24" t="s">
        <v>183</v>
      </c>
      <c r="D120" s="27">
        <f>SUM(D121:D122)</f>
        <v>676</v>
      </c>
      <c r="E120" s="38">
        <f>SUM(E121:E122)</f>
        <v>3380</v>
      </c>
    </row>
    <row r="121" spans="2:5" s="11" customFormat="1" x14ac:dyDescent="0.25">
      <c r="B121" s="17" t="s">
        <v>304</v>
      </c>
      <c r="C121" s="18" t="s">
        <v>100</v>
      </c>
      <c r="D121" s="19">
        <v>108</v>
      </c>
      <c r="E121" s="37">
        <f>D121*5</f>
        <v>540</v>
      </c>
    </row>
    <row r="122" spans="2:5" s="11" customFormat="1" x14ac:dyDescent="0.25">
      <c r="B122" s="17" t="s">
        <v>499</v>
      </c>
      <c r="C122" s="18" t="s">
        <v>211</v>
      </c>
      <c r="D122" s="19">
        <v>568</v>
      </c>
      <c r="E122" s="37">
        <f>D122*5</f>
        <v>2840</v>
      </c>
    </row>
    <row r="123" spans="2:5" x14ac:dyDescent="0.25">
      <c r="B123" s="26" t="s">
        <v>305</v>
      </c>
      <c r="C123" s="24" t="s">
        <v>184</v>
      </c>
      <c r="D123" s="27">
        <f>SUM(D124:D131)</f>
        <v>1318</v>
      </c>
      <c r="E123" s="38">
        <f>SUM(E124:E131)</f>
        <v>6590</v>
      </c>
    </row>
    <row r="124" spans="2:5" s="11" customFormat="1" x14ac:dyDescent="0.25">
      <c r="B124" s="17" t="s">
        <v>306</v>
      </c>
      <c r="C124" s="18" t="s">
        <v>435</v>
      </c>
      <c r="D124" s="19">
        <v>157</v>
      </c>
      <c r="E124" s="37">
        <f t="shared" ref="E124:E131" si="9">D124*5</f>
        <v>785</v>
      </c>
    </row>
    <row r="125" spans="2:5" s="11" customFormat="1" x14ac:dyDescent="0.25">
      <c r="B125" s="17" t="s">
        <v>307</v>
      </c>
      <c r="C125" s="18" t="s">
        <v>465</v>
      </c>
      <c r="D125" s="19">
        <v>243</v>
      </c>
      <c r="E125" s="37">
        <f t="shared" si="9"/>
        <v>1215</v>
      </c>
    </row>
    <row r="126" spans="2:5" s="11" customFormat="1" x14ac:dyDescent="0.25">
      <c r="B126" s="17" t="s">
        <v>500</v>
      </c>
      <c r="C126" s="18" t="s">
        <v>426</v>
      </c>
      <c r="D126" s="19">
        <v>128</v>
      </c>
      <c r="E126" s="37">
        <f t="shared" si="9"/>
        <v>640</v>
      </c>
    </row>
    <row r="127" spans="2:5" s="11" customFormat="1" x14ac:dyDescent="0.25">
      <c r="B127" s="17" t="s">
        <v>501</v>
      </c>
      <c r="C127" s="18" t="s">
        <v>456</v>
      </c>
      <c r="D127" s="19">
        <v>247</v>
      </c>
      <c r="E127" s="37">
        <f t="shared" si="9"/>
        <v>1235</v>
      </c>
    </row>
    <row r="128" spans="2:5" s="11" customFormat="1" x14ac:dyDescent="0.25">
      <c r="B128" s="34" t="s">
        <v>502</v>
      </c>
      <c r="C128" s="18" t="s">
        <v>114</v>
      </c>
      <c r="D128" s="19">
        <v>65</v>
      </c>
      <c r="E128" s="37">
        <f>D128*5</f>
        <v>325</v>
      </c>
    </row>
    <row r="129" spans="2:5" s="11" customFormat="1" x14ac:dyDescent="0.25">
      <c r="B129" s="17" t="s">
        <v>503</v>
      </c>
      <c r="C129" s="18" t="s">
        <v>418</v>
      </c>
      <c r="D129" s="19">
        <v>70</v>
      </c>
      <c r="E129" s="37">
        <f t="shared" si="9"/>
        <v>350</v>
      </c>
    </row>
    <row r="130" spans="2:5" s="11" customFormat="1" x14ac:dyDescent="0.25">
      <c r="B130" s="17" t="s">
        <v>504</v>
      </c>
      <c r="C130" s="18" t="s">
        <v>437</v>
      </c>
      <c r="D130" s="19">
        <f>58+51</f>
        <v>109</v>
      </c>
      <c r="E130" s="37">
        <f t="shared" si="9"/>
        <v>545</v>
      </c>
    </row>
    <row r="131" spans="2:5" s="11" customFormat="1" x14ac:dyDescent="0.25">
      <c r="B131" s="17" t="s">
        <v>505</v>
      </c>
      <c r="C131" s="18" t="s">
        <v>88</v>
      </c>
      <c r="D131" s="19">
        <v>299</v>
      </c>
      <c r="E131" s="37">
        <f t="shared" si="9"/>
        <v>1495</v>
      </c>
    </row>
    <row r="132" spans="2:5" x14ac:dyDescent="0.25">
      <c r="B132" s="26" t="s">
        <v>308</v>
      </c>
      <c r="C132" s="24" t="s">
        <v>185</v>
      </c>
      <c r="D132" s="27">
        <f>SUM(D133:D134)</f>
        <v>964</v>
      </c>
      <c r="E132" s="38">
        <f>SUM(E133:E134)</f>
        <v>4820</v>
      </c>
    </row>
    <row r="133" spans="2:5" s="11" customFormat="1" x14ac:dyDescent="0.25">
      <c r="B133" s="17" t="s">
        <v>309</v>
      </c>
      <c r="C133" s="18" t="s">
        <v>108</v>
      </c>
      <c r="D133" s="19">
        <v>132</v>
      </c>
      <c r="E133" s="37">
        <f>D133*5</f>
        <v>660</v>
      </c>
    </row>
    <row r="134" spans="2:5" s="11" customFormat="1" x14ac:dyDescent="0.25">
      <c r="B134" s="17" t="s">
        <v>310</v>
      </c>
      <c r="C134" s="18" t="s">
        <v>12</v>
      </c>
      <c r="D134" s="19">
        <v>832</v>
      </c>
      <c r="E134" s="37">
        <f>D134*5</f>
        <v>4160</v>
      </c>
    </row>
    <row r="135" spans="2:5" x14ac:dyDescent="0.25">
      <c r="B135" s="26" t="s">
        <v>311</v>
      </c>
      <c r="C135" s="24" t="s">
        <v>186</v>
      </c>
      <c r="D135" s="27">
        <f>SUM(D136:D137)</f>
        <v>4617</v>
      </c>
      <c r="E135" s="38">
        <f>SUM(E136:E137)</f>
        <v>23085</v>
      </c>
    </row>
    <row r="136" spans="2:5" s="11" customFormat="1" x14ac:dyDescent="0.25">
      <c r="B136" s="17" t="s">
        <v>312</v>
      </c>
      <c r="C136" s="18" t="s">
        <v>58</v>
      </c>
      <c r="D136" s="19">
        <v>1577</v>
      </c>
      <c r="E136" s="37">
        <f>D136*5</f>
        <v>7885</v>
      </c>
    </row>
    <row r="137" spans="2:5" s="11" customFormat="1" x14ac:dyDescent="0.25">
      <c r="B137" s="17" t="s">
        <v>313</v>
      </c>
      <c r="C137" s="18" t="s">
        <v>17</v>
      </c>
      <c r="D137" s="19">
        <v>3040</v>
      </c>
      <c r="E137" s="37">
        <f>D137*5</f>
        <v>15200</v>
      </c>
    </row>
    <row r="138" spans="2:5" x14ac:dyDescent="0.25">
      <c r="B138" s="26" t="s">
        <v>314</v>
      </c>
      <c r="C138" s="24" t="s">
        <v>187</v>
      </c>
      <c r="D138" s="27">
        <f>SUM(D139:D140)</f>
        <v>827</v>
      </c>
      <c r="E138" s="38">
        <f>SUM(E139:E140)</f>
        <v>4135</v>
      </c>
    </row>
    <row r="139" spans="2:5" s="11" customFormat="1" x14ac:dyDescent="0.25">
      <c r="B139" s="17" t="s">
        <v>315</v>
      </c>
      <c r="C139" s="18" t="s">
        <v>59</v>
      </c>
      <c r="D139" s="19">
        <v>801</v>
      </c>
      <c r="E139" s="37">
        <f>D139*5</f>
        <v>4005</v>
      </c>
    </row>
    <row r="140" spans="2:5" s="11" customFormat="1" x14ac:dyDescent="0.25">
      <c r="B140" s="17" t="s">
        <v>316</v>
      </c>
      <c r="C140" s="18" t="s">
        <v>468</v>
      </c>
      <c r="D140" s="19">
        <v>26</v>
      </c>
      <c r="E140" s="37">
        <f>D140*5</f>
        <v>130</v>
      </c>
    </row>
    <row r="141" spans="2:5" x14ac:dyDescent="0.25">
      <c r="B141" s="26" t="s">
        <v>317</v>
      </c>
      <c r="C141" s="24" t="s">
        <v>188</v>
      </c>
      <c r="D141" s="27">
        <f>SUM(D142:D145)</f>
        <v>752</v>
      </c>
      <c r="E141" s="38">
        <f>SUM(E142:E145)</f>
        <v>3760</v>
      </c>
    </row>
    <row r="142" spans="2:5" s="11" customFormat="1" x14ac:dyDescent="0.25">
      <c r="B142" s="17" t="s">
        <v>318</v>
      </c>
      <c r="C142" s="18" t="s">
        <v>74</v>
      </c>
      <c r="D142" s="19">
        <v>49</v>
      </c>
      <c r="E142" s="37">
        <f>D142*5</f>
        <v>245</v>
      </c>
    </row>
    <row r="143" spans="2:5" s="11" customFormat="1" x14ac:dyDescent="0.25">
      <c r="B143" s="17" t="s">
        <v>506</v>
      </c>
      <c r="C143" s="18" t="s">
        <v>83</v>
      </c>
      <c r="D143" s="19">
        <v>114</v>
      </c>
      <c r="E143" s="37">
        <f t="shared" ref="E143:E145" si="10">D143*5</f>
        <v>570</v>
      </c>
    </row>
    <row r="144" spans="2:5" s="11" customFormat="1" x14ac:dyDescent="0.25">
      <c r="B144" s="17" t="s">
        <v>507</v>
      </c>
      <c r="C144" s="18" t="s">
        <v>113</v>
      </c>
      <c r="D144" s="19">
        <v>75</v>
      </c>
      <c r="E144" s="37">
        <f t="shared" si="10"/>
        <v>375</v>
      </c>
    </row>
    <row r="145" spans="2:5" s="11" customFormat="1" x14ac:dyDescent="0.25">
      <c r="B145" s="17" t="s">
        <v>508</v>
      </c>
      <c r="C145" s="18" t="s">
        <v>75</v>
      </c>
      <c r="D145" s="19">
        <v>514</v>
      </c>
      <c r="E145" s="37">
        <f t="shared" si="10"/>
        <v>2570</v>
      </c>
    </row>
    <row r="146" spans="2:5" x14ac:dyDescent="0.25">
      <c r="B146" s="26" t="s">
        <v>319</v>
      </c>
      <c r="C146" s="24" t="s">
        <v>189</v>
      </c>
      <c r="D146" s="27">
        <f>SUM(D147:D147)</f>
        <v>653</v>
      </c>
      <c r="E146" s="38">
        <f>SUM(E147:E147)</f>
        <v>3265</v>
      </c>
    </row>
    <row r="147" spans="2:5" s="11" customFormat="1" x14ac:dyDescent="0.25">
      <c r="B147" s="17" t="s">
        <v>320</v>
      </c>
      <c r="C147" s="18" t="s">
        <v>31</v>
      </c>
      <c r="D147" s="19">
        <v>653</v>
      </c>
      <c r="E147" s="37">
        <f>D147*5</f>
        <v>3265</v>
      </c>
    </row>
    <row r="148" spans="2:5" x14ac:dyDescent="0.25">
      <c r="B148" s="26" t="s">
        <v>321</v>
      </c>
      <c r="C148" s="24" t="s">
        <v>190</v>
      </c>
      <c r="D148" s="27">
        <f>SUM(D149:D149)</f>
        <v>310</v>
      </c>
      <c r="E148" s="38">
        <f>SUM(E149:E149)</f>
        <v>1550</v>
      </c>
    </row>
    <row r="149" spans="2:5" s="11" customFormat="1" x14ac:dyDescent="0.25">
      <c r="B149" s="17" t="s">
        <v>509</v>
      </c>
      <c r="C149" s="18" t="s">
        <v>65</v>
      </c>
      <c r="D149" s="19">
        <v>310</v>
      </c>
      <c r="E149" s="37">
        <f>D149*5</f>
        <v>1550</v>
      </c>
    </row>
    <row r="150" spans="2:5" x14ac:dyDescent="0.25">
      <c r="B150" s="26" t="s">
        <v>322</v>
      </c>
      <c r="C150" s="24" t="s">
        <v>191</v>
      </c>
      <c r="D150" s="27">
        <f>D151</f>
        <v>889</v>
      </c>
      <c r="E150" s="38">
        <f>E151</f>
        <v>4445</v>
      </c>
    </row>
    <row r="151" spans="2:5" s="11" customFormat="1" ht="31.5" x14ac:dyDescent="0.25">
      <c r="B151" s="17" t="s">
        <v>510</v>
      </c>
      <c r="C151" s="18" t="s">
        <v>78</v>
      </c>
      <c r="D151" s="19">
        <v>889</v>
      </c>
      <c r="E151" s="37">
        <f>D151*5</f>
        <v>4445</v>
      </c>
    </row>
    <row r="152" spans="2:5" x14ac:dyDescent="0.25">
      <c r="B152" s="26" t="s">
        <v>323</v>
      </c>
      <c r="C152" s="24" t="s">
        <v>192</v>
      </c>
      <c r="D152" s="27">
        <f>SUM(D153:D153)</f>
        <v>1120</v>
      </c>
      <c r="E152" s="38">
        <f>SUM(E153:E153)</f>
        <v>5600</v>
      </c>
    </row>
    <row r="153" spans="2:5" s="11" customFormat="1" x14ac:dyDescent="0.25">
      <c r="B153" s="17" t="s">
        <v>324</v>
      </c>
      <c r="C153" s="18" t="s">
        <v>52</v>
      </c>
      <c r="D153" s="19">
        <v>1120</v>
      </c>
      <c r="E153" s="37">
        <f>D153*5</f>
        <v>5600</v>
      </c>
    </row>
    <row r="154" spans="2:5" x14ac:dyDescent="0.25">
      <c r="B154" s="26" t="s">
        <v>325</v>
      </c>
      <c r="C154" s="24" t="s">
        <v>193</v>
      </c>
      <c r="D154" s="27">
        <f>SUM(D155:D157)</f>
        <v>1093</v>
      </c>
      <c r="E154" s="38">
        <f>SUM(E155:E157)</f>
        <v>5465</v>
      </c>
    </row>
    <row r="155" spans="2:5" s="11" customFormat="1" x14ac:dyDescent="0.25">
      <c r="B155" s="17" t="s">
        <v>511</v>
      </c>
      <c r="C155" s="18" t="s">
        <v>140</v>
      </c>
      <c r="D155" s="19">
        <v>94</v>
      </c>
      <c r="E155" s="37">
        <f t="shared" ref="E155:E157" si="11">D155*5</f>
        <v>470</v>
      </c>
    </row>
    <row r="156" spans="2:5" s="11" customFormat="1" x14ac:dyDescent="0.25">
      <c r="B156" s="17" t="s">
        <v>326</v>
      </c>
      <c r="C156" s="18" t="s">
        <v>215</v>
      </c>
      <c r="D156" s="19">
        <v>905</v>
      </c>
      <c r="E156" s="37">
        <f>D156*5</f>
        <v>4525</v>
      </c>
    </row>
    <row r="157" spans="2:5" s="11" customFormat="1" x14ac:dyDescent="0.25">
      <c r="B157" s="17" t="s">
        <v>512</v>
      </c>
      <c r="C157" s="18" t="s">
        <v>533</v>
      </c>
      <c r="D157" s="19">
        <v>94</v>
      </c>
      <c r="E157" s="37">
        <f t="shared" si="11"/>
        <v>470</v>
      </c>
    </row>
    <row r="158" spans="2:5" x14ac:dyDescent="0.25">
      <c r="B158" s="26" t="s">
        <v>327</v>
      </c>
      <c r="C158" s="24" t="s">
        <v>194</v>
      </c>
      <c r="D158" s="27">
        <f>SUM(D159:D163)</f>
        <v>1278</v>
      </c>
      <c r="E158" s="38">
        <f>SUM(E159:E163)</f>
        <v>6390</v>
      </c>
    </row>
    <row r="159" spans="2:5" s="11" customFormat="1" x14ac:dyDescent="0.25">
      <c r="B159" s="17" t="s">
        <v>328</v>
      </c>
      <c r="C159" s="18" t="s">
        <v>102</v>
      </c>
      <c r="D159" s="19">
        <v>38</v>
      </c>
      <c r="E159" s="37">
        <f>D159*5</f>
        <v>190</v>
      </c>
    </row>
    <row r="160" spans="2:5" s="11" customFormat="1" x14ac:dyDescent="0.25">
      <c r="B160" s="17" t="s">
        <v>329</v>
      </c>
      <c r="C160" s="18" t="s">
        <v>68</v>
      </c>
      <c r="D160" s="19">
        <v>421</v>
      </c>
      <c r="E160" s="37">
        <f t="shared" ref="E160:E163" si="12">D160*5</f>
        <v>2105</v>
      </c>
    </row>
    <row r="161" spans="2:5" s="11" customFormat="1" x14ac:dyDescent="0.25">
      <c r="B161" s="17" t="s">
        <v>330</v>
      </c>
      <c r="C161" s="18" t="s">
        <v>125</v>
      </c>
      <c r="D161" s="19">
        <v>49</v>
      </c>
      <c r="E161" s="37">
        <f t="shared" si="12"/>
        <v>245</v>
      </c>
    </row>
    <row r="162" spans="2:5" s="11" customFormat="1" x14ac:dyDescent="0.25">
      <c r="B162" s="17" t="s">
        <v>513</v>
      </c>
      <c r="C162" s="18" t="s">
        <v>109</v>
      </c>
      <c r="D162" s="19">
        <v>58</v>
      </c>
      <c r="E162" s="37">
        <f t="shared" si="12"/>
        <v>290</v>
      </c>
    </row>
    <row r="163" spans="2:5" s="11" customFormat="1" x14ac:dyDescent="0.25">
      <c r="B163" s="17" t="s">
        <v>514</v>
      </c>
      <c r="C163" s="33" t="s">
        <v>101</v>
      </c>
      <c r="D163" s="19">
        <f>13+699</f>
        <v>712</v>
      </c>
      <c r="E163" s="37">
        <f t="shared" si="12"/>
        <v>3560</v>
      </c>
    </row>
    <row r="164" spans="2:5" x14ac:dyDescent="0.25">
      <c r="B164" s="26" t="s">
        <v>331</v>
      </c>
      <c r="C164" s="24" t="s">
        <v>195</v>
      </c>
      <c r="D164" s="27">
        <f>SUM(D165:D165)</f>
        <v>1188</v>
      </c>
      <c r="E164" s="38">
        <f>SUM(E165:E165)</f>
        <v>5940</v>
      </c>
    </row>
    <row r="165" spans="2:5" s="11" customFormat="1" x14ac:dyDescent="0.25">
      <c r="B165" s="17" t="s">
        <v>332</v>
      </c>
      <c r="C165" s="18" t="s">
        <v>61</v>
      </c>
      <c r="D165" s="19">
        <v>1188</v>
      </c>
      <c r="E165" s="37">
        <f>D165*5</f>
        <v>5940</v>
      </c>
    </row>
    <row r="166" spans="2:5" x14ac:dyDescent="0.25">
      <c r="B166" s="26" t="s">
        <v>333</v>
      </c>
      <c r="C166" s="24" t="s">
        <v>196</v>
      </c>
      <c r="D166" s="27">
        <f>SUM(D167:D167)</f>
        <v>2310</v>
      </c>
      <c r="E166" s="38">
        <f>SUM(E167:E167)</f>
        <v>11550</v>
      </c>
    </row>
    <row r="167" spans="2:5" s="11" customFormat="1" x14ac:dyDescent="0.25">
      <c r="B167" s="17" t="s">
        <v>515</v>
      </c>
      <c r="C167" s="18" t="s">
        <v>212</v>
      </c>
      <c r="D167" s="19">
        <v>2310</v>
      </c>
      <c r="E167" s="37">
        <f>D167*5</f>
        <v>11550</v>
      </c>
    </row>
    <row r="168" spans="2:5" x14ac:dyDescent="0.25">
      <c r="B168" s="26" t="s">
        <v>334</v>
      </c>
      <c r="C168" s="24" t="s">
        <v>197</v>
      </c>
      <c r="D168" s="27">
        <f>D169</f>
        <v>1101</v>
      </c>
      <c r="E168" s="38">
        <f>E169</f>
        <v>5505</v>
      </c>
    </row>
    <row r="169" spans="2:5" s="11" customFormat="1" x14ac:dyDescent="0.25">
      <c r="B169" s="17" t="s">
        <v>335</v>
      </c>
      <c r="C169" s="18" t="s">
        <v>41</v>
      </c>
      <c r="D169" s="19">
        <v>1101</v>
      </c>
      <c r="E169" s="37">
        <f>D169*5</f>
        <v>5505</v>
      </c>
    </row>
    <row r="170" spans="2:5" x14ac:dyDescent="0.25">
      <c r="B170" s="26" t="s">
        <v>336</v>
      </c>
      <c r="C170" s="30" t="s">
        <v>198</v>
      </c>
      <c r="D170" s="27">
        <f>SUM(D171:D172)</f>
        <v>779</v>
      </c>
      <c r="E170" s="38">
        <f>SUM(E171:E172)</f>
        <v>3895</v>
      </c>
    </row>
    <row r="171" spans="2:5" s="11" customFormat="1" x14ac:dyDescent="0.25">
      <c r="B171" s="17" t="s">
        <v>337</v>
      </c>
      <c r="C171" s="33" t="s">
        <v>86</v>
      </c>
      <c r="D171" s="19">
        <v>203</v>
      </c>
      <c r="E171" s="37">
        <f>D171*5</f>
        <v>1015</v>
      </c>
    </row>
    <row r="172" spans="2:5" s="11" customFormat="1" x14ac:dyDescent="0.25">
      <c r="B172" s="17" t="s">
        <v>516</v>
      </c>
      <c r="C172" s="18" t="s">
        <v>11</v>
      </c>
      <c r="D172" s="19">
        <v>576</v>
      </c>
      <c r="E172" s="37">
        <f>D172*5</f>
        <v>2880</v>
      </c>
    </row>
    <row r="173" spans="2:5" x14ac:dyDescent="0.25">
      <c r="B173" s="26" t="s">
        <v>338</v>
      </c>
      <c r="C173" s="24" t="s">
        <v>199</v>
      </c>
      <c r="D173" s="27">
        <f>SUM(D174:D182)</f>
        <v>25301</v>
      </c>
      <c r="E173" s="38">
        <f>SUM(E174:E182)</f>
        <v>126505</v>
      </c>
    </row>
    <row r="174" spans="2:5" s="11" customFormat="1" x14ac:dyDescent="0.25">
      <c r="B174" s="17" t="s">
        <v>339</v>
      </c>
      <c r="C174" s="18" t="s">
        <v>2</v>
      </c>
      <c r="D174" s="19">
        <v>5487</v>
      </c>
      <c r="E174" s="37">
        <f>D174*5</f>
        <v>27435</v>
      </c>
    </row>
    <row r="175" spans="2:5" s="11" customFormat="1" x14ac:dyDescent="0.25">
      <c r="B175" s="17" t="s">
        <v>340</v>
      </c>
      <c r="C175" s="18" t="s">
        <v>213</v>
      </c>
      <c r="D175" s="19">
        <v>6742</v>
      </c>
      <c r="E175" s="37">
        <f t="shared" ref="E175:E182" si="13">D175*5</f>
        <v>33710</v>
      </c>
    </row>
    <row r="176" spans="2:5" s="11" customFormat="1" x14ac:dyDescent="0.25">
      <c r="B176" s="17" t="s">
        <v>517</v>
      </c>
      <c r="C176" s="18" t="s">
        <v>135</v>
      </c>
      <c r="D176" s="19">
        <v>762</v>
      </c>
      <c r="E176" s="37">
        <f t="shared" si="13"/>
        <v>3810</v>
      </c>
    </row>
    <row r="177" spans="2:6" s="11" customFormat="1" x14ac:dyDescent="0.25">
      <c r="B177" s="17" t="s">
        <v>518</v>
      </c>
      <c r="C177" s="18" t="s">
        <v>10</v>
      </c>
      <c r="D177" s="19">
        <v>3462</v>
      </c>
      <c r="E177" s="37">
        <f t="shared" si="13"/>
        <v>17310</v>
      </c>
    </row>
    <row r="178" spans="2:6" s="11" customFormat="1" x14ac:dyDescent="0.25">
      <c r="B178" s="17" t="s">
        <v>519</v>
      </c>
      <c r="C178" s="18" t="s">
        <v>57</v>
      </c>
      <c r="D178" s="19">
        <v>1261</v>
      </c>
      <c r="E178" s="37">
        <f t="shared" si="13"/>
        <v>6305</v>
      </c>
    </row>
    <row r="179" spans="2:6" s="11" customFormat="1" x14ac:dyDescent="0.25">
      <c r="B179" s="17" t="s">
        <v>520</v>
      </c>
      <c r="C179" s="18" t="s">
        <v>214</v>
      </c>
      <c r="D179" s="19">
        <v>1595</v>
      </c>
      <c r="E179" s="37">
        <f t="shared" si="13"/>
        <v>7975</v>
      </c>
    </row>
    <row r="180" spans="2:6" s="11" customFormat="1" x14ac:dyDescent="0.25">
      <c r="B180" s="17" t="s">
        <v>521</v>
      </c>
      <c r="C180" s="18" t="s">
        <v>6</v>
      </c>
      <c r="D180" s="19">
        <v>1321</v>
      </c>
      <c r="E180" s="37">
        <f t="shared" si="13"/>
        <v>6605</v>
      </c>
    </row>
    <row r="181" spans="2:6" s="11" customFormat="1" x14ac:dyDescent="0.25">
      <c r="B181" s="17" t="s">
        <v>522</v>
      </c>
      <c r="C181" s="18" t="s">
        <v>116</v>
      </c>
      <c r="D181" s="19">
        <v>4293</v>
      </c>
      <c r="E181" s="37">
        <f t="shared" si="13"/>
        <v>21465</v>
      </c>
    </row>
    <row r="182" spans="2:6" s="11" customFormat="1" x14ac:dyDescent="0.25">
      <c r="B182" s="17" t="s">
        <v>523</v>
      </c>
      <c r="C182" s="18" t="s">
        <v>117</v>
      </c>
      <c r="D182" s="14">
        <v>378</v>
      </c>
      <c r="E182" s="37">
        <f t="shared" si="13"/>
        <v>1890</v>
      </c>
      <c r="F182" s="35"/>
    </row>
    <row r="183" spans="2:6" x14ac:dyDescent="0.25">
      <c r="B183" s="26" t="s">
        <v>341</v>
      </c>
      <c r="C183" s="24" t="s">
        <v>200</v>
      </c>
      <c r="D183" s="27">
        <f>SUM(D184:D200)</f>
        <v>4539</v>
      </c>
      <c r="E183" s="38">
        <f>SUM(E184:E200)</f>
        <v>22695</v>
      </c>
    </row>
    <row r="184" spans="2:6" s="11" customFormat="1" x14ac:dyDescent="0.25">
      <c r="B184" s="17" t="s">
        <v>342</v>
      </c>
      <c r="C184" s="18" t="s">
        <v>419</v>
      </c>
      <c r="D184" s="19">
        <v>58</v>
      </c>
      <c r="E184" s="37">
        <f t="shared" ref="E184:E200" si="14">D184*5</f>
        <v>290</v>
      </c>
    </row>
    <row r="185" spans="2:6" s="11" customFormat="1" x14ac:dyDescent="0.25">
      <c r="B185" s="17" t="s">
        <v>343</v>
      </c>
      <c r="C185" s="18" t="s">
        <v>470</v>
      </c>
      <c r="D185" s="19">
        <v>315</v>
      </c>
      <c r="E185" s="37">
        <f t="shared" si="14"/>
        <v>1575</v>
      </c>
    </row>
    <row r="186" spans="2:6" s="11" customFormat="1" x14ac:dyDescent="0.25">
      <c r="B186" s="17" t="s">
        <v>344</v>
      </c>
      <c r="C186" s="18" t="s">
        <v>446</v>
      </c>
      <c r="D186" s="19">
        <v>176</v>
      </c>
      <c r="E186" s="37">
        <f t="shared" si="14"/>
        <v>880</v>
      </c>
    </row>
    <row r="187" spans="2:6" s="11" customFormat="1" x14ac:dyDescent="0.25">
      <c r="B187" s="17" t="s">
        <v>345</v>
      </c>
      <c r="C187" s="18" t="s">
        <v>429</v>
      </c>
      <c r="D187" s="19">
        <v>21</v>
      </c>
      <c r="E187" s="37">
        <f t="shared" si="14"/>
        <v>105</v>
      </c>
    </row>
    <row r="188" spans="2:6" s="11" customFormat="1" x14ac:dyDescent="0.25">
      <c r="B188" s="17" t="s">
        <v>346</v>
      </c>
      <c r="C188" s="18" t="s">
        <v>459</v>
      </c>
      <c r="D188" s="19">
        <v>106</v>
      </c>
      <c r="E188" s="37">
        <f t="shared" si="14"/>
        <v>530</v>
      </c>
    </row>
    <row r="189" spans="2:6" s="11" customFormat="1" x14ac:dyDescent="0.25">
      <c r="B189" s="17" t="s">
        <v>524</v>
      </c>
      <c r="C189" s="18" t="s">
        <v>440</v>
      </c>
      <c r="D189" s="19">
        <v>117</v>
      </c>
      <c r="E189" s="37">
        <f t="shared" si="14"/>
        <v>585</v>
      </c>
    </row>
    <row r="190" spans="2:6" s="11" customFormat="1" x14ac:dyDescent="0.25">
      <c r="B190" s="17" t="s">
        <v>347</v>
      </c>
      <c r="C190" s="18" t="s">
        <v>430</v>
      </c>
      <c r="D190" s="19">
        <v>56</v>
      </c>
      <c r="E190" s="37">
        <f t="shared" si="14"/>
        <v>280</v>
      </c>
    </row>
    <row r="191" spans="2:6" s="11" customFormat="1" x14ac:dyDescent="0.25">
      <c r="B191" s="17" t="s">
        <v>348</v>
      </c>
      <c r="C191" s="18" t="s">
        <v>406</v>
      </c>
      <c r="D191" s="19">
        <v>69</v>
      </c>
      <c r="E191" s="37">
        <f t="shared" si="14"/>
        <v>345</v>
      </c>
    </row>
    <row r="192" spans="2:6" s="11" customFormat="1" x14ac:dyDescent="0.25">
      <c r="B192" s="17" t="s">
        <v>349</v>
      </c>
      <c r="C192" s="18" t="s">
        <v>425</v>
      </c>
      <c r="D192" s="19">
        <v>163</v>
      </c>
      <c r="E192" s="37">
        <f t="shared" si="14"/>
        <v>815</v>
      </c>
    </row>
    <row r="193" spans="1:5" s="11" customFormat="1" x14ac:dyDescent="0.25">
      <c r="B193" s="17" t="s">
        <v>351</v>
      </c>
      <c r="C193" s="18" t="s">
        <v>405</v>
      </c>
      <c r="D193" s="19">
        <v>141</v>
      </c>
      <c r="E193" s="37">
        <f t="shared" si="14"/>
        <v>705</v>
      </c>
    </row>
    <row r="194" spans="1:5" s="11" customFormat="1" x14ac:dyDescent="0.25">
      <c r="B194" s="17" t="s">
        <v>525</v>
      </c>
      <c r="C194" s="18" t="s">
        <v>407</v>
      </c>
      <c r="D194" s="19">
        <v>161</v>
      </c>
      <c r="E194" s="37">
        <f t="shared" si="14"/>
        <v>805</v>
      </c>
    </row>
    <row r="195" spans="1:5" s="11" customFormat="1" x14ac:dyDescent="0.25">
      <c r="B195" s="17" t="s">
        <v>526</v>
      </c>
      <c r="C195" s="18" t="s">
        <v>411</v>
      </c>
      <c r="D195" s="19">
        <v>283</v>
      </c>
      <c r="E195" s="37">
        <f t="shared" si="14"/>
        <v>1415</v>
      </c>
    </row>
    <row r="196" spans="1:5" s="11" customFormat="1" x14ac:dyDescent="0.25">
      <c r="B196" s="17" t="s">
        <v>527</v>
      </c>
      <c r="C196" s="18" t="s">
        <v>449</v>
      </c>
      <c r="D196" s="19">
        <v>75</v>
      </c>
      <c r="E196" s="37">
        <f t="shared" si="14"/>
        <v>375</v>
      </c>
    </row>
    <row r="197" spans="1:5" s="11" customFormat="1" x14ac:dyDescent="0.25">
      <c r="B197" s="17" t="s">
        <v>528</v>
      </c>
      <c r="C197" s="18" t="s">
        <v>469</v>
      </c>
      <c r="D197" s="19">
        <v>169</v>
      </c>
      <c r="E197" s="37">
        <f t="shared" si="14"/>
        <v>845</v>
      </c>
    </row>
    <row r="198" spans="1:5" s="11" customFormat="1" x14ac:dyDescent="0.25">
      <c r="B198" s="17" t="s">
        <v>529</v>
      </c>
      <c r="C198" s="18" t="s">
        <v>450</v>
      </c>
      <c r="D198" s="19">
        <v>57</v>
      </c>
      <c r="E198" s="37">
        <f t="shared" si="14"/>
        <v>285</v>
      </c>
    </row>
    <row r="199" spans="1:5" s="11" customFormat="1" x14ac:dyDescent="0.25">
      <c r="B199" s="17" t="s">
        <v>530</v>
      </c>
      <c r="C199" s="18" t="s">
        <v>5</v>
      </c>
      <c r="D199" s="19">
        <v>1961</v>
      </c>
      <c r="E199" s="37">
        <f>D199*5</f>
        <v>9805</v>
      </c>
    </row>
    <row r="200" spans="1:5" s="11" customFormat="1" x14ac:dyDescent="0.25">
      <c r="B200" s="17" t="s">
        <v>531</v>
      </c>
      <c r="C200" s="18" t="s">
        <v>79</v>
      </c>
      <c r="D200" s="19">
        <v>611</v>
      </c>
      <c r="E200" s="37">
        <f t="shared" si="14"/>
        <v>3055</v>
      </c>
    </row>
    <row r="201" spans="1:5" x14ac:dyDescent="0.25">
      <c r="B201" s="26" t="s">
        <v>350</v>
      </c>
      <c r="C201" s="24" t="s">
        <v>201</v>
      </c>
      <c r="D201" s="27">
        <f>D202</f>
        <v>916</v>
      </c>
      <c r="E201" s="38">
        <f>E202</f>
        <v>4580</v>
      </c>
    </row>
    <row r="202" spans="1:5" s="11" customFormat="1" x14ac:dyDescent="0.25">
      <c r="B202" s="17" t="s">
        <v>352</v>
      </c>
      <c r="C202" s="18" t="s">
        <v>49</v>
      </c>
      <c r="D202" s="19">
        <v>916</v>
      </c>
      <c r="E202" s="37">
        <f>D202*5</f>
        <v>4580</v>
      </c>
    </row>
    <row r="203" spans="1:5" x14ac:dyDescent="0.25">
      <c r="B203" s="26" t="s">
        <v>353</v>
      </c>
      <c r="C203" s="24" t="s">
        <v>202</v>
      </c>
      <c r="D203" s="27">
        <f>SUM(D204:D204)</f>
        <v>927</v>
      </c>
      <c r="E203" s="38">
        <f>SUM(E204:E204)</f>
        <v>4635</v>
      </c>
    </row>
    <row r="204" spans="1:5" s="11" customFormat="1" ht="16.5" customHeight="1" x14ac:dyDescent="0.25">
      <c r="B204" s="17" t="s">
        <v>354</v>
      </c>
      <c r="C204" s="18" t="s">
        <v>26</v>
      </c>
      <c r="D204" s="19">
        <v>927</v>
      </c>
      <c r="E204" s="37">
        <f>D204*5</f>
        <v>4635</v>
      </c>
    </row>
    <row r="205" spans="1:5" s="2" customFormat="1" x14ac:dyDescent="0.25">
      <c r="A205" s="13"/>
      <c r="B205" s="61" t="s">
        <v>355</v>
      </c>
      <c r="C205" s="62"/>
      <c r="D205" s="21">
        <f>D7+D12+D15+D17+D19+D21+D23+D27+D30+D32+D34+D36+D42+D48+D51+D53+D57+D59+D61+D66+D70+D74+D78+D80+D82+D84+D87+D89+D91+D93+D95+D97+D99+D101+D103+D109+D113+D116+D118+D120+D123+D132+D135+D138+D141+D146+D148+D150+D152+D154+D158+D164+D166+D168+D170+D173+D183+D201+D203</f>
        <v>101282</v>
      </c>
      <c r="E205" s="39">
        <f>E7+E12+E15+E17+E19+E21+E23+E27+E30+E32+E34+E36+E42+E48+E51+E53+E57+E59+E61+E66+E70+E74+E78+E80+E82+E84+E87+E89+E91+E93+E95+E97+E99+E101+E103+E109+E113+E116+E118+E120+E123+E132+E135+E138+E141+E146+E148+E150+E152+E154+E158+E164+E166+E168+E170+E173+E183+E201+E203</f>
        <v>506410</v>
      </c>
    </row>
    <row r="207" spans="1:5" x14ac:dyDescent="0.25">
      <c r="E207" s="22"/>
    </row>
    <row r="208" spans="1:5" x14ac:dyDescent="0.25">
      <c r="E208" s="7"/>
    </row>
    <row r="209" spans="4:4" x14ac:dyDescent="0.25">
      <c r="D209" s="22"/>
    </row>
    <row r="210" spans="4:4" x14ac:dyDescent="0.25">
      <c r="D210" s="22"/>
    </row>
  </sheetData>
  <sortState xmlns:xlrd2="http://schemas.microsoft.com/office/spreadsheetml/2017/richdata2" ref="A8:F11">
    <sortCondition ref="B8:B11"/>
  </sortState>
  <mergeCells count="4">
    <mergeCell ref="D2:E2"/>
    <mergeCell ref="D3:E3"/>
    <mergeCell ref="B4:E4"/>
    <mergeCell ref="B205:C205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rowBreaks count="1" manualBreakCount="1">
    <brk id="5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50"/>
  <sheetViews>
    <sheetView view="pageBreakPreview" zoomScaleNormal="100" zoomScaleSheetLayoutView="100" workbookViewId="0">
      <selection activeCell="E6" sqref="E6"/>
    </sheetView>
  </sheetViews>
  <sheetFormatPr defaultColWidth="11" defaultRowHeight="15.75" x14ac:dyDescent="0.25"/>
  <cols>
    <col min="1" max="1" width="5.625" style="4" customWidth="1"/>
    <col min="2" max="2" width="5.375" style="5" customWidth="1"/>
    <col min="3" max="3" width="64.875" style="10" customWidth="1"/>
    <col min="4" max="4" width="15.375" style="51" customWidth="1"/>
    <col min="5" max="5" width="15.75" style="53" customWidth="1"/>
    <col min="6" max="6" width="18.875" style="31" customWidth="1"/>
    <col min="7" max="16384" width="11" style="4"/>
  </cols>
  <sheetData>
    <row r="2" spans="1:6" ht="78" customHeight="1" x14ac:dyDescent="0.25">
      <c r="D2" s="58" t="s">
        <v>387</v>
      </c>
      <c r="E2" s="58"/>
    </row>
    <row r="3" spans="1:6" x14ac:dyDescent="0.25">
      <c r="D3" s="63"/>
      <c r="E3" s="63"/>
    </row>
    <row r="4" spans="1:6" ht="30.75" customHeight="1" x14ac:dyDescent="0.25">
      <c r="B4" s="60" t="s">
        <v>642</v>
      </c>
      <c r="C4" s="60"/>
      <c r="D4" s="60"/>
      <c r="E4" s="60"/>
    </row>
    <row r="6" spans="1:6" s="3" customFormat="1" ht="62.25" customHeight="1" x14ac:dyDescent="0.25">
      <c r="B6" s="9" t="s">
        <v>144</v>
      </c>
      <c r="C6" s="9" t="s">
        <v>206</v>
      </c>
      <c r="D6" s="16" t="s">
        <v>388</v>
      </c>
      <c r="E6" s="6" t="s">
        <v>643</v>
      </c>
      <c r="F6" s="40"/>
    </row>
    <row r="7" spans="1:6" x14ac:dyDescent="0.25">
      <c r="B7" s="20">
        <v>1</v>
      </c>
      <c r="C7" s="41" t="s">
        <v>66</v>
      </c>
      <c r="D7" s="15">
        <f>145+48+37+20+15+60+57+41+51+4+8+9</f>
        <v>495</v>
      </c>
      <c r="E7" s="55">
        <f t="shared" ref="E7:E38" si="0">D7*5</f>
        <v>2475</v>
      </c>
      <c r="F7" s="42"/>
    </row>
    <row r="8" spans="1:6" x14ac:dyDescent="0.25">
      <c r="B8" s="20">
        <f>B7+1</f>
        <v>2</v>
      </c>
      <c r="C8" s="41" t="s">
        <v>55</v>
      </c>
      <c r="D8" s="15">
        <f>1+16</f>
        <v>17</v>
      </c>
      <c r="E8" s="55">
        <f t="shared" si="0"/>
        <v>85</v>
      </c>
      <c r="F8" s="42"/>
    </row>
    <row r="9" spans="1:6" ht="17.25" customHeight="1" x14ac:dyDescent="0.25">
      <c r="B9" s="20">
        <f t="shared" ref="B9:B72" si="1">B8+1</f>
        <v>3</v>
      </c>
      <c r="C9" s="43" t="s">
        <v>72</v>
      </c>
      <c r="D9" s="15">
        <v>657</v>
      </c>
      <c r="E9" s="55">
        <f t="shared" si="0"/>
        <v>3285</v>
      </c>
      <c r="F9" s="42"/>
    </row>
    <row r="10" spans="1:6" ht="19.5" customHeight="1" x14ac:dyDescent="0.25">
      <c r="B10" s="20">
        <f t="shared" si="1"/>
        <v>4</v>
      </c>
      <c r="C10" s="43" t="s">
        <v>0</v>
      </c>
      <c r="D10" s="15">
        <v>412</v>
      </c>
      <c r="E10" s="55">
        <f t="shared" si="0"/>
        <v>2060</v>
      </c>
      <c r="F10" s="42"/>
    </row>
    <row r="11" spans="1:6" ht="17.25" customHeight="1" x14ac:dyDescent="0.25">
      <c r="B11" s="20">
        <f t="shared" si="1"/>
        <v>5</v>
      </c>
      <c r="C11" s="43" t="s">
        <v>1</v>
      </c>
      <c r="D11" s="15">
        <v>362</v>
      </c>
      <c r="E11" s="55">
        <f t="shared" si="0"/>
        <v>1810</v>
      </c>
      <c r="F11" s="42"/>
    </row>
    <row r="12" spans="1:6" ht="18" customHeight="1" x14ac:dyDescent="0.25">
      <c r="A12" s="44"/>
      <c r="B12" s="20">
        <f t="shared" si="1"/>
        <v>6</v>
      </c>
      <c r="C12" s="18" t="s">
        <v>40</v>
      </c>
      <c r="D12" s="45">
        <v>454</v>
      </c>
      <c r="E12" s="55">
        <f t="shared" si="0"/>
        <v>2270</v>
      </c>
      <c r="F12" s="42"/>
    </row>
    <row r="13" spans="1:6" x14ac:dyDescent="0.25">
      <c r="B13" s="20">
        <f t="shared" si="1"/>
        <v>7</v>
      </c>
      <c r="C13" s="43" t="s">
        <v>376</v>
      </c>
      <c r="D13" s="15">
        <v>104</v>
      </c>
      <c r="E13" s="55">
        <f t="shared" si="0"/>
        <v>520</v>
      </c>
      <c r="F13" s="42"/>
    </row>
    <row r="14" spans="1:6" x14ac:dyDescent="0.25">
      <c r="B14" s="20">
        <f t="shared" si="1"/>
        <v>8</v>
      </c>
      <c r="C14" s="43" t="s">
        <v>138</v>
      </c>
      <c r="D14" s="15">
        <v>244</v>
      </c>
      <c r="E14" s="55">
        <f t="shared" si="0"/>
        <v>1220</v>
      </c>
      <c r="F14" s="42"/>
    </row>
    <row r="15" spans="1:6" x14ac:dyDescent="0.25">
      <c r="B15" s="20">
        <f t="shared" si="1"/>
        <v>9</v>
      </c>
      <c r="C15" s="43" t="s">
        <v>534</v>
      </c>
      <c r="D15" s="15">
        <v>60</v>
      </c>
      <c r="E15" s="55">
        <f t="shared" si="0"/>
        <v>300</v>
      </c>
      <c r="F15" s="42"/>
    </row>
    <row r="16" spans="1:6" x14ac:dyDescent="0.25">
      <c r="B16" s="20">
        <f t="shared" si="1"/>
        <v>10</v>
      </c>
      <c r="C16" s="43" t="s">
        <v>377</v>
      </c>
      <c r="D16" s="15">
        <v>113</v>
      </c>
      <c r="E16" s="55">
        <f t="shared" si="0"/>
        <v>565</v>
      </c>
      <c r="F16" s="42"/>
    </row>
    <row r="17" spans="2:6" x14ac:dyDescent="0.25">
      <c r="B17" s="20">
        <f t="shared" si="1"/>
        <v>11</v>
      </c>
      <c r="C17" s="43" t="s">
        <v>121</v>
      </c>
      <c r="D17" s="15">
        <v>234</v>
      </c>
      <c r="E17" s="55">
        <f t="shared" si="0"/>
        <v>1170</v>
      </c>
      <c r="F17" s="42"/>
    </row>
    <row r="18" spans="2:6" ht="17.25" customHeight="1" x14ac:dyDescent="0.25">
      <c r="B18" s="20">
        <f t="shared" si="1"/>
        <v>12</v>
      </c>
      <c r="C18" s="43" t="s">
        <v>378</v>
      </c>
      <c r="D18" s="15">
        <v>325</v>
      </c>
      <c r="E18" s="55">
        <f t="shared" si="0"/>
        <v>1625</v>
      </c>
      <c r="F18" s="42"/>
    </row>
    <row r="19" spans="2:6" x14ac:dyDescent="0.25">
      <c r="B19" s="20">
        <f t="shared" si="1"/>
        <v>13</v>
      </c>
      <c r="C19" s="43" t="s">
        <v>379</v>
      </c>
      <c r="D19" s="15">
        <v>251</v>
      </c>
      <c r="E19" s="55">
        <f t="shared" si="0"/>
        <v>1255</v>
      </c>
      <c r="F19" s="42"/>
    </row>
    <row r="20" spans="2:6" x14ac:dyDescent="0.25">
      <c r="B20" s="20">
        <f t="shared" si="1"/>
        <v>14</v>
      </c>
      <c r="C20" s="43" t="s">
        <v>133</v>
      </c>
      <c r="D20" s="15">
        <v>595</v>
      </c>
      <c r="E20" s="55">
        <f t="shared" si="0"/>
        <v>2975</v>
      </c>
      <c r="F20" s="42"/>
    </row>
    <row r="21" spans="2:6" x14ac:dyDescent="0.25">
      <c r="B21" s="20">
        <f t="shared" si="1"/>
        <v>15</v>
      </c>
      <c r="C21" s="43" t="s">
        <v>385</v>
      </c>
      <c r="D21" s="15">
        <v>17</v>
      </c>
      <c r="E21" s="55">
        <f t="shared" si="0"/>
        <v>85</v>
      </c>
      <c r="F21" s="42"/>
    </row>
    <row r="22" spans="2:6" s="44" customFormat="1" x14ac:dyDescent="0.25">
      <c r="B22" s="20">
        <f t="shared" si="1"/>
        <v>16</v>
      </c>
      <c r="C22" s="43" t="s">
        <v>535</v>
      </c>
      <c r="D22" s="15">
        <v>183</v>
      </c>
      <c r="E22" s="55">
        <f t="shared" si="0"/>
        <v>915</v>
      </c>
      <c r="F22" s="42"/>
    </row>
    <row r="23" spans="2:6" s="44" customFormat="1" x14ac:dyDescent="0.25">
      <c r="B23" s="20">
        <f t="shared" si="1"/>
        <v>17</v>
      </c>
      <c r="C23" s="43" t="s">
        <v>399</v>
      </c>
      <c r="D23" s="15">
        <v>415</v>
      </c>
      <c r="E23" s="55">
        <f t="shared" si="0"/>
        <v>2075</v>
      </c>
      <c r="F23" s="42"/>
    </row>
    <row r="24" spans="2:6" s="44" customFormat="1" x14ac:dyDescent="0.25">
      <c r="B24" s="20">
        <f t="shared" si="1"/>
        <v>18</v>
      </c>
      <c r="C24" s="43" t="s">
        <v>460</v>
      </c>
      <c r="D24" s="15">
        <v>59</v>
      </c>
      <c r="E24" s="55">
        <f t="shared" si="0"/>
        <v>295</v>
      </c>
      <c r="F24" s="42"/>
    </row>
    <row r="25" spans="2:6" s="44" customFormat="1" x14ac:dyDescent="0.25">
      <c r="B25" s="20">
        <f t="shared" si="1"/>
        <v>19</v>
      </c>
      <c r="C25" s="43" t="s">
        <v>536</v>
      </c>
      <c r="D25" s="15">
        <v>1</v>
      </c>
      <c r="E25" s="55">
        <f t="shared" si="0"/>
        <v>5</v>
      </c>
      <c r="F25" s="42"/>
    </row>
    <row r="26" spans="2:6" s="44" customFormat="1" x14ac:dyDescent="0.25">
      <c r="B26" s="20">
        <f t="shared" si="1"/>
        <v>20</v>
      </c>
      <c r="C26" s="43" t="s">
        <v>380</v>
      </c>
      <c r="D26" s="15">
        <v>56</v>
      </c>
      <c r="E26" s="55">
        <f t="shared" si="0"/>
        <v>280</v>
      </c>
      <c r="F26" s="42"/>
    </row>
    <row r="27" spans="2:6" s="44" customFormat="1" x14ac:dyDescent="0.25">
      <c r="B27" s="20">
        <f t="shared" si="1"/>
        <v>21</v>
      </c>
      <c r="C27" s="43" t="s">
        <v>391</v>
      </c>
      <c r="D27" s="15">
        <v>182</v>
      </c>
      <c r="E27" s="55">
        <f t="shared" si="0"/>
        <v>910</v>
      </c>
      <c r="F27" s="42"/>
    </row>
    <row r="28" spans="2:6" x14ac:dyDescent="0.25">
      <c r="B28" s="20">
        <f t="shared" si="1"/>
        <v>22</v>
      </c>
      <c r="C28" s="43" t="s">
        <v>397</v>
      </c>
      <c r="D28" s="15">
        <v>239</v>
      </c>
      <c r="E28" s="55">
        <f t="shared" si="0"/>
        <v>1195</v>
      </c>
      <c r="F28" s="42"/>
    </row>
    <row r="29" spans="2:6" x14ac:dyDescent="0.25">
      <c r="B29" s="20">
        <f t="shared" si="1"/>
        <v>23</v>
      </c>
      <c r="C29" s="43" t="s">
        <v>453</v>
      </c>
      <c r="D29" s="15">
        <v>283</v>
      </c>
      <c r="E29" s="55">
        <f t="shared" si="0"/>
        <v>1415</v>
      </c>
      <c r="F29" s="42"/>
    </row>
    <row r="30" spans="2:6" x14ac:dyDescent="0.25">
      <c r="B30" s="20">
        <f t="shared" si="1"/>
        <v>24</v>
      </c>
      <c r="C30" s="43" t="s">
        <v>398</v>
      </c>
      <c r="D30" s="15">
        <v>63</v>
      </c>
      <c r="E30" s="55">
        <f t="shared" si="0"/>
        <v>315</v>
      </c>
      <c r="F30" s="42"/>
    </row>
    <row r="31" spans="2:6" x14ac:dyDescent="0.25">
      <c r="B31" s="20">
        <f t="shared" si="1"/>
        <v>25</v>
      </c>
      <c r="C31" s="43" t="s">
        <v>408</v>
      </c>
      <c r="D31" s="15">
        <v>6</v>
      </c>
      <c r="E31" s="55">
        <f t="shared" si="0"/>
        <v>30</v>
      </c>
      <c r="F31" s="42"/>
    </row>
    <row r="32" spans="2:6" x14ac:dyDescent="0.25">
      <c r="B32" s="20">
        <f t="shared" si="1"/>
        <v>26</v>
      </c>
      <c r="C32" s="46" t="s">
        <v>537</v>
      </c>
      <c r="D32" s="15">
        <v>53</v>
      </c>
      <c r="E32" s="55">
        <f t="shared" si="0"/>
        <v>265</v>
      </c>
      <c r="F32" s="42"/>
    </row>
    <row r="33" spans="2:6" x14ac:dyDescent="0.25">
      <c r="B33" s="20">
        <f t="shared" si="1"/>
        <v>27</v>
      </c>
      <c r="C33" s="43" t="s">
        <v>381</v>
      </c>
      <c r="D33" s="15">
        <v>61</v>
      </c>
      <c r="E33" s="55">
        <f t="shared" si="0"/>
        <v>305</v>
      </c>
      <c r="F33" s="42"/>
    </row>
    <row r="34" spans="2:6" s="48" customFormat="1" x14ac:dyDescent="0.25">
      <c r="B34" s="20">
        <f t="shared" si="1"/>
        <v>28</v>
      </c>
      <c r="C34" s="43" t="s">
        <v>538</v>
      </c>
      <c r="D34" s="15">
        <v>464</v>
      </c>
      <c r="E34" s="55">
        <f t="shared" si="0"/>
        <v>2320</v>
      </c>
      <c r="F34" s="47"/>
    </row>
    <row r="35" spans="2:6" s="48" customFormat="1" x14ac:dyDescent="0.25">
      <c r="B35" s="20">
        <f t="shared" si="1"/>
        <v>29</v>
      </c>
      <c r="C35" s="43" t="s">
        <v>539</v>
      </c>
      <c r="D35" s="15">
        <v>45</v>
      </c>
      <c r="E35" s="55">
        <f t="shared" si="0"/>
        <v>225</v>
      </c>
      <c r="F35" s="47"/>
    </row>
    <row r="36" spans="2:6" s="48" customFormat="1" x14ac:dyDescent="0.25">
      <c r="B36" s="20">
        <f t="shared" si="1"/>
        <v>30</v>
      </c>
      <c r="C36" s="43" t="s">
        <v>540</v>
      </c>
      <c r="D36" s="15">
        <v>164</v>
      </c>
      <c r="E36" s="55">
        <f t="shared" si="0"/>
        <v>820</v>
      </c>
      <c r="F36" s="47"/>
    </row>
    <row r="37" spans="2:6" s="48" customFormat="1" x14ac:dyDescent="0.25">
      <c r="B37" s="20">
        <f t="shared" si="1"/>
        <v>31</v>
      </c>
      <c r="C37" s="43" t="s">
        <v>358</v>
      </c>
      <c r="D37" s="15">
        <v>152</v>
      </c>
      <c r="E37" s="55">
        <f t="shared" si="0"/>
        <v>760</v>
      </c>
      <c r="F37" s="47"/>
    </row>
    <row r="38" spans="2:6" s="48" customFormat="1" x14ac:dyDescent="0.25">
      <c r="B38" s="20">
        <f t="shared" si="1"/>
        <v>32</v>
      </c>
      <c r="C38" s="43" t="s">
        <v>359</v>
      </c>
      <c r="D38" s="15">
        <v>41</v>
      </c>
      <c r="E38" s="55">
        <f t="shared" si="0"/>
        <v>205</v>
      </c>
      <c r="F38" s="47"/>
    </row>
    <row r="39" spans="2:6" s="48" customFormat="1" ht="15" customHeight="1" x14ac:dyDescent="0.25">
      <c r="B39" s="20">
        <f t="shared" si="1"/>
        <v>33</v>
      </c>
      <c r="C39" s="43" t="s">
        <v>592</v>
      </c>
      <c r="D39" s="15">
        <v>92</v>
      </c>
      <c r="E39" s="55">
        <f t="shared" ref="E39:E70" si="2">D39*5</f>
        <v>460</v>
      </c>
      <c r="F39" s="47"/>
    </row>
    <row r="40" spans="2:6" s="48" customFormat="1" ht="15" customHeight="1" x14ac:dyDescent="0.25">
      <c r="B40" s="20">
        <f t="shared" si="1"/>
        <v>34</v>
      </c>
      <c r="C40" s="43" t="s">
        <v>454</v>
      </c>
      <c r="D40" s="15">
        <v>65</v>
      </c>
      <c r="E40" s="55">
        <f t="shared" si="2"/>
        <v>325</v>
      </c>
      <c r="F40" s="47"/>
    </row>
    <row r="41" spans="2:6" s="48" customFormat="1" x14ac:dyDescent="0.25">
      <c r="B41" s="20">
        <f t="shared" si="1"/>
        <v>35</v>
      </c>
      <c r="C41" s="43" t="s">
        <v>39</v>
      </c>
      <c r="D41" s="15">
        <v>111</v>
      </c>
      <c r="E41" s="55">
        <f t="shared" si="2"/>
        <v>555</v>
      </c>
      <c r="F41" s="47"/>
    </row>
    <row r="42" spans="2:6" s="48" customFormat="1" ht="15" customHeight="1" x14ac:dyDescent="0.25">
      <c r="B42" s="20">
        <f t="shared" si="1"/>
        <v>36</v>
      </c>
      <c r="C42" s="43" t="s">
        <v>401</v>
      </c>
      <c r="D42" s="15">
        <v>66</v>
      </c>
      <c r="E42" s="55">
        <f t="shared" si="2"/>
        <v>330</v>
      </c>
      <c r="F42" s="47"/>
    </row>
    <row r="43" spans="2:6" s="48" customFormat="1" ht="15" customHeight="1" x14ac:dyDescent="0.25">
      <c r="B43" s="20">
        <f t="shared" si="1"/>
        <v>37</v>
      </c>
      <c r="C43" s="43" t="s">
        <v>451</v>
      </c>
      <c r="D43" s="15">
        <v>37</v>
      </c>
      <c r="E43" s="55">
        <f t="shared" si="2"/>
        <v>185</v>
      </c>
      <c r="F43" s="47"/>
    </row>
    <row r="44" spans="2:6" s="48" customFormat="1" ht="15" customHeight="1" x14ac:dyDescent="0.25">
      <c r="B44" s="20">
        <f t="shared" si="1"/>
        <v>38</v>
      </c>
      <c r="C44" s="43" t="s">
        <v>457</v>
      </c>
      <c r="D44" s="15">
        <v>372</v>
      </c>
      <c r="E44" s="55">
        <f t="shared" si="2"/>
        <v>1860</v>
      </c>
      <c r="F44" s="47"/>
    </row>
    <row r="45" spans="2:6" s="48" customFormat="1" ht="15.75" customHeight="1" x14ac:dyDescent="0.25">
      <c r="B45" s="20">
        <f t="shared" si="1"/>
        <v>39</v>
      </c>
      <c r="C45" s="43" t="s">
        <v>112</v>
      </c>
      <c r="D45" s="15">
        <v>88</v>
      </c>
      <c r="E45" s="55">
        <f t="shared" si="2"/>
        <v>440</v>
      </c>
      <c r="F45" s="47"/>
    </row>
    <row r="46" spans="2:6" s="48" customFormat="1" ht="16.5" customHeight="1" x14ac:dyDescent="0.25">
      <c r="B46" s="20">
        <f t="shared" si="1"/>
        <v>40</v>
      </c>
      <c r="C46" s="43" t="s">
        <v>33</v>
      </c>
      <c r="D46" s="15">
        <v>108</v>
      </c>
      <c r="E46" s="55">
        <f t="shared" si="2"/>
        <v>540</v>
      </c>
      <c r="F46" s="47"/>
    </row>
    <row r="47" spans="2:6" s="48" customFormat="1" ht="17.25" customHeight="1" x14ac:dyDescent="0.25">
      <c r="B47" s="20">
        <f t="shared" si="1"/>
        <v>41</v>
      </c>
      <c r="C47" s="43" t="s">
        <v>471</v>
      </c>
      <c r="D47" s="15">
        <v>29</v>
      </c>
      <c r="E47" s="55">
        <f t="shared" si="2"/>
        <v>145</v>
      </c>
      <c r="F47" s="47"/>
    </row>
    <row r="48" spans="2:6" s="48" customFormat="1" ht="15" customHeight="1" x14ac:dyDescent="0.25">
      <c r="B48" s="20">
        <f t="shared" si="1"/>
        <v>42</v>
      </c>
      <c r="C48" s="43" t="s">
        <v>441</v>
      </c>
      <c r="D48" s="15">
        <v>57</v>
      </c>
      <c r="E48" s="55">
        <f t="shared" si="2"/>
        <v>285</v>
      </c>
      <c r="F48" s="47"/>
    </row>
    <row r="49" spans="2:6" s="48" customFormat="1" ht="31.5" x14ac:dyDescent="0.25">
      <c r="B49" s="20">
        <f t="shared" si="1"/>
        <v>43</v>
      </c>
      <c r="C49" s="43" t="s">
        <v>375</v>
      </c>
      <c r="D49" s="15">
        <v>54</v>
      </c>
      <c r="E49" s="55">
        <f t="shared" si="2"/>
        <v>270</v>
      </c>
      <c r="F49" s="47"/>
    </row>
    <row r="50" spans="2:6" s="48" customFormat="1" ht="32.25" customHeight="1" x14ac:dyDescent="0.25">
      <c r="B50" s="20">
        <f t="shared" si="1"/>
        <v>44</v>
      </c>
      <c r="C50" s="43" t="s">
        <v>541</v>
      </c>
      <c r="D50" s="15">
        <v>125</v>
      </c>
      <c r="E50" s="55">
        <f t="shared" si="2"/>
        <v>625</v>
      </c>
      <c r="F50" s="47"/>
    </row>
    <row r="51" spans="2:6" s="48" customFormat="1" x14ac:dyDescent="0.25">
      <c r="B51" s="20">
        <f t="shared" si="1"/>
        <v>45</v>
      </c>
      <c r="C51" s="43" t="s">
        <v>444</v>
      </c>
      <c r="D51" s="15">
        <v>114</v>
      </c>
      <c r="E51" s="55">
        <f t="shared" si="2"/>
        <v>570</v>
      </c>
      <c r="F51" s="47"/>
    </row>
    <row r="52" spans="2:6" s="48" customFormat="1" x14ac:dyDescent="0.25">
      <c r="B52" s="20">
        <f t="shared" si="1"/>
        <v>46</v>
      </c>
      <c r="C52" s="43" t="s">
        <v>27</v>
      </c>
      <c r="D52" s="15">
        <v>79</v>
      </c>
      <c r="E52" s="55">
        <f t="shared" si="2"/>
        <v>395</v>
      </c>
      <c r="F52" s="47"/>
    </row>
    <row r="53" spans="2:6" s="48" customFormat="1" x14ac:dyDescent="0.25">
      <c r="B53" s="20">
        <f t="shared" si="1"/>
        <v>47</v>
      </c>
      <c r="C53" s="43" t="s">
        <v>542</v>
      </c>
      <c r="D53" s="15">
        <v>45</v>
      </c>
      <c r="E53" s="55">
        <f t="shared" si="2"/>
        <v>225</v>
      </c>
      <c r="F53" s="47"/>
    </row>
    <row r="54" spans="2:6" s="48" customFormat="1" x14ac:dyDescent="0.25">
      <c r="B54" s="20">
        <f t="shared" si="1"/>
        <v>48</v>
      </c>
      <c r="C54" s="43" t="s">
        <v>448</v>
      </c>
      <c r="D54" s="15">
        <v>403</v>
      </c>
      <c r="E54" s="55">
        <f t="shared" si="2"/>
        <v>2015</v>
      </c>
      <c r="F54" s="47"/>
    </row>
    <row r="55" spans="2:6" s="48" customFormat="1" x14ac:dyDescent="0.25">
      <c r="B55" s="20">
        <f t="shared" si="1"/>
        <v>49</v>
      </c>
      <c r="C55" s="43" t="s">
        <v>593</v>
      </c>
      <c r="D55" s="15">
        <v>285</v>
      </c>
      <c r="E55" s="55">
        <f t="shared" si="2"/>
        <v>1425</v>
      </c>
      <c r="F55" s="47"/>
    </row>
    <row r="56" spans="2:6" s="48" customFormat="1" x14ac:dyDescent="0.25">
      <c r="B56" s="20">
        <f t="shared" si="1"/>
        <v>50</v>
      </c>
      <c r="C56" s="43" t="s">
        <v>356</v>
      </c>
      <c r="D56" s="15">
        <v>78</v>
      </c>
      <c r="E56" s="55">
        <f t="shared" si="2"/>
        <v>390</v>
      </c>
      <c r="F56" s="47"/>
    </row>
    <row r="57" spans="2:6" s="48" customFormat="1" x14ac:dyDescent="0.25">
      <c r="B57" s="20">
        <f t="shared" si="1"/>
        <v>51</v>
      </c>
      <c r="C57" s="43" t="s">
        <v>357</v>
      </c>
      <c r="D57" s="15">
        <v>61</v>
      </c>
      <c r="E57" s="55">
        <f t="shared" si="2"/>
        <v>305</v>
      </c>
      <c r="F57" s="47"/>
    </row>
    <row r="58" spans="2:6" s="48" customFormat="1" x14ac:dyDescent="0.25">
      <c r="B58" s="20">
        <f t="shared" si="1"/>
        <v>52</v>
      </c>
      <c r="C58" s="43" t="s">
        <v>442</v>
      </c>
      <c r="D58" s="15">
        <v>148</v>
      </c>
      <c r="E58" s="55">
        <f t="shared" si="2"/>
        <v>740</v>
      </c>
      <c r="F58" s="47"/>
    </row>
    <row r="59" spans="2:6" s="48" customFormat="1" x14ac:dyDescent="0.25">
      <c r="B59" s="20">
        <f t="shared" si="1"/>
        <v>53</v>
      </c>
      <c r="C59" s="49" t="s">
        <v>382</v>
      </c>
      <c r="D59" s="15">
        <f>50+25+34</f>
        <v>109</v>
      </c>
      <c r="E59" s="55">
        <f t="shared" si="2"/>
        <v>545</v>
      </c>
      <c r="F59" s="47"/>
    </row>
    <row r="60" spans="2:6" s="48" customFormat="1" x14ac:dyDescent="0.25">
      <c r="B60" s="20">
        <f t="shared" si="1"/>
        <v>54</v>
      </c>
      <c r="C60" s="49" t="s">
        <v>383</v>
      </c>
      <c r="D60" s="15">
        <v>370</v>
      </c>
      <c r="E60" s="55">
        <f t="shared" si="2"/>
        <v>1850</v>
      </c>
      <c r="F60" s="47"/>
    </row>
    <row r="61" spans="2:6" s="48" customFormat="1" x14ac:dyDescent="0.25">
      <c r="B61" s="20">
        <f t="shared" si="1"/>
        <v>55</v>
      </c>
      <c r="C61" s="43" t="s">
        <v>594</v>
      </c>
      <c r="D61" s="15">
        <v>109</v>
      </c>
      <c r="E61" s="55">
        <f t="shared" si="2"/>
        <v>545</v>
      </c>
      <c r="F61" s="47"/>
    </row>
    <row r="62" spans="2:6" s="48" customFormat="1" x14ac:dyDescent="0.25">
      <c r="B62" s="20">
        <f t="shared" si="1"/>
        <v>56</v>
      </c>
      <c r="C62" s="43" t="s">
        <v>111</v>
      </c>
      <c r="D62" s="15">
        <v>19</v>
      </c>
      <c r="E62" s="55">
        <f t="shared" si="2"/>
        <v>95</v>
      </c>
      <c r="F62" s="47"/>
    </row>
    <row r="63" spans="2:6" s="48" customFormat="1" x14ac:dyDescent="0.25">
      <c r="B63" s="20">
        <f t="shared" si="1"/>
        <v>57</v>
      </c>
      <c r="C63" s="43" t="s">
        <v>85</v>
      </c>
      <c r="D63" s="15">
        <v>156</v>
      </c>
      <c r="E63" s="55">
        <f t="shared" si="2"/>
        <v>780</v>
      </c>
      <c r="F63" s="47"/>
    </row>
    <row r="64" spans="2:6" s="48" customFormat="1" x14ac:dyDescent="0.25">
      <c r="B64" s="20">
        <f t="shared" si="1"/>
        <v>58</v>
      </c>
      <c r="C64" s="43" t="s">
        <v>136</v>
      </c>
      <c r="D64" s="15">
        <v>395</v>
      </c>
      <c r="E64" s="55">
        <f t="shared" si="2"/>
        <v>1975</v>
      </c>
      <c r="F64" s="47"/>
    </row>
    <row r="65" spans="2:6" s="48" customFormat="1" x14ac:dyDescent="0.25">
      <c r="B65" s="20">
        <f t="shared" si="1"/>
        <v>59</v>
      </c>
      <c r="C65" s="43" t="s">
        <v>420</v>
      </c>
      <c r="D65" s="15">
        <v>81</v>
      </c>
      <c r="E65" s="55">
        <f t="shared" si="2"/>
        <v>405</v>
      </c>
      <c r="F65" s="47"/>
    </row>
    <row r="66" spans="2:6" s="48" customFormat="1" x14ac:dyDescent="0.25">
      <c r="B66" s="20">
        <f t="shared" si="1"/>
        <v>60</v>
      </c>
      <c r="C66" s="43" t="s">
        <v>416</v>
      </c>
      <c r="D66" s="15">
        <v>73</v>
      </c>
      <c r="E66" s="55">
        <f t="shared" si="2"/>
        <v>365</v>
      </c>
      <c r="F66" s="47"/>
    </row>
    <row r="67" spans="2:6" s="48" customFormat="1" x14ac:dyDescent="0.25">
      <c r="B67" s="20">
        <f t="shared" si="1"/>
        <v>61</v>
      </c>
      <c r="C67" s="43" t="s">
        <v>423</v>
      </c>
      <c r="D67" s="15">
        <v>38</v>
      </c>
      <c r="E67" s="55">
        <f t="shared" si="2"/>
        <v>190</v>
      </c>
      <c r="F67" s="47"/>
    </row>
    <row r="68" spans="2:6" s="48" customFormat="1" x14ac:dyDescent="0.25">
      <c r="B68" s="20">
        <f t="shared" si="1"/>
        <v>62</v>
      </c>
      <c r="C68" s="43" t="s">
        <v>424</v>
      </c>
      <c r="D68" s="15">
        <v>91</v>
      </c>
      <c r="E68" s="55">
        <f t="shared" si="2"/>
        <v>455</v>
      </c>
      <c r="F68" s="47"/>
    </row>
    <row r="69" spans="2:6" s="48" customFormat="1" x14ac:dyDescent="0.25">
      <c r="B69" s="20">
        <f t="shared" si="1"/>
        <v>63</v>
      </c>
      <c r="C69" s="43" t="s">
        <v>14</v>
      </c>
      <c r="D69" s="15">
        <v>314</v>
      </c>
      <c r="E69" s="55">
        <f t="shared" si="2"/>
        <v>1570</v>
      </c>
      <c r="F69" s="47"/>
    </row>
    <row r="70" spans="2:6" s="48" customFormat="1" x14ac:dyDescent="0.25">
      <c r="B70" s="20">
        <f t="shared" si="1"/>
        <v>64</v>
      </c>
      <c r="C70" s="43" t="s">
        <v>44</v>
      </c>
      <c r="D70" s="15">
        <v>111</v>
      </c>
      <c r="E70" s="55">
        <f t="shared" si="2"/>
        <v>555</v>
      </c>
      <c r="F70" s="47"/>
    </row>
    <row r="71" spans="2:6" s="48" customFormat="1" x14ac:dyDescent="0.25">
      <c r="B71" s="20">
        <f t="shared" si="1"/>
        <v>65</v>
      </c>
      <c r="C71" s="43" t="s">
        <v>34</v>
      </c>
      <c r="D71" s="15">
        <v>151</v>
      </c>
      <c r="E71" s="55">
        <f t="shared" ref="E71:E102" si="3">D71*5</f>
        <v>755</v>
      </c>
      <c r="F71" s="47"/>
    </row>
    <row r="72" spans="2:6" s="48" customFormat="1" x14ac:dyDescent="0.25">
      <c r="B72" s="20">
        <f t="shared" si="1"/>
        <v>66</v>
      </c>
      <c r="C72" s="43" t="s">
        <v>38</v>
      </c>
      <c r="D72" s="15">
        <v>19</v>
      </c>
      <c r="E72" s="55">
        <f t="shared" si="3"/>
        <v>95</v>
      </c>
      <c r="F72" s="47"/>
    </row>
    <row r="73" spans="2:6" s="48" customFormat="1" x14ac:dyDescent="0.25">
      <c r="B73" s="20">
        <f t="shared" ref="B73:B136" si="4">B72+1</f>
        <v>67</v>
      </c>
      <c r="C73" s="43" t="s">
        <v>110</v>
      </c>
      <c r="D73" s="15">
        <v>50</v>
      </c>
      <c r="E73" s="55">
        <f t="shared" si="3"/>
        <v>250</v>
      </c>
      <c r="F73" s="47"/>
    </row>
    <row r="74" spans="2:6" s="48" customFormat="1" x14ac:dyDescent="0.25">
      <c r="B74" s="20">
        <f t="shared" si="4"/>
        <v>68</v>
      </c>
      <c r="C74" s="43" t="s">
        <v>141</v>
      </c>
      <c r="D74" s="15">
        <v>61</v>
      </c>
      <c r="E74" s="55">
        <f t="shared" si="3"/>
        <v>305</v>
      </c>
      <c r="F74" s="47"/>
    </row>
    <row r="75" spans="2:6" s="48" customFormat="1" x14ac:dyDescent="0.25">
      <c r="B75" s="20">
        <f t="shared" si="4"/>
        <v>69</v>
      </c>
      <c r="C75" s="43" t="s">
        <v>24</v>
      </c>
      <c r="D75" s="15">
        <v>203</v>
      </c>
      <c r="E75" s="55">
        <f t="shared" si="3"/>
        <v>1015</v>
      </c>
      <c r="F75" s="47"/>
    </row>
    <row r="76" spans="2:6" s="48" customFormat="1" x14ac:dyDescent="0.25">
      <c r="B76" s="20">
        <f t="shared" si="4"/>
        <v>70</v>
      </c>
      <c r="C76" s="43" t="s">
        <v>414</v>
      </c>
      <c r="D76" s="15">
        <f>87+89</f>
        <v>176</v>
      </c>
      <c r="E76" s="55">
        <f t="shared" si="3"/>
        <v>880</v>
      </c>
      <c r="F76" s="47"/>
    </row>
    <row r="77" spans="2:6" s="48" customFormat="1" x14ac:dyDescent="0.25">
      <c r="B77" s="20">
        <f t="shared" si="4"/>
        <v>71</v>
      </c>
      <c r="C77" s="43" t="s">
        <v>25</v>
      </c>
      <c r="D77" s="15">
        <v>478</v>
      </c>
      <c r="E77" s="55">
        <f t="shared" si="3"/>
        <v>2390</v>
      </c>
      <c r="F77" s="47"/>
    </row>
    <row r="78" spans="2:6" s="48" customFormat="1" x14ac:dyDescent="0.25">
      <c r="B78" s="20">
        <f t="shared" si="4"/>
        <v>72</v>
      </c>
      <c r="C78" s="43" t="s">
        <v>436</v>
      </c>
      <c r="D78" s="15">
        <v>12</v>
      </c>
      <c r="E78" s="55">
        <f t="shared" si="3"/>
        <v>60</v>
      </c>
      <c r="F78" s="47"/>
    </row>
    <row r="79" spans="2:6" s="48" customFormat="1" x14ac:dyDescent="0.25">
      <c r="B79" s="20">
        <f t="shared" si="4"/>
        <v>73</v>
      </c>
      <c r="C79" s="43" t="s">
        <v>35</v>
      </c>
      <c r="D79" s="15">
        <v>73</v>
      </c>
      <c r="E79" s="55">
        <f t="shared" si="3"/>
        <v>365</v>
      </c>
      <c r="F79" s="47"/>
    </row>
    <row r="80" spans="2:6" s="48" customFormat="1" x14ac:dyDescent="0.25">
      <c r="B80" s="20">
        <f t="shared" si="4"/>
        <v>74</v>
      </c>
      <c r="C80" s="43" t="s">
        <v>394</v>
      </c>
      <c r="D80" s="15">
        <v>41</v>
      </c>
      <c r="E80" s="55">
        <f t="shared" si="3"/>
        <v>205</v>
      </c>
      <c r="F80" s="47"/>
    </row>
    <row r="81" spans="2:6" s="48" customFormat="1" x14ac:dyDescent="0.25">
      <c r="B81" s="20">
        <f t="shared" si="4"/>
        <v>75</v>
      </c>
      <c r="C81" s="43" t="s">
        <v>415</v>
      </c>
      <c r="D81" s="15">
        <v>76</v>
      </c>
      <c r="E81" s="55">
        <f t="shared" si="3"/>
        <v>380</v>
      </c>
      <c r="F81" s="47"/>
    </row>
    <row r="82" spans="2:6" s="48" customFormat="1" x14ac:dyDescent="0.25">
      <c r="B82" s="20">
        <f t="shared" si="4"/>
        <v>76</v>
      </c>
      <c r="C82" s="32" t="s">
        <v>389</v>
      </c>
      <c r="D82" s="15">
        <v>81</v>
      </c>
      <c r="E82" s="55">
        <f t="shared" si="3"/>
        <v>405</v>
      </c>
      <c r="F82" s="47"/>
    </row>
    <row r="83" spans="2:6" s="48" customFormat="1" x14ac:dyDescent="0.25">
      <c r="B83" s="20">
        <f t="shared" si="4"/>
        <v>77</v>
      </c>
      <c r="C83" s="32" t="s">
        <v>452</v>
      </c>
      <c r="D83" s="15">
        <v>279</v>
      </c>
      <c r="E83" s="55">
        <f t="shared" si="3"/>
        <v>1395</v>
      </c>
      <c r="F83" s="47"/>
    </row>
    <row r="84" spans="2:6" s="48" customFormat="1" x14ac:dyDescent="0.25">
      <c r="B84" s="20">
        <f t="shared" si="4"/>
        <v>78</v>
      </c>
      <c r="C84" s="43" t="s">
        <v>543</v>
      </c>
      <c r="D84" s="15">
        <v>72</v>
      </c>
      <c r="E84" s="55">
        <f t="shared" si="3"/>
        <v>360</v>
      </c>
      <c r="F84" s="47"/>
    </row>
    <row r="85" spans="2:6" s="48" customFormat="1" x14ac:dyDescent="0.25">
      <c r="B85" s="20">
        <f t="shared" si="4"/>
        <v>79</v>
      </c>
      <c r="C85" s="43" t="s">
        <v>544</v>
      </c>
      <c r="D85" s="15">
        <v>204</v>
      </c>
      <c r="E85" s="55">
        <f t="shared" si="3"/>
        <v>1020</v>
      </c>
      <c r="F85" s="47"/>
    </row>
    <row r="86" spans="2:6" s="48" customFormat="1" x14ac:dyDescent="0.25">
      <c r="B86" s="20">
        <f t="shared" si="4"/>
        <v>80</v>
      </c>
      <c r="C86" s="43" t="s">
        <v>595</v>
      </c>
      <c r="D86" s="15">
        <v>171</v>
      </c>
      <c r="E86" s="55">
        <f t="shared" si="3"/>
        <v>855</v>
      </c>
      <c r="F86" s="47"/>
    </row>
    <row r="87" spans="2:6" s="48" customFormat="1" x14ac:dyDescent="0.25">
      <c r="B87" s="20">
        <f t="shared" si="4"/>
        <v>81</v>
      </c>
      <c r="C87" s="43" t="s">
        <v>596</v>
      </c>
      <c r="D87" s="15">
        <v>410</v>
      </c>
      <c r="E87" s="55">
        <f t="shared" si="3"/>
        <v>2050</v>
      </c>
      <c r="F87" s="47"/>
    </row>
    <row r="88" spans="2:6" s="48" customFormat="1" x14ac:dyDescent="0.25">
      <c r="B88" s="20">
        <f t="shared" si="4"/>
        <v>82</v>
      </c>
      <c r="C88" s="41" t="s">
        <v>597</v>
      </c>
      <c r="D88" s="15">
        <f>88+400</f>
        <v>488</v>
      </c>
      <c r="E88" s="55">
        <f t="shared" si="3"/>
        <v>2440</v>
      </c>
      <c r="F88" s="47"/>
    </row>
    <row r="89" spans="2:6" s="48" customFormat="1" x14ac:dyDescent="0.25">
      <c r="B89" s="20">
        <f t="shared" si="4"/>
        <v>83</v>
      </c>
      <c r="C89" s="41" t="s">
        <v>443</v>
      </c>
      <c r="D89" s="15">
        <v>355</v>
      </c>
      <c r="E89" s="55">
        <f t="shared" si="3"/>
        <v>1775</v>
      </c>
      <c r="F89" s="47"/>
    </row>
    <row r="90" spans="2:6" s="48" customFormat="1" x14ac:dyDescent="0.25">
      <c r="B90" s="20">
        <f t="shared" si="4"/>
        <v>84</v>
      </c>
      <c r="C90" s="41" t="s">
        <v>455</v>
      </c>
      <c r="D90" s="15">
        <v>18</v>
      </c>
      <c r="E90" s="55">
        <f t="shared" si="3"/>
        <v>90</v>
      </c>
      <c r="F90" s="47"/>
    </row>
    <row r="91" spans="2:6" s="48" customFormat="1" x14ac:dyDescent="0.25">
      <c r="B91" s="20">
        <f t="shared" si="4"/>
        <v>85</v>
      </c>
      <c r="C91" s="41" t="s">
        <v>598</v>
      </c>
      <c r="D91" s="15">
        <v>5</v>
      </c>
      <c r="E91" s="55">
        <f t="shared" si="3"/>
        <v>25</v>
      </c>
      <c r="F91" s="47"/>
    </row>
    <row r="92" spans="2:6" s="48" customFormat="1" x14ac:dyDescent="0.25">
      <c r="B92" s="20">
        <f t="shared" si="4"/>
        <v>86</v>
      </c>
      <c r="C92" s="41" t="s">
        <v>599</v>
      </c>
      <c r="D92" s="15">
        <v>66</v>
      </c>
      <c r="E92" s="55">
        <f t="shared" si="3"/>
        <v>330</v>
      </c>
      <c r="F92" s="47"/>
    </row>
    <row r="93" spans="2:6" s="48" customFormat="1" x14ac:dyDescent="0.25">
      <c r="B93" s="20">
        <f t="shared" si="4"/>
        <v>87</v>
      </c>
      <c r="C93" s="41" t="s">
        <v>464</v>
      </c>
      <c r="D93" s="15">
        <v>204</v>
      </c>
      <c r="E93" s="55">
        <f t="shared" si="3"/>
        <v>1020</v>
      </c>
      <c r="F93" s="47"/>
    </row>
    <row r="94" spans="2:6" s="48" customFormat="1" x14ac:dyDescent="0.25">
      <c r="B94" s="20">
        <f t="shared" si="4"/>
        <v>88</v>
      </c>
      <c r="C94" s="41" t="s">
        <v>600</v>
      </c>
      <c r="D94" s="15">
        <f>117+96</f>
        <v>213</v>
      </c>
      <c r="E94" s="55">
        <f t="shared" si="3"/>
        <v>1065</v>
      </c>
      <c r="F94" s="47"/>
    </row>
    <row r="95" spans="2:6" s="48" customFormat="1" x14ac:dyDescent="0.25">
      <c r="B95" s="20">
        <f t="shared" si="4"/>
        <v>89</v>
      </c>
      <c r="C95" s="43" t="s">
        <v>601</v>
      </c>
      <c r="D95" s="15">
        <v>103</v>
      </c>
      <c r="E95" s="55">
        <f t="shared" si="3"/>
        <v>515</v>
      </c>
      <c r="F95" s="47"/>
    </row>
    <row r="96" spans="2:6" s="48" customFormat="1" x14ac:dyDescent="0.25">
      <c r="B96" s="20">
        <f t="shared" si="4"/>
        <v>90</v>
      </c>
      <c r="C96" s="43" t="s">
        <v>602</v>
      </c>
      <c r="D96" s="15">
        <v>175</v>
      </c>
      <c r="E96" s="55">
        <f t="shared" si="3"/>
        <v>875</v>
      </c>
      <c r="F96" s="47"/>
    </row>
    <row r="97" spans="2:6" s="48" customFormat="1" x14ac:dyDescent="0.25">
      <c r="B97" s="20">
        <f t="shared" si="4"/>
        <v>91</v>
      </c>
      <c r="C97" s="43" t="s">
        <v>428</v>
      </c>
      <c r="D97" s="15">
        <v>117</v>
      </c>
      <c r="E97" s="55">
        <f t="shared" si="3"/>
        <v>585</v>
      </c>
      <c r="F97" s="47"/>
    </row>
    <row r="98" spans="2:6" s="48" customFormat="1" x14ac:dyDescent="0.25">
      <c r="B98" s="20">
        <f t="shared" si="4"/>
        <v>92</v>
      </c>
      <c r="C98" s="43" t="s">
        <v>603</v>
      </c>
      <c r="D98" s="15">
        <v>85</v>
      </c>
      <c r="E98" s="55">
        <f t="shared" si="3"/>
        <v>425</v>
      </c>
      <c r="F98" s="47"/>
    </row>
    <row r="99" spans="2:6" s="48" customFormat="1" x14ac:dyDescent="0.25">
      <c r="B99" s="20">
        <f t="shared" si="4"/>
        <v>93</v>
      </c>
      <c r="C99" s="43" t="s">
        <v>604</v>
      </c>
      <c r="D99" s="15">
        <v>460</v>
      </c>
      <c r="E99" s="55">
        <f t="shared" si="3"/>
        <v>2300</v>
      </c>
      <c r="F99" s="47"/>
    </row>
    <row r="100" spans="2:6" s="48" customFormat="1" x14ac:dyDescent="0.25">
      <c r="B100" s="20">
        <f t="shared" si="4"/>
        <v>94</v>
      </c>
      <c r="C100" s="43" t="s">
        <v>605</v>
      </c>
      <c r="D100" s="15">
        <v>109</v>
      </c>
      <c r="E100" s="55">
        <f t="shared" si="3"/>
        <v>545</v>
      </c>
      <c r="F100" s="47"/>
    </row>
    <row r="101" spans="2:6" s="48" customFormat="1" x14ac:dyDescent="0.25">
      <c r="B101" s="20">
        <f t="shared" si="4"/>
        <v>95</v>
      </c>
      <c r="C101" s="43" t="s">
        <v>606</v>
      </c>
      <c r="D101" s="15">
        <v>107</v>
      </c>
      <c r="E101" s="55">
        <f t="shared" si="3"/>
        <v>535</v>
      </c>
      <c r="F101" s="47"/>
    </row>
    <row r="102" spans="2:6" s="48" customFormat="1" x14ac:dyDescent="0.25">
      <c r="B102" s="20">
        <f t="shared" si="4"/>
        <v>96</v>
      </c>
      <c r="C102" s="43" t="s">
        <v>607</v>
      </c>
      <c r="D102" s="15">
        <v>154</v>
      </c>
      <c r="E102" s="55">
        <f t="shared" si="3"/>
        <v>770</v>
      </c>
      <c r="F102" s="47"/>
    </row>
    <row r="103" spans="2:6" s="48" customFormat="1" x14ac:dyDescent="0.25">
      <c r="B103" s="20">
        <f t="shared" si="4"/>
        <v>97</v>
      </c>
      <c r="C103" s="43" t="s">
        <v>403</v>
      </c>
      <c r="D103" s="15">
        <v>52</v>
      </c>
      <c r="E103" s="55">
        <f t="shared" ref="E103:E116" si="5">D103*5</f>
        <v>260</v>
      </c>
      <c r="F103" s="47"/>
    </row>
    <row r="104" spans="2:6" s="48" customFormat="1" x14ac:dyDescent="0.25">
      <c r="B104" s="20">
        <f t="shared" si="4"/>
        <v>98</v>
      </c>
      <c r="C104" s="43" t="s">
        <v>608</v>
      </c>
      <c r="D104" s="15">
        <v>36</v>
      </c>
      <c r="E104" s="55">
        <f t="shared" si="5"/>
        <v>180</v>
      </c>
      <c r="F104" s="47"/>
    </row>
    <row r="105" spans="2:6" s="48" customFormat="1" x14ac:dyDescent="0.25">
      <c r="B105" s="20">
        <f t="shared" si="4"/>
        <v>99</v>
      </c>
      <c r="C105" s="43" t="s">
        <v>609</v>
      </c>
      <c r="D105" s="15">
        <v>37</v>
      </c>
      <c r="E105" s="55">
        <f t="shared" si="5"/>
        <v>185</v>
      </c>
      <c r="F105" s="47"/>
    </row>
    <row r="106" spans="2:6" s="48" customFormat="1" x14ac:dyDescent="0.25">
      <c r="B106" s="20">
        <f t="shared" si="4"/>
        <v>100</v>
      </c>
      <c r="C106" s="43" t="s">
        <v>610</v>
      </c>
      <c r="D106" s="15">
        <v>183</v>
      </c>
      <c r="E106" s="55">
        <f t="shared" si="5"/>
        <v>915</v>
      </c>
      <c r="F106" s="47"/>
    </row>
    <row r="107" spans="2:6" s="48" customFormat="1" x14ac:dyDescent="0.25">
      <c r="B107" s="20">
        <f t="shared" si="4"/>
        <v>101</v>
      </c>
      <c r="C107" s="32" t="s">
        <v>390</v>
      </c>
      <c r="D107" s="15">
        <v>98</v>
      </c>
      <c r="E107" s="55">
        <f t="shared" si="5"/>
        <v>490</v>
      </c>
      <c r="F107" s="47"/>
    </row>
    <row r="108" spans="2:6" s="48" customFormat="1" x14ac:dyDescent="0.25">
      <c r="B108" s="20">
        <f t="shared" si="4"/>
        <v>102</v>
      </c>
      <c r="C108" s="32" t="s">
        <v>438</v>
      </c>
      <c r="D108" s="15">
        <v>68</v>
      </c>
      <c r="E108" s="55">
        <f t="shared" si="5"/>
        <v>340</v>
      </c>
      <c r="F108" s="47"/>
    </row>
    <row r="109" spans="2:6" s="54" customFormat="1" x14ac:dyDescent="0.25">
      <c r="B109" s="20">
        <f t="shared" si="4"/>
        <v>103</v>
      </c>
      <c r="C109" s="32" t="s">
        <v>611</v>
      </c>
      <c r="D109" s="15">
        <v>242</v>
      </c>
      <c r="E109" s="55">
        <f t="shared" si="5"/>
        <v>1210</v>
      </c>
      <c r="F109" s="47"/>
    </row>
    <row r="110" spans="2:6" s="54" customFormat="1" x14ac:dyDescent="0.25">
      <c r="B110" s="20">
        <f t="shared" si="4"/>
        <v>104</v>
      </c>
      <c r="C110" s="32" t="s">
        <v>427</v>
      </c>
      <c r="D110" s="15">
        <v>2</v>
      </c>
      <c r="E110" s="55">
        <f t="shared" si="5"/>
        <v>10</v>
      </c>
      <c r="F110" s="47"/>
    </row>
    <row r="111" spans="2:6" s="54" customFormat="1" x14ac:dyDescent="0.25">
      <c r="B111" s="20">
        <f t="shared" si="4"/>
        <v>105</v>
      </c>
      <c r="C111" s="32" t="s">
        <v>612</v>
      </c>
      <c r="D111" s="15">
        <f>13+4+83+25</f>
        <v>125</v>
      </c>
      <c r="E111" s="55">
        <f t="shared" si="5"/>
        <v>625</v>
      </c>
      <c r="F111" s="47"/>
    </row>
    <row r="112" spans="2:6" s="54" customFormat="1" x14ac:dyDescent="0.25">
      <c r="B112" s="20">
        <f t="shared" si="4"/>
        <v>106</v>
      </c>
      <c r="C112" s="32" t="s">
        <v>421</v>
      </c>
      <c r="D112" s="15">
        <v>29</v>
      </c>
      <c r="E112" s="55">
        <f t="shared" si="5"/>
        <v>145</v>
      </c>
      <c r="F112" s="47"/>
    </row>
    <row r="113" spans="2:6" s="54" customFormat="1" x14ac:dyDescent="0.25">
      <c r="B113" s="20">
        <f t="shared" si="4"/>
        <v>107</v>
      </c>
      <c r="C113" s="43" t="s">
        <v>613</v>
      </c>
      <c r="D113" s="15">
        <v>242</v>
      </c>
      <c r="E113" s="55">
        <f t="shared" si="5"/>
        <v>1210</v>
      </c>
      <c r="F113" s="47"/>
    </row>
    <row r="114" spans="2:6" s="48" customFormat="1" x14ac:dyDescent="0.25">
      <c r="B114" s="20">
        <f t="shared" si="4"/>
        <v>108</v>
      </c>
      <c r="C114" s="43" t="s">
        <v>614</v>
      </c>
      <c r="D114" s="15">
        <v>370</v>
      </c>
      <c r="E114" s="55">
        <f t="shared" si="5"/>
        <v>1850</v>
      </c>
      <c r="F114" s="47"/>
    </row>
    <row r="115" spans="2:6" s="48" customFormat="1" x14ac:dyDescent="0.25">
      <c r="B115" s="20">
        <f t="shared" si="4"/>
        <v>109</v>
      </c>
      <c r="C115" s="43" t="s">
        <v>615</v>
      </c>
      <c r="D115" s="15">
        <v>53</v>
      </c>
      <c r="E115" s="55">
        <f t="shared" si="5"/>
        <v>265</v>
      </c>
      <c r="F115" s="47"/>
    </row>
    <row r="116" spans="2:6" s="48" customFormat="1" x14ac:dyDescent="0.25">
      <c r="B116" s="20">
        <f t="shared" si="4"/>
        <v>110</v>
      </c>
      <c r="C116" s="43" t="s">
        <v>402</v>
      </c>
      <c r="D116" s="15">
        <v>89</v>
      </c>
      <c r="E116" s="55">
        <f t="shared" si="5"/>
        <v>445</v>
      </c>
      <c r="F116" s="47"/>
    </row>
    <row r="117" spans="2:6" s="48" customFormat="1" x14ac:dyDescent="0.25">
      <c r="B117" s="20">
        <f t="shared" si="4"/>
        <v>111</v>
      </c>
      <c r="C117" s="43" t="s">
        <v>616</v>
      </c>
      <c r="D117" s="15">
        <v>534</v>
      </c>
      <c r="E117" s="55">
        <f t="shared" ref="E117:E122" si="6">D117*5</f>
        <v>2670</v>
      </c>
      <c r="F117" s="47"/>
    </row>
    <row r="118" spans="2:6" s="48" customFormat="1" x14ac:dyDescent="0.25">
      <c r="B118" s="20">
        <f t="shared" si="4"/>
        <v>112</v>
      </c>
      <c r="C118" s="43" t="s">
        <v>617</v>
      </c>
      <c r="D118" s="15">
        <v>373</v>
      </c>
      <c r="E118" s="55">
        <f t="shared" si="6"/>
        <v>1865</v>
      </c>
      <c r="F118" s="47"/>
    </row>
    <row r="119" spans="2:6" s="48" customFormat="1" x14ac:dyDescent="0.25">
      <c r="B119" s="20">
        <f t="shared" si="4"/>
        <v>113</v>
      </c>
      <c r="C119" s="43" t="s">
        <v>618</v>
      </c>
      <c r="D119" s="15">
        <v>56</v>
      </c>
      <c r="E119" s="55">
        <f t="shared" si="6"/>
        <v>280</v>
      </c>
      <c r="F119" s="47"/>
    </row>
    <row r="120" spans="2:6" s="48" customFormat="1" x14ac:dyDescent="0.25">
      <c r="B120" s="20">
        <f t="shared" si="4"/>
        <v>114</v>
      </c>
      <c r="C120" s="43" t="s">
        <v>619</v>
      </c>
      <c r="D120" s="15">
        <v>168</v>
      </c>
      <c r="E120" s="55">
        <f t="shared" si="6"/>
        <v>840</v>
      </c>
      <c r="F120" s="47"/>
    </row>
    <row r="121" spans="2:6" s="48" customFormat="1" x14ac:dyDescent="0.25">
      <c r="B121" s="20">
        <f t="shared" si="4"/>
        <v>115</v>
      </c>
      <c r="C121" s="41" t="s">
        <v>620</v>
      </c>
      <c r="D121" s="15">
        <f>101+161+259+239+212+44+178+96+293+367+231+283+261+89+135+120+320+481+145+376+271+188+144+411+367+518+73+149+203+504</f>
        <v>7219</v>
      </c>
      <c r="E121" s="55">
        <f t="shared" si="6"/>
        <v>36095</v>
      </c>
      <c r="F121" s="47"/>
    </row>
    <row r="122" spans="2:6" s="48" customFormat="1" x14ac:dyDescent="0.25">
      <c r="B122" s="20">
        <f t="shared" si="4"/>
        <v>116</v>
      </c>
      <c r="C122" s="41" t="s">
        <v>621</v>
      </c>
      <c r="D122" s="15">
        <f>306+310</f>
        <v>616</v>
      </c>
      <c r="E122" s="55">
        <f t="shared" si="6"/>
        <v>3080</v>
      </c>
      <c r="F122" s="47"/>
    </row>
    <row r="123" spans="2:6" s="48" customFormat="1" x14ac:dyDescent="0.25">
      <c r="B123" s="20">
        <f t="shared" si="4"/>
        <v>117</v>
      </c>
      <c r="C123" s="41" t="s">
        <v>622</v>
      </c>
      <c r="D123" s="15">
        <f>113+380+114+53+2</f>
        <v>662</v>
      </c>
      <c r="E123" s="55">
        <f t="shared" ref="E123:E154" si="7">D123*5</f>
        <v>3310</v>
      </c>
      <c r="F123" s="47"/>
    </row>
    <row r="124" spans="2:6" s="48" customFormat="1" x14ac:dyDescent="0.25">
      <c r="B124" s="20">
        <f t="shared" si="4"/>
        <v>118</v>
      </c>
      <c r="C124" s="43" t="s">
        <v>623</v>
      </c>
      <c r="D124" s="15">
        <v>271</v>
      </c>
      <c r="E124" s="55">
        <f t="shared" si="7"/>
        <v>1355</v>
      </c>
      <c r="F124" s="47"/>
    </row>
    <row r="125" spans="2:6" s="48" customFormat="1" x14ac:dyDescent="0.25">
      <c r="B125" s="20">
        <f t="shared" si="4"/>
        <v>119</v>
      </c>
      <c r="C125" s="43" t="s">
        <v>624</v>
      </c>
      <c r="D125" s="15">
        <v>224</v>
      </c>
      <c r="E125" s="55">
        <f t="shared" si="7"/>
        <v>1120</v>
      </c>
      <c r="F125" s="47"/>
    </row>
    <row r="126" spans="2:6" s="48" customFormat="1" x14ac:dyDescent="0.25">
      <c r="B126" s="20">
        <f t="shared" si="4"/>
        <v>120</v>
      </c>
      <c r="C126" s="43" t="s">
        <v>625</v>
      </c>
      <c r="D126" s="15">
        <f>542+169</f>
        <v>711</v>
      </c>
      <c r="E126" s="55">
        <f t="shared" si="7"/>
        <v>3555</v>
      </c>
      <c r="F126" s="47"/>
    </row>
    <row r="127" spans="2:6" s="48" customFormat="1" x14ac:dyDescent="0.25">
      <c r="B127" s="20">
        <f t="shared" si="4"/>
        <v>121</v>
      </c>
      <c r="C127" s="43" t="s">
        <v>467</v>
      </c>
      <c r="D127" s="15">
        <v>31</v>
      </c>
      <c r="E127" s="55">
        <f t="shared" si="7"/>
        <v>155</v>
      </c>
      <c r="F127" s="47"/>
    </row>
    <row r="128" spans="2:6" s="48" customFormat="1" x14ac:dyDescent="0.25">
      <c r="B128" s="20">
        <f t="shared" si="4"/>
        <v>122</v>
      </c>
      <c r="C128" s="43" t="s">
        <v>626</v>
      </c>
      <c r="D128" s="15">
        <v>10</v>
      </c>
      <c r="E128" s="55">
        <f t="shared" si="7"/>
        <v>50</v>
      </c>
      <c r="F128" s="47"/>
    </row>
    <row r="129" spans="2:6" s="48" customFormat="1" x14ac:dyDescent="0.25">
      <c r="B129" s="20">
        <f t="shared" si="4"/>
        <v>123</v>
      </c>
      <c r="C129" s="43" t="s">
        <v>627</v>
      </c>
      <c r="D129" s="15">
        <f>44+1</f>
        <v>45</v>
      </c>
      <c r="E129" s="55">
        <f t="shared" si="7"/>
        <v>225</v>
      </c>
      <c r="F129" s="47"/>
    </row>
    <row r="130" spans="2:6" s="48" customFormat="1" x14ac:dyDescent="0.25">
      <c r="B130" s="20">
        <f t="shared" si="4"/>
        <v>124</v>
      </c>
      <c r="C130" s="43" t="s">
        <v>628</v>
      </c>
      <c r="D130" s="15">
        <v>127</v>
      </c>
      <c r="E130" s="55">
        <f t="shared" si="7"/>
        <v>635</v>
      </c>
      <c r="F130" s="47"/>
    </row>
    <row r="131" spans="2:6" s="48" customFormat="1" x14ac:dyDescent="0.25">
      <c r="B131" s="20">
        <f t="shared" si="4"/>
        <v>125</v>
      </c>
      <c r="C131" s="43" t="s">
        <v>629</v>
      </c>
      <c r="D131" s="15">
        <v>243</v>
      </c>
      <c r="E131" s="55">
        <f t="shared" si="7"/>
        <v>1215</v>
      </c>
      <c r="F131" s="47"/>
    </row>
    <row r="132" spans="2:6" s="48" customFormat="1" x14ac:dyDescent="0.25">
      <c r="B132" s="20">
        <f t="shared" si="4"/>
        <v>126</v>
      </c>
      <c r="C132" s="43" t="s">
        <v>630</v>
      </c>
      <c r="D132" s="15">
        <v>88</v>
      </c>
      <c r="E132" s="55">
        <f t="shared" si="7"/>
        <v>440</v>
      </c>
      <c r="F132" s="47"/>
    </row>
    <row r="133" spans="2:6" s="48" customFormat="1" x14ac:dyDescent="0.25">
      <c r="B133" s="20">
        <f t="shared" si="4"/>
        <v>127</v>
      </c>
      <c r="C133" s="43" t="s">
        <v>631</v>
      </c>
      <c r="D133" s="15">
        <v>218</v>
      </c>
      <c r="E133" s="55">
        <f t="shared" si="7"/>
        <v>1090</v>
      </c>
      <c r="F133" s="47"/>
    </row>
    <row r="134" spans="2:6" s="48" customFormat="1" x14ac:dyDescent="0.25">
      <c r="B134" s="20">
        <f t="shared" si="4"/>
        <v>128</v>
      </c>
      <c r="C134" s="43" t="s">
        <v>632</v>
      </c>
      <c r="D134" s="15">
        <v>221</v>
      </c>
      <c r="E134" s="55">
        <f t="shared" si="7"/>
        <v>1105</v>
      </c>
      <c r="F134" s="47"/>
    </row>
    <row r="135" spans="2:6" s="48" customFormat="1" x14ac:dyDescent="0.25">
      <c r="B135" s="20">
        <f t="shared" si="4"/>
        <v>129</v>
      </c>
      <c r="C135" s="43" t="s">
        <v>633</v>
      </c>
      <c r="D135" s="15">
        <v>82</v>
      </c>
      <c r="E135" s="55">
        <f t="shared" si="7"/>
        <v>410</v>
      </c>
      <c r="F135" s="47"/>
    </row>
    <row r="136" spans="2:6" s="48" customFormat="1" x14ac:dyDescent="0.25">
      <c r="B136" s="20">
        <f t="shared" si="4"/>
        <v>130</v>
      </c>
      <c r="C136" s="43" t="s">
        <v>634</v>
      </c>
      <c r="D136" s="15">
        <v>58</v>
      </c>
      <c r="E136" s="55">
        <f t="shared" si="7"/>
        <v>290</v>
      </c>
      <c r="F136" s="47"/>
    </row>
    <row r="137" spans="2:6" s="48" customFormat="1" x14ac:dyDescent="0.25">
      <c r="B137" s="20">
        <f t="shared" ref="B137:B200" si="8">B136+1</f>
        <v>131</v>
      </c>
      <c r="C137" s="43" t="s">
        <v>635</v>
      </c>
      <c r="D137" s="15">
        <v>33</v>
      </c>
      <c r="E137" s="55">
        <f t="shared" si="7"/>
        <v>165</v>
      </c>
      <c r="F137" s="47"/>
    </row>
    <row r="138" spans="2:6" s="48" customFormat="1" x14ac:dyDescent="0.25">
      <c r="B138" s="20">
        <f t="shared" si="8"/>
        <v>132</v>
      </c>
      <c r="C138" s="43" t="s">
        <v>636</v>
      </c>
      <c r="D138" s="15">
        <v>79</v>
      </c>
      <c r="E138" s="55">
        <f t="shared" si="7"/>
        <v>395</v>
      </c>
      <c r="F138" s="47"/>
    </row>
    <row r="139" spans="2:6" s="48" customFormat="1" x14ac:dyDescent="0.25">
      <c r="B139" s="20">
        <f t="shared" si="8"/>
        <v>133</v>
      </c>
      <c r="C139" s="43" t="s">
        <v>409</v>
      </c>
      <c r="D139" s="15">
        <v>94</v>
      </c>
      <c r="E139" s="55">
        <f t="shared" si="7"/>
        <v>470</v>
      </c>
      <c r="F139" s="47"/>
    </row>
    <row r="140" spans="2:6" s="48" customFormat="1" x14ac:dyDescent="0.25">
      <c r="B140" s="20">
        <f t="shared" si="8"/>
        <v>134</v>
      </c>
      <c r="C140" s="43" t="s">
        <v>395</v>
      </c>
      <c r="D140" s="15">
        <v>144</v>
      </c>
      <c r="E140" s="55">
        <f t="shared" si="7"/>
        <v>720</v>
      </c>
      <c r="F140" s="47"/>
    </row>
    <row r="141" spans="2:6" s="48" customFormat="1" x14ac:dyDescent="0.25">
      <c r="B141" s="20">
        <f t="shared" si="8"/>
        <v>135</v>
      </c>
      <c r="C141" s="43" t="s">
        <v>400</v>
      </c>
      <c r="D141" s="15">
        <v>209</v>
      </c>
      <c r="E141" s="55">
        <f t="shared" si="7"/>
        <v>1045</v>
      </c>
      <c r="F141" s="47"/>
    </row>
    <row r="142" spans="2:6" s="48" customFormat="1" x14ac:dyDescent="0.25">
      <c r="B142" s="20">
        <f t="shared" si="8"/>
        <v>136</v>
      </c>
      <c r="C142" s="41" t="s">
        <v>637</v>
      </c>
      <c r="D142" s="15">
        <f>36+225</f>
        <v>261</v>
      </c>
      <c r="E142" s="55">
        <f t="shared" si="7"/>
        <v>1305</v>
      </c>
      <c r="F142" s="47"/>
    </row>
    <row r="143" spans="2:6" s="48" customFormat="1" x14ac:dyDescent="0.25">
      <c r="B143" s="20">
        <f t="shared" si="8"/>
        <v>137</v>
      </c>
      <c r="C143" s="43" t="s">
        <v>638</v>
      </c>
      <c r="D143" s="15">
        <v>662</v>
      </c>
      <c r="E143" s="55">
        <f t="shared" si="7"/>
        <v>3310</v>
      </c>
      <c r="F143" s="47"/>
    </row>
    <row r="144" spans="2:6" s="48" customFormat="1" x14ac:dyDescent="0.25">
      <c r="B144" s="20">
        <f t="shared" si="8"/>
        <v>138</v>
      </c>
      <c r="C144" s="43" t="s">
        <v>639</v>
      </c>
      <c r="D144" s="15">
        <v>61</v>
      </c>
      <c r="E144" s="55">
        <f t="shared" si="7"/>
        <v>305</v>
      </c>
      <c r="F144" s="47"/>
    </row>
    <row r="145" spans="2:6" s="48" customFormat="1" x14ac:dyDescent="0.25">
      <c r="B145" s="20">
        <f t="shared" si="8"/>
        <v>139</v>
      </c>
      <c r="C145" s="43" t="s">
        <v>640</v>
      </c>
      <c r="D145" s="15">
        <v>62</v>
      </c>
      <c r="E145" s="55">
        <f t="shared" si="7"/>
        <v>310</v>
      </c>
      <c r="F145" s="47"/>
    </row>
    <row r="146" spans="2:6" s="48" customFormat="1" x14ac:dyDescent="0.25">
      <c r="B146" s="20">
        <f t="shared" si="8"/>
        <v>140</v>
      </c>
      <c r="C146" s="43" t="s">
        <v>412</v>
      </c>
      <c r="D146" s="15">
        <v>164</v>
      </c>
      <c r="E146" s="55">
        <f t="shared" si="7"/>
        <v>820</v>
      </c>
      <c r="F146" s="47"/>
    </row>
    <row r="147" spans="2:6" s="48" customFormat="1" x14ac:dyDescent="0.25">
      <c r="B147" s="20">
        <f t="shared" si="8"/>
        <v>141</v>
      </c>
      <c r="C147" s="43" t="s">
        <v>422</v>
      </c>
      <c r="D147" s="15">
        <v>81</v>
      </c>
      <c r="E147" s="55">
        <f t="shared" si="7"/>
        <v>405</v>
      </c>
      <c r="F147" s="47"/>
    </row>
    <row r="148" spans="2:6" s="48" customFormat="1" x14ac:dyDescent="0.25">
      <c r="B148" s="20">
        <f t="shared" si="8"/>
        <v>142</v>
      </c>
      <c r="C148" s="43" t="s">
        <v>439</v>
      </c>
      <c r="D148" s="15">
        <v>57</v>
      </c>
      <c r="E148" s="55">
        <f t="shared" si="7"/>
        <v>285</v>
      </c>
      <c r="F148" s="47"/>
    </row>
    <row r="149" spans="2:6" s="48" customFormat="1" x14ac:dyDescent="0.25">
      <c r="B149" s="20">
        <f t="shared" si="8"/>
        <v>143</v>
      </c>
      <c r="C149" s="43" t="s">
        <v>641</v>
      </c>
      <c r="D149" s="15">
        <v>27</v>
      </c>
      <c r="E149" s="55">
        <f t="shared" si="7"/>
        <v>135</v>
      </c>
      <c r="F149" s="47"/>
    </row>
    <row r="150" spans="2:6" s="48" customFormat="1" x14ac:dyDescent="0.25">
      <c r="B150" s="20">
        <f t="shared" si="8"/>
        <v>144</v>
      </c>
      <c r="C150" s="43" t="s">
        <v>472</v>
      </c>
      <c r="D150" s="15">
        <v>215</v>
      </c>
      <c r="E150" s="55">
        <f t="shared" si="7"/>
        <v>1075</v>
      </c>
      <c r="F150" s="47"/>
    </row>
    <row r="151" spans="2:6" s="48" customFormat="1" x14ac:dyDescent="0.25">
      <c r="B151" s="20">
        <f t="shared" si="8"/>
        <v>145</v>
      </c>
      <c r="C151" s="43" t="s">
        <v>591</v>
      </c>
      <c r="D151" s="15">
        <v>201</v>
      </c>
      <c r="E151" s="55">
        <f t="shared" si="7"/>
        <v>1005</v>
      </c>
      <c r="F151" s="47"/>
    </row>
    <row r="152" spans="2:6" s="48" customFormat="1" x14ac:dyDescent="0.25">
      <c r="B152" s="20">
        <f t="shared" si="8"/>
        <v>146</v>
      </c>
      <c r="C152" s="43" t="s">
        <v>590</v>
      </c>
      <c r="D152" s="15">
        <v>6</v>
      </c>
      <c r="E152" s="55">
        <f t="shared" si="7"/>
        <v>30</v>
      </c>
      <c r="F152" s="47"/>
    </row>
    <row r="153" spans="2:6" s="48" customFormat="1" x14ac:dyDescent="0.25">
      <c r="B153" s="20">
        <f t="shared" si="8"/>
        <v>147</v>
      </c>
      <c r="C153" s="43" t="s">
        <v>462</v>
      </c>
      <c r="D153" s="15">
        <v>1232</v>
      </c>
      <c r="E153" s="55">
        <f t="shared" si="7"/>
        <v>6160</v>
      </c>
      <c r="F153" s="47"/>
    </row>
    <row r="154" spans="2:6" s="48" customFormat="1" x14ac:dyDescent="0.25">
      <c r="B154" s="20">
        <f t="shared" si="8"/>
        <v>148</v>
      </c>
      <c r="C154" s="43" t="s">
        <v>589</v>
      </c>
      <c r="D154" s="15">
        <v>39</v>
      </c>
      <c r="E154" s="55">
        <f t="shared" si="7"/>
        <v>195</v>
      </c>
      <c r="F154" s="47"/>
    </row>
    <row r="155" spans="2:6" s="48" customFormat="1" x14ac:dyDescent="0.25">
      <c r="B155" s="20">
        <f t="shared" si="8"/>
        <v>149</v>
      </c>
      <c r="C155" s="43" t="s">
        <v>588</v>
      </c>
      <c r="D155" s="15">
        <v>9</v>
      </c>
      <c r="E155" s="55">
        <f t="shared" ref="E155:E186" si="9">D155*5</f>
        <v>45</v>
      </c>
      <c r="F155" s="47"/>
    </row>
    <row r="156" spans="2:6" s="48" customFormat="1" x14ac:dyDescent="0.25">
      <c r="B156" s="20">
        <f t="shared" si="8"/>
        <v>150</v>
      </c>
      <c r="C156" s="43" t="s">
        <v>445</v>
      </c>
      <c r="D156" s="15">
        <v>190</v>
      </c>
      <c r="E156" s="55">
        <f t="shared" si="9"/>
        <v>950</v>
      </c>
      <c r="F156" s="47"/>
    </row>
    <row r="157" spans="2:6" s="48" customFormat="1" x14ac:dyDescent="0.25">
      <c r="B157" s="20">
        <f t="shared" si="8"/>
        <v>151</v>
      </c>
      <c r="C157" s="43" t="s">
        <v>587</v>
      </c>
      <c r="D157" s="15">
        <v>100</v>
      </c>
      <c r="E157" s="55">
        <f t="shared" si="9"/>
        <v>500</v>
      </c>
      <c r="F157" s="47"/>
    </row>
    <row r="158" spans="2:6" s="48" customFormat="1" x14ac:dyDescent="0.25">
      <c r="B158" s="20">
        <f t="shared" si="8"/>
        <v>152</v>
      </c>
      <c r="C158" s="43" t="s">
        <v>586</v>
      </c>
      <c r="D158" s="15">
        <v>450</v>
      </c>
      <c r="E158" s="55">
        <f t="shared" si="9"/>
        <v>2250</v>
      </c>
      <c r="F158" s="47"/>
    </row>
    <row r="159" spans="2:6" s="48" customFormat="1" x14ac:dyDescent="0.25">
      <c r="B159" s="20">
        <f t="shared" si="8"/>
        <v>153</v>
      </c>
      <c r="C159" s="43" t="s">
        <v>585</v>
      </c>
      <c r="D159" s="15">
        <f>115+143</f>
        <v>258</v>
      </c>
      <c r="E159" s="55">
        <f t="shared" si="9"/>
        <v>1290</v>
      </c>
      <c r="F159" s="47"/>
    </row>
    <row r="160" spans="2:6" s="48" customFormat="1" x14ac:dyDescent="0.25">
      <c r="B160" s="20">
        <f t="shared" si="8"/>
        <v>154</v>
      </c>
      <c r="C160" s="43" t="s">
        <v>584</v>
      </c>
      <c r="D160" s="15">
        <v>376</v>
      </c>
      <c r="E160" s="55">
        <f t="shared" si="9"/>
        <v>1880</v>
      </c>
      <c r="F160" s="47"/>
    </row>
    <row r="161" spans="2:6" s="48" customFormat="1" x14ac:dyDescent="0.25">
      <c r="B161" s="20">
        <f t="shared" si="8"/>
        <v>155</v>
      </c>
      <c r="C161" s="43" t="s">
        <v>583</v>
      </c>
      <c r="D161" s="15">
        <v>466</v>
      </c>
      <c r="E161" s="55">
        <f t="shared" si="9"/>
        <v>2330</v>
      </c>
      <c r="F161" s="47"/>
    </row>
    <row r="162" spans="2:6" s="48" customFormat="1" x14ac:dyDescent="0.25">
      <c r="B162" s="20">
        <f t="shared" si="8"/>
        <v>156</v>
      </c>
      <c r="C162" s="43" t="s">
        <v>417</v>
      </c>
      <c r="D162" s="15">
        <v>114</v>
      </c>
      <c r="E162" s="55">
        <f t="shared" si="9"/>
        <v>570</v>
      </c>
      <c r="F162" s="47"/>
    </row>
    <row r="163" spans="2:6" s="48" customFormat="1" x14ac:dyDescent="0.25">
      <c r="B163" s="20">
        <f t="shared" si="8"/>
        <v>157</v>
      </c>
      <c r="C163" s="43" t="s">
        <v>393</v>
      </c>
      <c r="D163" s="15">
        <v>9</v>
      </c>
      <c r="E163" s="55">
        <f t="shared" si="9"/>
        <v>45</v>
      </c>
      <c r="F163" s="47"/>
    </row>
    <row r="164" spans="2:6" s="48" customFormat="1" x14ac:dyDescent="0.25">
      <c r="B164" s="20">
        <f t="shared" si="8"/>
        <v>158</v>
      </c>
      <c r="C164" s="43" t="s">
        <v>582</v>
      </c>
      <c r="D164" s="15">
        <v>109</v>
      </c>
      <c r="E164" s="55">
        <f t="shared" si="9"/>
        <v>545</v>
      </c>
      <c r="F164" s="47"/>
    </row>
    <row r="165" spans="2:6" s="48" customFormat="1" x14ac:dyDescent="0.25">
      <c r="B165" s="20">
        <f t="shared" si="8"/>
        <v>159</v>
      </c>
      <c r="C165" s="43" t="s">
        <v>392</v>
      </c>
      <c r="D165" s="15">
        <v>55</v>
      </c>
      <c r="E165" s="55">
        <f t="shared" si="9"/>
        <v>275</v>
      </c>
      <c r="F165" s="47"/>
    </row>
    <row r="166" spans="2:6" s="48" customFormat="1" x14ac:dyDescent="0.25">
      <c r="B166" s="20">
        <f t="shared" si="8"/>
        <v>160</v>
      </c>
      <c r="C166" s="43" t="s">
        <v>581</v>
      </c>
      <c r="D166" s="15">
        <v>129</v>
      </c>
      <c r="E166" s="55">
        <f t="shared" si="9"/>
        <v>645</v>
      </c>
      <c r="F166" s="47"/>
    </row>
    <row r="167" spans="2:6" s="48" customFormat="1" x14ac:dyDescent="0.25">
      <c r="B167" s="20">
        <f t="shared" si="8"/>
        <v>161</v>
      </c>
      <c r="C167" s="43" t="s">
        <v>580</v>
      </c>
      <c r="D167" s="15">
        <f>135+238</f>
        <v>373</v>
      </c>
      <c r="E167" s="55">
        <f t="shared" si="9"/>
        <v>1865</v>
      </c>
      <c r="F167" s="47"/>
    </row>
    <row r="168" spans="2:6" s="48" customFormat="1" x14ac:dyDescent="0.25">
      <c r="B168" s="20">
        <f t="shared" si="8"/>
        <v>162</v>
      </c>
      <c r="C168" s="43" t="s">
        <v>447</v>
      </c>
      <c r="D168" s="15">
        <v>95</v>
      </c>
      <c r="E168" s="55">
        <f t="shared" si="9"/>
        <v>475</v>
      </c>
      <c r="F168" s="47"/>
    </row>
    <row r="169" spans="2:6" s="48" customFormat="1" x14ac:dyDescent="0.25">
      <c r="B169" s="20">
        <f t="shared" si="8"/>
        <v>163</v>
      </c>
      <c r="C169" s="43" t="s">
        <v>579</v>
      </c>
      <c r="D169" s="15">
        <v>583</v>
      </c>
      <c r="E169" s="55">
        <f t="shared" si="9"/>
        <v>2915</v>
      </c>
      <c r="F169" s="47"/>
    </row>
    <row r="170" spans="2:6" s="48" customFormat="1" x14ac:dyDescent="0.25">
      <c r="B170" s="20">
        <f t="shared" si="8"/>
        <v>164</v>
      </c>
      <c r="C170" s="43" t="s">
        <v>578</v>
      </c>
      <c r="D170" s="15">
        <v>156</v>
      </c>
      <c r="E170" s="55">
        <f t="shared" si="9"/>
        <v>780</v>
      </c>
      <c r="F170" s="47"/>
    </row>
    <row r="171" spans="2:6" s="48" customFormat="1" x14ac:dyDescent="0.25">
      <c r="B171" s="20">
        <f t="shared" si="8"/>
        <v>165</v>
      </c>
      <c r="C171" s="43" t="s">
        <v>577</v>
      </c>
      <c r="D171" s="15">
        <v>184</v>
      </c>
      <c r="E171" s="55">
        <f t="shared" si="9"/>
        <v>920</v>
      </c>
      <c r="F171" s="47"/>
    </row>
    <row r="172" spans="2:6" s="48" customFormat="1" x14ac:dyDescent="0.25">
      <c r="B172" s="20">
        <f t="shared" si="8"/>
        <v>166</v>
      </c>
      <c r="C172" s="43" t="s">
        <v>139</v>
      </c>
      <c r="D172" s="15">
        <v>363</v>
      </c>
      <c r="E172" s="55">
        <f t="shared" si="9"/>
        <v>1815</v>
      </c>
      <c r="F172" s="47"/>
    </row>
    <row r="173" spans="2:6" s="48" customFormat="1" x14ac:dyDescent="0.25">
      <c r="B173" s="20">
        <f t="shared" si="8"/>
        <v>167</v>
      </c>
      <c r="C173" s="43" t="s">
        <v>576</v>
      </c>
      <c r="D173" s="15">
        <v>1077</v>
      </c>
      <c r="E173" s="55">
        <f t="shared" si="9"/>
        <v>5385</v>
      </c>
      <c r="F173" s="47"/>
    </row>
    <row r="174" spans="2:6" s="48" customFormat="1" x14ac:dyDescent="0.25">
      <c r="B174" s="20">
        <f t="shared" si="8"/>
        <v>168</v>
      </c>
      <c r="C174" s="43" t="s">
        <v>575</v>
      </c>
      <c r="D174" s="15">
        <v>219</v>
      </c>
      <c r="E174" s="55">
        <f t="shared" si="9"/>
        <v>1095</v>
      </c>
      <c r="F174" s="47"/>
    </row>
    <row r="175" spans="2:6" s="48" customFormat="1" x14ac:dyDescent="0.25">
      <c r="B175" s="20">
        <f t="shared" si="8"/>
        <v>169</v>
      </c>
      <c r="C175" s="43" t="s">
        <v>574</v>
      </c>
      <c r="D175" s="15">
        <v>81</v>
      </c>
      <c r="E175" s="55">
        <f t="shared" si="9"/>
        <v>405</v>
      </c>
      <c r="F175" s="47"/>
    </row>
    <row r="176" spans="2:6" s="48" customFormat="1" x14ac:dyDescent="0.25">
      <c r="B176" s="20">
        <f t="shared" si="8"/>
        <v>170</v>
      </c>
      <c r="C176" s="43" t="s">
        <v>573</v>
      </c>
      <c r="D176" s="15">
        <v>144</v>
      </c>
      <c r="E176" s="55">
        <f t="shared" si="9"/>
        <v>720</v>
      </c>
      <c r="F176" s="47"/>
    </row>
    <row r="177" spans="2:6" s="48" customFormat="1" x14ac:dyDescent="0.25">
      <c r="B177" s="20">
        <f t="shared" si="8"/>
        <v>171</v>
      </c>
      <c r="C177" s="43" t="s">
        <v>572</v>
      </c>
      <c r="D177" s="15">
        <v>80</v>
      </c>
      <c r="E177" s="55">
        <f t="shared" si="9"/>
        <v>400</v>
      </c>
      <c r="F177" s="47"/>
    </row>
    <row r="178" spans="2:6" s="48" customFormat="1" x14ac:dyDescent="0.25">
      <c r="B178" s="20">
        <f t="shared" si="8"/>
        <v>172</v>
      </c>
      <c r="C178" s="43" t="s">
        <v>571</v>
      </c>
      <c r="D178" s="15">
        <v>348</v>
      </c>
      <c r="E178" s="55">
        <f t="shared" si="9"/>
        <v>1740</v>
      </c>
      <c r="F178" s="47"/>
    </row>
    <row r="179" spans="2:6" s="48" customFormat="1" x14ac:dyDescent="0.25">
      <c r="B179" s="20">
        <f t="shared" si="8"/>
        <v>173</v>
      </c>
      <c r="C179" s="43" t="s">
        <v>570</v>
      </c>
      <c r="D179" s="15">
        <v>68</v>
      </c>
      <c r="E179" s="55">
        <f t="shared" si="9"/>
        <v>340</v>
      </c>
      <c r="F179" s="47"/>
    </row>
    <row r="180" spans="2:6" s="48" customFormat="1" x14ac:dyDescent="0.25">
      <c r="B180" s="20">
        <f t="shared" si="8"/>
        <v>174</v>
      </c>
      <c r="C180" s="43" t="s">
        <v>115</v>
      </c>
      <c r="D180" s="15">
        <v>131</v>
      </c>
      <c r="E180" s="55">
        <f t="shared" si="9"/>
        <v>655</v>
      </c>
      <c r="F180" s="47"/>
    </row>
    <row r="181" spans="2:6" s="48" customFormat="1" x14ac:dyDescent="0.25">
      <c r="B181" s="20">
        <f t="shared" si="8"/>
        <v>175</v>
      </c>
      <c r="C181" s="43" t="s">
        <v>107</v>
      </c>
      <c r="D181" s="15">
        <v>144</v>
      </c>
      <c r="E181" s="55">
        <f t="shared" si="9"/>
        <v>720</v>
      </c>
      <c r="F181" s="47"/>
    </row>
    <row r="182" spans="2:6" s="48" customFormat="1" x14ac:dyDescent="0.25">
      <c r="B182" s="20">
        <f t="shared" si="8"/>
        <v>176</v>
      </c>
      <c r="C182" s="43" t="s">
        <v>29</v>
      </c>
      <c r="D182" s="15">
        <v>434</v>
      </c>
      <c r="E182" s="55">
        <f t="shared" si="9"/>
        <v>2170</v>
      </c>
      <c r="F182" s="47"/>
    </row>
    <row r="183" spans="2:6" s="48" customFormat="1" x14ac:dyDescent="0.25">
      <c r="B183" s="20">
        <f t="shared" si="8"/>
        <v>177</v>
      </c>
      <c r="C183" s="41" t="s">
        <v>3</v>
      </c>
      <c r="D183" s="15">
        <f>154+251+262+467+344+311+4+604+225+270+73+386+325+100+108+78+121+326+169+243+53+451+138+177</f>
        <v>5640</v>
      </c>
      <c r="E183" s="55">
        <f t="shared" si="9"/>
        <v>28200</v>
      </c>
      <c r="F183" s="47"/>
    </row>
    <row r="184" spans="2:6" s="48" customFormat="1" x14ac:dyDescent="0.25">
      <c r="B184" s="20">
        <f t="shared" si="8"/>
        <v>178</v>
      </c>
      <c r="C184" s="43" t="s">
        <v>142</v>
      </c>
      <c r="D184" s="15">
        <v>52</v>
      </c>
      <c r="E184" s="55">
        <f t="shared" si="9"/>
        <v>260</v>
      </c>
      <c r="F184" s="47"/>
    </row>
    <row r="185" spans="2:6" s="48" customFormat="1" x14ac:dyDescent="0.25">
      <c r="B185" s="20">
        <f t="shared" si="8"/>
        <v>179</v>
      </c>
      <c r="C185" s="43" t="s">
        <v>569</v>
      </c>
      <c r="D185" s="15">
        <v>258</v>
      </c>
      <c r="E185" s="55">
        <f t="shared" si="9"/>
        <v>1290</v>
      </c>
      <c r="F185" s="47"/>
    </row>
    <row r="186" spans="2:6" s="48" customFormat="1" x14ac:dyDescent="0.25">
      <c r="B186" s="20">
        <f t="shared" si="8"/>
        <v>180</v>
      </c>
      <c r="C186" s="43" t="s">
        <v>123</v>
      </c>
      <c r="D186" s="15">
        <v>332</v>
      </c>
      <c r="E186" s="55">
        <f t="shared" si="9"/>
        <v>1660</v>
      </c>
      <c r="F186" s="47"/>
    </row>
    <row r="187" spans="2:6" s="48" customFormat="1" x14ac:dyDescent="0.25">
      <c r="B187" s="20">
        <f t="shared" si="8"/>
        <v>181</v>
      </c>
      <c r="C187" s="43" t="s">
        <v>91</v>
      </c>
      <c r="D187" s="15">
        <v>109</v>
      </c>
      <c r="E187" s="55">
        <f t="shared" ref="E187:E218" si="10">D187*5</f>
        <v>545</v>
      </c>
      <c r="F187" s="47"/>
    </row>
    <row r="188" spans="2:6" s="48" customFormat="1" x14ac:dyDescent="0.25">
      <c r="B188" s="20">
        <f t="shared" si="8"/>
        <v>182</v>
      </c>
      <c r="C188" s="43" t="s">
        <v>568</v>
      </c>
      <c r="D188" s="15">
        <v>722</v>
      </c>
      <c r="E188" s="55">
        <f t="shared" si="10"/>
        <v>3610</v>
      </c>
      <c r="F188" s="47"/>
    </row>
    <row r="189" spans="2:6" s="48" customFormat="1" x14ac:dyDescent="0.25">
      <c r="B189" s="20">
        <f t="shared" si="8"/>
        <v>183</v>
      </c>
      <c r="C189" s="41" t="s">
        <v>8</v>
      </c>
      <c r="D189" s="15">
        <f>275+71+74+128</f>
        <v>548</v>
      </c>
      <c r="E189" s="55">
        <f t="shared" si="10"/>
        <v>2740</v>
      </c>
      <c r="F189" s="47"/>
    </row>
    <row r="190" spans="2:6" s="48" customFormat="1" x14ac:dyDescent="0.25">
      <c r="B190" s="20">
        <f t="shared" si="8"/>
        <v>184</v>
      </c>
      <c r="C190" s="43" t="s">
        <v>104</v>
      </c>
      <c r="D190" s="15">
        <v>107</v>
      </c>
      <c r="E190" s="55">
        <f t="shared" si="10"/>
        <v>535</v>
      </c>
      <c r="F190" s="47"/>
    </row>
    <row r="191" spans="2:6" s="48" customFormat="1" x14ac:dyDescent="0.25">
      <c r="B191" s="20">
        <f t="shared" si="8"/>
        <v>185</v>
      </c>
      <c r="C191" s="43" t="s">
        <v>134</v>
      </c>
      <c r="D191" s="15">
        <v>268</v>
      </c>
      <c r="E191" s="55">
        <f t="shared" si="10"/>
        <v>1340</v>
      </c>
      <c r="F191" s="47"/>
    </row>
    <row r="192" spans="2:6" s="48" customFormat="1" x14ac:dyDescent="0.25">
      <c r="B192" s="20">
        <f t="shared" si="8"/>
        <v>186</v>
      </c>
      <c r="C192" s="43" t="s">
        <v>129</v>
      </c>
      <c r="D192" s="15">
        <v>37</v>
      </c>
      <c r="E192" s="55">
        <f t="shared" si="10"/>
        <v>185</v>
      </c>
      <c r="F192" s="47"/>
    </row>
    <row r="193" spans="2:6" s="48" customFormat="1" x14ac:dyDescent="0.25">
      <c r="B193" s="20">
        <f t="shared" si="8"/>
        <v>187</v>
      </c>
      <c r="C193" s="43" t="s">
        <v>93</v>
      </c>
      <c r="D193" s="15">
        <v>442</v>
      </c>
      <c r="E193" s="55">
        <f t="shared" si="10"/>
        <v>2210</v>
      </c>
      <c r="F193" s="47"/>
    </row>
    <row r="194" spans="2:6" s="48" customFormat="1" x14ac:dyDescent="0.25">
      <c r="B194" s="20">
        <f t="shared" si="8"/>
        <v>188</v>
      </c>
      <c r="C194" s="43" t="s">
        <v>42</v>
      </c>
      <c r="D194" s="15">
        <v>159</v>
      </c>
      <c r="E194" s="55">
        <f t="shared" si="10"/>
        <v>795</v>
      </c>
      <c r="F194" s="47"/>
    </row>
    <row r="195" spans="2:6" s="48" customFormat="1" x14ac:dyDescent="0.25">
      <c r="B195" s="20">
        <f t="shared" si="8"/>
        <v>189</v>
      </c>
      <c r="C195" s="43" t="s">
        <v>130</v>
      </c>
      <c r="D195" s="15">
        <v>95</v>
      </c>
      <c r="E195" s="55">
        <f t="shared" si="10"/>
        <v>475</v>
      </c>
      <c r="F195" s="47"/>
    </row>
    <row r="196" spans="2:6" s="48" customFormat="1" x14ac:dyDescent="0.25">
      <c r="B196" s="20">
        <f t="shared" si="8"/>
        <v>190</v>
      </c>
      <c r="C196" s="43" t="s">
        <v>143</v>
      </c>
      <c r="D196" s="15">
        <v>309</v>
      </c>
      <c r="E196" s="55">
        <f t="shared" si="10"/>
        <v>1545</v>
      </c>
      <c r="F196" s="47"/>
    </row>
    <row r="197" spans="2:6" s="48" customFormat="1" x14ac:dyDescent="0.25">
      <c r="B197" s="20">
        <f t="shared" si="8"/>
        <v>191</v>
      </c>
      <c r="C197" s="43" t="s">
        <v>137</v>
      </c>
      <c r="D197" s="15">
        <v>130</v>
      </c>
      <c r="E197" s="55">
        <f t="shared" si="10"/>
        <v>650</v>
      </c>
      <c r="F197" s="47"/>
    </row>
    <row r="198" spans="2:6" s="48" customFormat="1" x14ac:dyDescent="0.25">
      <c r="B198" s="20">
        <f t="shared" si="8"/>
        <v>192</v>
      </c>
      <c r="C198" s="43" t="s">
        <v>122</v>
      </c>
      <c r="D198" s="15">
        <v>136</v>
      </c>
      <c r="E198" s="55">
        <f t="shared" si="10"/>
        <v>680</v>
      </c>
      <c r="F198" s="47"/>
    </row>
    <row r="199" spans="2:6" s="48" customFormat="1" x14ac:dyDescent="0.25">
      <c r="B199" s="20">
        <f t="shared" si="8"/>
        <v>193</v>
      </c>
      <c r="C199" s="43" t="s">
        <v>567</v>
      </c>
      <c r="D199" s="15">
        <v>320</v>
      </c>
      <c r="E199" s="55">
        <f t="shared" si="10"/>
        <v>1600</v>
      </c>
      <c r="F199" s="47"/>
    </row>
    <row r="200" spans="2:6" s="48" customFormat="1" x14ac:dyDescent="0.25">
      <c r="B200" s="20">
        <f t="shared" si="8"/>
        <v>194</v>
      </c>
      <c r="C200" s="43" t="s">
        <v>566</v>
      </c>
      <c r="D200" s="15">
        <v>807</v>
      </c>
      <c r="E200" s="55">
        <f t="shared" si="10"/>
        <v>4035</v>
      </c>
      <c r="F200" s="47"/>
    </row>
    <row r="201" spans="2:6" s="48" customFormat="1" x14ac:dyDescent="0.25">
      <c r="B201" s="20">
        <f t="shared" ref="B201:B245" si="11">B200+1</f>
        <v>195</v>
      </c>
      <c r="C201" s="43" t="s">
        <v>360</v>
      </c>
      <c r="D201" s="15">
        <v>218</v>
      </c>
      <c r="E201" s="55">
        <f t="shared" si="10"/>
        <v>1090</v>
      </c>
      <c r="F201" s="47"/>
    </row>
    <row r="202" spans="2:6" s="48" customFormat="1" x14ac:dyDescent="0.25">
      <c r="B202" s="20">
        <f t="shared" si="11"/>
        <v>196</v>
      </c>
      <c r="C202" s="43" t="s">
        <v>361</v>
      </c>
      <c r="D202" s="50">
        <f>14+74+108+6+26</f>
        <v>228</v>
      </c>
      <c r="E202" s="55">
        <f t="shared" si="10"/>
        <v>1140</v>
      </c>
      <c r="F202" s="47"/>
    </row>
    <row r="203" spans="2:6" s="48" customFormat="1" x14ac:dyDescent="0.25">
      <c r="B203" s="20">
        <f t="shared" si="11"/>
        <v>197</v>
      </c>
      <c r="C203" s="43" t="s">
        <v>53</v>
      </c>
      <c r="D203" s="15">
        <v>44</v>
      </c>
      <c r="E203" s="55">
        <f t="shared" si="10"/>
        <v>220</v>
      </c>
      <c r="F203" s="47"/>
    </row>
    <row r="204" spans="2:6" s="48" customFormat="1" x14ac:dyDescent="0.25">
      <c r="B204" s="20">
        <f t="shared" si="11"/>
        <v>198</v>
      </c>
      <c r="C204" s="43" t="s">
        <v>362</v>
      </c>
      <c r="D204" s="15">
        <v>220</v>
      </c>
      <c r="E204" s="55">
        <f t="shared" si="10"/>
        <v>1100</v>
      </c>
      <c r="F204" s="47"/>
    </row>
    <row r="205" spans="2:6" s="48" customFormat="1" x14ac:dyDescent="0.25">
      <c r="B205" s="20">
        <f t="shared" si="11"/>
        <v>199</v>
      </c>
      <c r="C205" s="32" t="s">
        <v>565</v>
      </c>
      <c r="D205" s="15">
        <v>230</v>
      </c>
      <c r="E205" s="55">
        <f t="shared" si="10"/>
        <v>1150</v>
      </c>
      <c r="F205" s="47"/>
    </row>
    <row r="206" spans="2:6" s="48" customFormat="1" x14ac:dyDescent="0.25">
      <c r="B206" s="20">
        <f t="shared" si="11"/>
        <v>200</v>
      </c>
      <c r="C206" s="43" t="s">
        <v>363</v>
      </c>
      <c r="D206" s="15">
        <v>157</v>
      </c>
      <c r="E206" s="55">
        <f t="shared" si="10"/>
        <v>785</v>
      </c>
      <c r="F206" s="47"/>
    </row>
    <row r="207" spans="2:6" s="48" customFormat="1" x14ac:dyDescent="0.25">
      <c r="B207" s="20">
        <f t="shared" si="11"/>
        <v>201</v>
      </c>
      <c r="C207" s="41" t="s">
        <v>364</v>
      </c>
      <c r="D207" s="15">
        <f>152+48</f>
        <v>200</v>
      </c>
      <c r="E207" s="55">
        <f t="shared" si="10"/>
        <v>1000</v>
      </c>
      <c r="F207" s="47"/>
    </row>
    <row r="208" spans="2:6" s="48" customFormat="1" x14ac:dyDescent="0.25">
      <c r="B208" s="20">
        <f t="shared" si="11"/>
        <v>202</v>
      </c>
      <c r="C208" s="43" t="s">
        <v>365</v>
      </c>
      <c r="D208" s="15">
        <v>234</v>
      </c>
      <c r="E208" s="55">
        <f t="shared" si="10"/>
        <v>1170</v>
      </c>
      <c r="F208" s="47"/>
    </row>
    <row r="209" spans="2:6" s="48" customFormat="1" x14ac:dyDescent="0.25">
      <c r="B209" s="20">
        <f t="shared" si="11"/>
        <v>203</v>
      </c>
      <c r="C209" s="43" t="s">
        <v>366</v>
      </c>
      <c r="D209" s="15">
        <v>317</v>
      </c>
      <c r="E209" s="55">
        <f t="shared" si="10"/>
        <v>1585</v>
      </c>
      <c r="F209" s="47"/>
    </row>
    <row r="210" spans="2:6" s="48" customFormat="1" x14ac:dyDescent="0.25">
      <c r="B210" s="20">
        <f t="shared" si="11"/>
        <v>204</v>
      </c>
      <c r="C210" s="43" t="s">
        <v>367</v>
      </c>
      <c r="D210" s="15">
        <v>72</v>
      </c>
      <c r="E210" s="55">
        <f t="shared" si="10"/>
        <v>360</v>
      </c>
      <c r="F210" s="47"/>
    </row>
    <row r="211" spans="2:6" s="48" customFormat="1" x14ac:dyDescent="0.25">
      <c r="B211" s="20">
        <f t="shared" si="11"/>
        <v>205</v>
      </c>
      <c r="C211" s="43" t="s">
        <v>368</v>
      </c>
      <c r="D211" s="15">
        <v>62</v>
      </c>
      <c r="E211" s="55">
        <f t="shared" si="10"/>
        <v>310</v>
      </c>
      <c r="F211" s="47"/>
    </row>
    <row r="212" spans="2:6" s="48" customFormat="1" x14ac:dyDescent="0.25">
      <c r="B212" s="20">
        <f t="shared" si="11"/>
        <v>206</v>
      </c>
      <c r="C212" s="43" t="s">
        <v>369</v>
      </c>
      <c r="D212" s="15">
        <v>156</v>
      </c>
      <c r="E212" s="55">
        <f t="shared" si="10"/>
        <v>780</v>
      </c>
      <c r="F212" s="47"/>
    </row>
    <row r="213" spans="2:6" s="48" customFormat="1" x14ac:dyDescent="0.25">
      <c r="B213" s="20">
        <f t="shared" si="11"/>
        <v>207</v>
      </c>
      <c r="C213" s="43" t="s">
        <v>564</v>
      </c>
      <c r="D213" s="15">
        <v>165</v>
      </c>
      <c r="E213" s="55">
        <f t="shared" si="10"/>
        <v>825</v>
      </c>
      <c r="F213" s="47"/>
    </row>
    <row r="214" spans="2:6" s="48" customFormat="1" x14ac:dyDescent="0.25">
      <c r="B214" s="20">
        <f t="shared" si="11"/>
        <v>208</v>
      </c>
      <c r="C214" s="43" t="s">
        <v>563</v>
      </c>
      <c r="D214" s="15">
        <v>358</v>
      </c>
      <c r="E214" s="55">
        <f t="shared" si="10"/>
        <v>1790</v>
      </c>
      <c r="F214" s="47"/>
    </row>
    <row r="215" spans="2:6" s="48" customFormat="1" x14ac:dyDescent="0.25">
      <c r="B215" s="20">
        <f t="shared" si="11"/>
        <v>209</v>
      </c>
      <c r="C215" s="43" t="s">
        <v>434</v>
      </c>
      <c r="D215" s="15">
        <v>97</v>
      </c>
      <c r="E215" s="55">
        <f t="shared" si="10"/>
        <v>485</v>
      </c>
      <c r="F215" s="47"/>
    </row>
    <row r="216" spans="2:6" s="48" customFormat="1" x14ac:dyDescent="0.25">
      <c r="B216" s="20">
        <f t="shared" si="11"/>
        <v>210</v>
      </c>
      <c r="C216" s="43" t="s">
        <v>370</v>
      </c>
      <c r="D216" s="15">
        <v>215</v>
      </c>
      <c r="E216" s="55">
        <f t="shared" si="10"/>
        <v>1075</v>
      </c>
      <c r="F216" s="47"/>
    </row>
    <row r="217" spans="2:6" s="48" customFormat="1" x14ac:dyDescent="0.25">
      <c r="B217" s="20">
        <f t="shared" si="11"/>
        <v>211</v>
      </c>
      <c r="C217" s="43" t="s">
        <v>562</v>
      </c>
      <c r="D217" s="15">
        <v>4</v>
      </c>
      <c r="E217" s="55">
        <f t="shared" si="10"/>
        <v>20</v>
      </c>
      <c r="F217" s="47"/>
    </row>
    <row r="218" spans="2:6" s="54" customFormat="1" x14ac:dyDescent="0.25">
      <c r="B218" s="20">
        <f t="shared" si="11"/>
        <v>212</v>
      </c>
      <c r="C218" s="43" t="s">
        <v>371</v>
      </c>
      <c r="D218" s="15">
        <v>102</v>
      </c>
      <c r="E218" s="55">
        <f t="shared" si="10"/>
        <v>510</v>
      </c>
      <c r="F218" s="47"/>
    </row>
    <row r="219" spans="2:6" s="54" customFormat="1" x14ac:dyDescent="0.25">
      <c r="B219" s="20">
        <f t="shared" si="11"/>
        <v>213</v>
      </c>
      <c r="C219" s="43" t="s">
        <v>561</v>
      </c>
      <c r="D219" s="15">
        <v>17</v>
      </c>
      <c r="E219" s="55">
        <f t="shared" ref="E219:E245" si="12">D219*5</f>
        <v>85</v>
      </c>
      <c r="F219" s="47"/>
    </row>
    <row r="220" spans="2:6" s="54" customFormat="1" x14ac:dyDescent="0.25">
      <c r="B220" s="20">
        <f t="shared" si="11"/>
        <v>214</v>
      </c>
      <c r="C220" s="43" t="s">
        <v>461</v>
      </c>
      <c r="D220" s="15">
        <v>195</v>
      </c>
      <c r="E220" s="55">
        <f t="shared" si="12"/>
        <v>975</v>
      </c>
      <c r="F220" s="47"/>
    </row>
    <row r="221" spans="2:6" s="54" customFormat="1" x14ac:dyDescent="0.25">
      <c r="B221" s="20">
        <f t="shared" si="11"/>
        <v>215</v>
      </c>
      <c r="C221" s="43" t="s">
        <v>463</v>
      </c>
      <c r="D221" s="15">
        <v>93</v>
      </c>
      <c r="E221" s="55">
        <f t="shared" si="12"/>
        <v>465</v>
      </c>
      <c r="F221" s="47"/>
    </row>
    <row r="222" spans="2:6" s="54" customFormat="1" x14ac:dyDescent="0.25">
      <c r="B222" s="20">
        <f t="shared" si="11"/>
        <v>216</v>
      </c>
      <c r="C222" s="43" t="s">
        <v>560</v>
      </c>
      <c r="D222" s="15">
        <v>412</v>
      </c>
      <c r="E222" s="55">
        <f t="shared" si="12"/>
        <v>2060</v>
      </c>
      <c r="F222" s="47"/>
    </row>
    <row r="223" spans="2:6" s="54" customFormat="1" x14ac:dyDescent="0.25">
      <c r="B223" s="20">
        <f t="shared" si="11"/>
        <v>217</v>
      </c>
      <c r="C223" s="43" t="s">
        <v>559</v>
      </c>
      <c r="D223" s="15">
        <v>135</v>
      </c>
      <c r="E223" s="55">
        <f t="shared" si="12"/>
        <v>675</v>
      </c>
      <c r="F223" s="47"/>
    </row>
    <row r="224" spans="2:6" s="48" customFormat="1" x14ac:dyDescent="0.25">
      <c r="B224" s="20">
        <f t="shared" si="11"/>
        <v>218</v>
      </c>
      <c r="C224" s="43" t="s">
        <v>558</v>
      </c>
      <c r="D224" s="15">
        <v>1089</v>
      </c>
      <c r="E224" s="55">
        <f t="shared" si="12"/>
        <v>5445</v>
      </c>
      <c r="F224" s="47"/>
    </row>
    <row r="225" spans="2:6" s="48" customFormat="1" x14ac:dyDescent="0.25">
      <c r="B225" s="20">
        <f t="shared" si="11"/>
        <v>219</v>
      </c>
      <c r="C225" s="43" t="s">
        <v>557</v>
      </c>
      <c r="D225" s="15">
        <v>870</v>
      </c>
      <c r="E225" s="55">
        <f t="shared" si="12"/>
        <v>4350</v>
      </c>
      <c r="F225" s="47"/>
    </row>
    <row r="226" spans="2:6" s="48" customFormat="1" x14ac:dyDescent="0.25">
      <c r="B226" s="20">
        <f t="shared" si="11"/>
        <v>220</v>
      </c>
      <c r="C226" s="43" t="s">
        <v>556</v>
      </c>
      <c r="D226" s="15">
        <v>327</v>
      </c>
      <c r="E226" s="55">
        <f t="shared" si="12"/>
        <v>1635</v>
      </c>
      <c r="F226" s="47"/>
    </row>
    <row r="227" spans="2:6" s="48" customFormat="1" x14ac:dyDescent="0.25">
      <c r="B227" s="20">
        <f t="shared" si="11"/>
        <v>221</v>
      </c>
      <c r="C227" s="43" t="s">
        <v>555</v>
      </c>
      <c r="D227" s="15">
        <v>178</v>
      </c>
      <c r="E227" s="55">
        <f t="shared" si="12"/>
        <v>890</v>
      </c>
      <c r="F227" s="47"/>
    </row>
    <row r="228" spans="2:6" s="48" customFormat="1" x14ac:dyDescent="0.25">
      <c r="B228" s="20">
        <f t="shared" si="11"/>
        <v>222</v>
      </c>
      <c r="C228" s="43" t="s">
        <v>372</v>
      </c>
      <c r="D228" s="15">
        <v>319</v>
      </c>
      <c r="E228" s="55">
        <f t="shared" si="12"/>
        <v>1595</v>
      </c>
      <c r="F228" s="47"/>
    </row>
    <row r="229" spans="2:6" s="48" customFormat="1" x14ac:dyDescent="0.25">
      <c r="B229" s="20">
        <f t="shared" si="11"/>
        <v>223</v>
      </c>
      <c r="C229" s="43" t="s">
        <v>554</v>
      </c>
      <c r="D229" s="15">
        <v>1</v>
      </c>
      <c r="E229" s="55">
        <f t="shared" si="12"/>
        <v>5</v>
      </c>
      <c r="F229" s="47"/>
    </row>
    <row r="230" spans="2:6" s="48" customFormat="1" x14ac:dyDescent="0.25">
      <c r="B230" s="20">
        <f t="shared" si="11"/>
        <v>224</v>
      </c>
      <c r="C230" s="43" t="s">
        <v>373</v>
      </c>
      <c r="D230" s="15">
        <v>239</v>
      </c>
      <c r="E230" s="55">
        <f t="shared" si="12"/>
        <v>1195</v>
      </c>
      <c r="F230" s="47"/>
    </row>
    <row r="231" spans="2:6" s="48" customFormat="1" x14ac:dyDescent="0.25">
      <c r="B231" s="20">
        <f t="shared" si="11"/>
        <v>225</v>
      </c>
      <c r="C231" s="43" t="s">
        <v>553</v>
      </c>
      <c r="D231" s="15">
        <v>43</v>
      </c>
      <c r="E231" s="55">
        <f t="shared" si="12"/>
        <v>215</v>
      </c>
      <c r="F231" s="47"/>
    </row>
    <row r="232" spans="2:6" s="48" customFormat="1" x14ac:dyDescent="0.25">
      <c r="B232" s="20">
        <f t="shared" si="11"/>
        <v>226</v>
      </c>
      <c r="C232" s="43" t="s">
        <v>374</v>
      </c>
      <c r="D232" s="15">
        <v>168</v>
      </c>
      <c r="E232" s="55">
        <f t="shared" si="12"/>
        <v>840</v>
      </c>
      <c r="F232" s="47"/>
    </row>
    <row r="233" spans="2:6" s="48" customFormat="1" x14ac:dyDescent="0.25">
      <c r="B233" s="20">
        <f t="shared" si="11"/>
        <v>227</v>
      </c>
      <c r="C233" s="43" t="s">
        <v>552</v>
      </c>
      <c r="D233" s="15">
        <v>90</v>
      </c>
      <c r="E233" s="55">
        <f t="shared" si="12"/>
        <v>450</v>
      </c>
      <c r="F233" s="47"/>
    </row>
    <row r="234" spans="2:6" s="48" customFormat="1" x14ac:dyDescent="0.25">
      <c r="B234" s="20">
        <f t="shared" si="11"/>
        <v>228</v>
      </c>
      <c r="C234" s="43" t="s">
        <v>551</v>
      </c>
      <c r="D234" s="15">
        <v>383</v>
      </c>
      <c r="E234" s="55">
        <f t="shared" si="12"/>
        <v>1915</v>
      </c>
      <c r="F234" s="47"/>
    </row>
    <row r="235" spans="2:6" s="48" customFormat="1" ht="15.75" customHeight="1" x14ac:dyDescent="0.25">
      <c r="B235" s="20">
        <f t="shared" si="11"/>
        <v>229</v>
      </c>
      <c r="C235" s="43" t="s">
        <v>550</v>
      </c>
      <c r="D235" s="15">
        <v>133</v>
      </c>
      <c r="E235" s="55">
        <f t="shared" si="12"/>
        <v>665</v>
      </c>
      <c r="F235" s="47"/>
    </row>
    <row r="236" spans="2:6" s="48" customFormat="1" x14ac:dyDescent="0.25">
      <c r="B236" s="20">
        <f t="shared" si="11"/>
        <v>230</v>
      </c>
      <c r="C236" s="43" t="s">
        <v>549</v>
      </c>
      <c r="D236" s="15">
        <v>251</v>
      </c>
      <c r="E236" s="55">
        <f t="shared" si="12"/>
        <v>1255</v>
      </c>
      <c r="F236" s="47"/>
    </row>
    <row r="237" spans="2:6" s="48" customFormat="1" x14ac:dyDescent="0.25">
      <c r="B237" s="20">
        <f t="shared" si="11"/>
        <v>231</v>
      </c>
      <c r="C237" s="43" t="s">
        <v>548</v>
      </c>
      <c r="D237" s="15">
        <v>732</v>
      </c>
      <c r="E237" s="55">
        <f t="shared" si="12"/>
        <v>3660</v>
      </c>
      <c r="F237" s="47"/>
    </row>
    <row r="238" spans="2:6" s="48" customFormat="1" x14ac:dyDescent="0.25">
      <c r="B238" s="20">
        <f t="shared" si="11"/>
        <v>232</v>
      </c>
      <c r="C238" s="43" t="s">
        <v>547</v>
      </c>
      <c r="D238" s="15">
        <v>171</v>
      </c>
      <c r="E238" s="55">
        <f t="shared" si="12"/>
        <v>855</v>
      </c>
      <c r="F238" s="47"/>
    </row>
    <row r="239" spans="2:6" s="48" customFormat="1" x14ac:dyDescent="0.25">
      <c r="B239" s="20">
        <f t="shared" si="11"/>
        <v>233</v>
      </c>
      <c r="C239" s="43" t="s">
        <v>546</v>
      </c>
      <c r="D239" s="15">
        <v>313</v>
      </c>
      <c r="E239" s="55">
        <f t="shared" si="12"/>
        <v>1565</v>
      </c>
      <c r="F239" s="47"/>
    </row>
    <row r="240" spans="2:6" s="48" customFormat="1" x14ac:dyDescent="0.25">
      <c r="B240" s="20">
        <f t="shared" si="11"/>
        <v>234</v>
      </c>
      <c r="C240" s="43" t="s">
        <v>545</v>
      </c>
      <c r="D240" s="15">
        <v>269</v>
      </c>
      <c r="E240" s="55">
        <f t="shared" si="12"/>
        <v>1345</v>
      </c>
      <c r="F240" s="47"/>
    </row>
    <row r="241" spans="2:6" s="48" customFormat="1" ht="16.5" customHeight="1" x14ac:dyDescent="0.25">
      <c r="B241" s="20">
        <f t="shared" si="11"/>
        <v>235</v>
      </c>
      <c r="C241" s="43" t="s">
        <v>126</v>
      </c>
      <c r="D241" s="15">
        <v>131</v>
      </c>
      <c r="E241" s="55">
        <f t="shared" si="12"/>
        <v>655</v>
      </c>
      <c r="F241" s="47"/>
    </row>
    <row r="242" spans="2:6" s="48" customFormat="1" x14ac:dyDescent="0.25">
      <c r="B242" s="20">
        <f t="shared" si="11"/>
        <v>236</v>
      </c>
      <c r="C242" s="43" t="s">
        <v>120</v>
      </c>
      <c r="D242" s="15">
        <v>239</v>
      </c>
      <c r="E242" s="55">
        <f t="shared" si="12"/>
        <v>1195</v>
      </c>
      <c r="F242" s="47"/>
    </row>
    <row r="243" spans="2:6" s="48" customFormat="1" x14ac:dyDescent="0.25">
      <c r="B243" s="20">
        <f t="shared" si="11"/>
        <v>237</v>
      </c>
      <c r="C243" s="43" t="s">
        <v>4</v>
      </c>
      <c r="D243" s="15">
        <v>758</v>
      </c>
      <c r="E243" s="55">
        <f t="shared" si="12"/>
        <v>3790</v>
      </c>
      <c r="F243" s="47"/>
    </row>
    <row r="244" spans="2:6" s="48" customFormat="1" x14ac:dyDescent="0.25">
      <c r="B244" s="20">
        <f t="shared" si="11"/>
        <v>238</v>
      </c>
      <c r="C244" s="43" t="s">
        <v>9</v>
      </c>
      <c r="D244" s="15">
        <v>385</v>
      </c>
      <c r="E244" s="55">
        <f t="shared" si="12"/>
        <v>1925</v>
      </c>
      <c r="F244" s="47"/>
    </row>
    <row r="245" spans="2:6" s="48" customFormat="1" x14ac:dyDescent="0.25">
      <c r="B245" s="20">
        <f t="shared" si="11"/>
        <v>239</v>
      </c>
      <c r="C245" s="43" t="s">
        <v>30</v>
      </c>
      <c r="D245" s="15">
        <v>507</v>
      </c>
      <c r="E245" s="55">
        <f t="shared" si="12"/>
        <v>2535</v>
      </c>
      <c r="F245" s="47"/>
    </row>
    <row r="246" spans="2:6" s="48" customFormat="1" x14ac:dyDescent="0.25">
      <c r="B246" s="64" t="s">
        <v>355</v>
      </c>
      <c r="C246" s="64"/>
      <c r="D246" s="56">
        <f>SUM(D7:D245)</f>
        <v>62259</v>
      </c>
      <c r="E246" s="57">
        <f>SUM(E7:E245)</f>
        <v>311295</v>
      </c>
      <c r="F246" s="47"/>
    </row>
    <row r="248" spans="2:6" x14ac:dyDescent="0.25">
      <c r="D248" s="51">
        <f>'savivald. ist.'!D205+istaigoms!D246</f>
        <v>163541</v>
      </c>
      <c r="E248" s="52">
        <f>'savivald. ist.'!E205+istaigoms!E246</f>
        <v>817705</v>
      </c>
    </row>
    <row r="249" spans="2:6" x14ac:dyDescent="0.25">
      <c r="D249" s="51">
        <v>163550</v>
      </c>
      <c r="E249" s="52">
        <v>817750</v>
      </c>
    </row>
    <row r="250" spans="2:6" x14ac:dyDescent="0.25">
      <c r="D250" s="51">
        <f>D248-D249</f>
        <v>-9</v>
      </c>
      <c r="E250" s="51">
        <f>E248-E249</f>
        <v>-45</v>
      </c>
    </row>
  </sheetData>
  <mergeCells count="4">
    <mergeCell ref="D3:E3"/>
    <mergeCell ref="D2:E2"/>
    <mergeCell ref="B4:E4"/>
    <mergeCell ref="B246:C246"/>
  </mergeCells>
  <phoneticPr fontId="26" type="noConversion"/>
  <conditionalFormatting sqref="C37:C38">
    <cfRule type="duplicateValues" dxfId="39" priority="45"/>
  </conditionalFormatting>
  <conditionalFormatting sqref="C130">
    <cfRule type="duplicateValues" dxfId="38" priority="44"/>
  </conditionalFormatting>
  <conditionalFormatting sqref="C131:C133">
    <cfRule type="duplicateValues" dxfId="37" priority="43"/>
  </conditionalFormatting>
  <conditionalFormatting sqref="C134">
    <cfRule type="duplicateValues" dxfId="36" priority="41"/>
  </conditionalFormatting>
  <conditionalFormatting sqref="C135:C136">
    <cfRule type="duplicateValues" dxfId="35" priority="40"/>
  </conditionalFormatting>
  <conditionalFormatting sqref="C137">
    <cfRule type="duplicateValues" dxfId="34" priority="39"/>
  </conditionalFormatting>
  <conditionalFormatting sqref="C138:C141">
    <cfRule type="duplicateValues" dxfId="33" priority="37"/>
  </conditionalFormatting>
  <conditionalFormatting sqref="C175:C176">
    <cfRule type="duplicateValues" dxfId="32" priority="35"/>
  </conditionalFormatting>
  <conditionalFormatting sqref="C177:C179">
    <cfRule type="duplicateValues" dxfId="31" priority="34"/>
  </conditionalFormatting>
  <conditionalFormatting sqref="C199:C200">
    <cfRule type="duplicateValues" dxfId="30" priority="33"/>
  </conditionalFormatting>
  <conditionalFormatting sqref="C201">
    <cfRule type="duplicateValues" dxfId="29" priority="32"/>
  </conditionalFormatting>
  <conditionalFormatting sqref="C202:C203">
    <cfRule type="duplicateValues" dxfId="28" priority="31"/>
  </conditionalFormatting>
  <conditionalFormatting sqref="C206">
    <cfRule type="duplicateValues" dxfId="27" priority="29"/>
  </conditionalFormatting>
  <conditionalFormatting sqref="C207">
    <cfRule type="duplicateValues" dxfId="26" priority="28"/>
  </conditionalFormatting>
  <conditionalFormatting sqref="C208:C210">
    <cfRule type="duplicateValues" dxfId="25" priority="27"/>
  </conditionalFormatting>
  <conditionalFormatting sqref="C211:C223">
    <cfRule type="duplicateValues" dxfId="24" priority="26"/>
  </conditionalFormatting>
  <conditionalFormatting sqref="C224">
    <cfRule type="duplicateValues" dxfId="23" priority="24"/>
  </conditionalFormatting>
  <conditionalFormatting sqref="C225">
    <cfRule type="duplicateValues" dxfId="22" priority="23"/>
  </conditionalFormatting>
  <conditionalFormatting sqref="C230:C232">
    <cfRule type="duplicateValues" dxfId="21" priority="20"/>
  </conditionalFormatting>
  <conditionalFormatting sqref="C46:C48">
    <cfRule type="duplicateValues" dxfId="20" priority="18"/>
  </conditionalFormatting>
  <conditionalFormatting sqref="C49 C51">
    <cfRule type="duplicateValues" dxfId="19" priority="17"/>
  </conditionalFormatting>
  <conditionalFormatting sqref="C15">
    <cfRule type="duplicateValues" dxfId="18" priority="16"/>
  </conditionalFormatting>
  <conditionalFormatting sqref="C14">
    <cfRule type="duplicateValues" dxfId="17" priority="14"/>
  </conditionalFormatting>
  <conditionalFormatting sqref="C13">
    <cfRule type="duplicateValues" dxfId="16" priority="13"/>
  </conditionalFormatting>
  <conditionalFormatting sqref="C16">
    <cfRule type="duplicateValues" dxfId="15" priority="12"/>
  </conditionalFormatting>
  <conditionalFormatting sqref="C17">
    <cfRule type="duplicateValues" dxfId="14" priority="11"/>
  </conditionalFormatting>
  <conditionalFormatting sqref="C18">
    <cfRule type="duplicateValues" dxfId="13" priority="10"/>
  </conditionalFormatting>
  <conditionalFormatting sqref="C19">
    <cfRule type="duplicateValues" dxfId="12" priority="9"/>
  </conditionalFormatting>
  <conditionalFormatting sqref="C20">
    <cfRule type="duplicateValues" dxfId="11" priority="8"/>
  </conditionalFormatting>
  <conditionalFormatting sqref="C21:C31">
    <cfRule type="duplicateValues" dxfId="10" priority="7"/>
  </conditionalFormatting>
  <conditionalFormatting sqref="C33">
    <cfRule type="duplicateValues" dxfId="9" priority="6"/>
  </conditionalFormatting>
  <conditionalFormatting sqref="C59">
    <cfRule type="duplicateValues" dxfId="8" priority="5"/>
  </conditionalFormatting>
  <conditionalFormatting sqref="C60">
    <cfRule type="duplicateValues" dxfId="7" priority="4"/>
  </conditionalFormatting>
  <conditionalFormatting sqref="C32">
    <cfRule type="duplicateValues" dxfId="6" priority="46"/>
  </conditionalFormatting>
  <conditionalFormatting sqref="C173:C174">
    <cfRule type="duplicateValues" dxfId="5" priority="47"/>
  </conditionalFormatting>
  <conditionalFormatting sqref="C204:C205">
    <cfRule type="duplicateValues" dxfId="4" priority="48"/>
  </conditionalFormatting>
  <conditionalFormatting sqref="C226:C229">
    <cfRule type="duplicateValues" dxfId="3" priority="49"/>
  </conditionalFormatting>
  <conditionalFormatting sqref="C40">
    <cfRule type="duplicateValues" dxfId="2" priority="2"/>
  </conditionalFormatting>
  <conditionalFormatting sqref="C50">
    <cfRule type="duplicateValues" dxfId="1" priority="1"/>
  </conditionalFormatting>
  <conditionalFormatting sqref="C39 C42:C44">
    <cfRule type="duplicateValues" dxfId="0" priority="52"/>
  </conditionalFormatting>
  <pageMargins left="0.31496062992125984" right="0.31496062992125984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savivald. ist.</vt:lpstr>
      <vt:lpstr>istaigoms</vt:lpstr>
      <vt:lpstr>istaigoms!Print_Area</vt:lpstr>
      <vt:lpstr>'savivald. ist.'!Print_Area</vt:lpstr>
      <vt:lpstr>istaigoms!Print_Titles</vt:lpstr>
      <vt:lpstr>'savivald. ist.'!Print_Titles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Galkus</dc:creator>
  <cp:lastModifiedBy>Rita Banuškevičienė</cp:lastModifiedBy>
  <cp:lastPrinted>2021-08-12T05:02:34Z</cp:lastPrinted>
  <dcterms:created xsi:type="dcterms:W3CDTF">2021-03-12T15:25:25Z</dcterms:created>
  <dcterms:modified xsi:type="dcterms:W3CDTF">2021-08-12T05:16:56Z</dcterms:modified>
</cp:coreProperties>
</file>