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migu1\Downloads\"/>
    </mc:Choice>
  </mc:AlternateContent>
  <xr:revisionPtr revIDLastSave="0" documentId="8_{A964941B-6401-46C1-BFC6-AB9DA170779A}" xr6:coauthVersionLast="45" xr6:coauthVersionMax="45" xr10:uidLastSave="{00000000-0000-0000-0000-000000000000}"/>
  <bookViews>
    <workbookView xWindow="-60" yWindow="-60" windowWidth="28920" windowHeight="17460" firstSheet="1" activeTab="1" xr2:uid="{00000000-000D-0000-FFFF-FFFF00000000}"/>
  </bookViews>
  <sheets>
    <sheet name="1 priedas_galiojanti redakcija" sheetId="1" state="hidden" r:id="rId1"/>
    <sheet name="1 priedas po 2020 11 18 švarus" sheetId="4" r:id="rId2"/>
    <sheet name="DNR asignavimų suvestinė" sheetId="5" state="hidden" r:id="rId3"/>
    <sheet name="pažymai" sheetId="6" state="hidden" r:id="rId4"/>
    <sheet name="Suvestinė" sheetId="7" state="hidden" r:id="rId5"/>
    <sheet name="Nepaskirstytas finansavimas" sheetId="8" state="hidden" r:id="rId6"/>
    <sheet name="Lapas3" sheetId="9" state="hidden" r:id="rId7"/>
  </sheets>
  <definedNames>
    <definedName name="_xlnm._FilterDatabase" localSheetId="1" hidden="1">'1 priedas po 2020 11 18 švarus'!$A$4:$F$149</definedName>
    <definedName name="_xlnm._FilterDatabase" localSheetId="0" hidden="1">'1 priedas_galiojanti redakcija'!$A$7:$G$159</definedName>
    <definedName name="_Hlk43234260" localSheetId="5">'Nepaskirstytas finansavimas'!#REF!</definedName>
    <definedName name="AtrankosBudSar" localSheetId="1">#REF!</definedName>
    <definedName name="AtrankosBudSar" localSheetId="0">#REF!</definedName>
    <definedName name="AtrankosBudSar">#REF!</definedName>
    <definedName name="FinFormosSar" localSheetId="1">#REF!</definedName>
    <definedName name="FinFormosSar" localSheetId="0">#REF!</definedName>
    <definedName name="FinFormosSar">#REF!</definedName>
    <definedName name="IISar" localSheetId="1">#REF!</definedName>
    <definedName name="IISar" localSheetId="0">#REF!</definedName>
    <definedName name="IISar">#REF!</definedName>
    <definedName name="_xlnm.Print_Area" localSheetId="0">'1 priedas_galiojanti redakcija'!$A$1:$F$159</definedName>
    <definedName name="_xlnm.Print_Titles" localSheetId="0">'1 priedas_galiojanti redakcija'!$6:$6</definedName>
    <definedName name="Z_00103297_FAD9_48DC_9A23_9FCC62D5E0C1_.wvu.FilterData" localSheetId="1" hidden="1">'1 priedas po 2020 11 18 švarus'!$A$4:$F$148</definedName>
    <definedName name="Z_003A858C_80B6_4526_ABFD_EFF9F1451C25_.wvu.Cols" localSheetId="1" hidden="1">'1 priedas po 2020 11 18 švarus'!$E:$E,'1 priedas po 2020 11 18 švarus'!#REF!,'1 priedas po 2020 11 18 švarus'!#REF!,'1 priedas po 2020 11 18 švarus'!#REF!</definedName>
    <definedName name="Z_003A858C_80B6_4526_ABFD_EFF9F1451C25_.wvu.Cols" localSheetId="0" hidden="1">'1 priedas_galiojanti redakcija'!$G:$H</definedName>
    <definedName name="Z_003A858C_80B6_4526_ABFD_EFF9F1451C25_.wvu.Cols" localSheetId="2" hidden="1">'DNR asignavimų suvestinė'!$A:$B</definedName>
    <definedName name="Z_003A858C_80B6_4526_ABFD_EFF9F1451C25_.wvu.FilterData" localSheetId="1" hidden="1">'1 priedas po 2020 11 18 švarus'!$A$4:$F$149</definedName>
    <definedName name="Z_003A858C_80B6_4526_ABFD_EFF9F1451C25_.wvu.FilterData" localSheetId="0" hidden="1">'1 priedas_galiojanti redakcija'!$A$7:$G$159</definedName>
    <definedName name="Z_003A858C_80B6_4526_ABFD_EFF9F1451C25_.wvu.PrintArea" localSheetId="0" hidden="1">'1 priedas_galiojanti redakcija'!$A$1:$F$159</definedName>
    <definedName name="Z_003A858C_80B6_4526_ABFD_EFF9F1451C25_.wvu.PrintTitles" localSheetId="0" hidden="1">'1 priedas_galiojanti redakcija'!$6:$6</definedName>
    <definedName name="Z_0135A376_52D5_4C5B_A07E_BCDFA7C774C1_.wvu.FilterData" localSheetId="0" hidden="1">'1 priedas_galiojanti redakcija'!$A$6:$H$159</definedName>
    <definedName name="Z_02D86D48_179B_43F3_9358_35E1EC86536F_.wvu.FilterData" localSheetId="0" hidden="1">'1 priedas_galiojanti redakcija'!$A$6:$H$159</definedName>
    <definedName name="Z_06A7B41C_A452_4CDD_840E_6EAFC6DE7D70_.wvu.FilterData" localSheetId="1" hidden="1">'1 priedas po 2020 11 18 švarus'!$A$4:$F$148</definedName>
    <definedName name="Z_08FFA44B_3B49_4BF8_8EDB_79BAE46A784E_.wvu.FilterData" localSheetId="1" hidden="1">'1 priedas po 2020 11 18 švarus'!$A$4:$F$148</definedName>
    <definedName name="Z_0BB3765F_613B_4430_B889_473DC44B9BDF_.wvu.FilterData" localSheetId="1" hidden="1">'1 priedas po 2020 11 18 švarus'!$A$4:$F$148</definedName>
    <definedName name="Z_0DFD64C4_F07C_4542_A995_07DBA291F30A_.wvu.FilterData" localSheetId="0" hidden="1">'1 priedas_galiojanti redakcija'!$A$6:$H$159</definedName>
    <definedName name="Z_10FDE46B_1112_483D_9DC3_88D16C2DC87F_.wvu.FilterData" localSheetId="1" hidden="1">'1 priedas po 2020 11 18 švarus'!$A$4:$F$148</definedName>
    <definedName name="Z_11564B09_54F0_4988_B2F0_FFD853A95EEF_.wvu.Cols" localSheetId="0" hidden="1">'1 priedas_galiojanti redakcija'!$G:$H</definedName>
    <definedName name="Z_11564B09_54F0_4988_B2F0_FFD853A95EEF_.wvu.Cols" localSheetId="2" hidden="1">'DNR asignavimų suvestinė'!$A:$B</definedName>
    <definedName name="Z_11564B09_54F0_4988_B2F0_FFD853A95EEF_.wvu.FilterData" localSheetId="1" hidden="1">'1 priedas po 2020 11 18 švarus'!$A$4:$F$149</definedName>
    <definedName name="Z_11564B09_54F0_4988_B2F0_FFD853A95EEF_.wvu.FilterData" localSheetId="0" hidden="1">'1 priedas_galiojanti redakcija'!$A$7:$G$159</definedName>
    <definedName name="Z_11564B09_54F0_4988_B2F0_FFD853A95EEF_.wvu.PrintArea" localSheetId="0" hidden="1">'1 priedas_galiojanti redakcija'!$A$1:$F$159</definedName>
    <definedName name="Z_11564B09_54F0_4988_B2F0_FFD853A95EEF_.wvu.PrintTitles" localSheetId="0" hidden="1">'1 priedas_galiojanti redakcija'!$6:$6</definedName>
    <definedName name="Z_13838084_5789_4CA0_B965_F62D622C5F88_.wvu.FilterData" localSheetId="0" hidden="1">'1 priedas_galiojanti redakcija'!$A$6:$H$159</definedName>
    <definedName name="Z_18AA07DD_E220_4B75_959F_C3F9D0576EEA_.wvu.FilterData" localSheetId="0" hidden="1">'1 priedas_galiojanti redakcija'!$A$6:$H$159</definedName>
    <definedName name="Z_1CEFA5B2_DA4C_4942_BDDF_2AB31FAE8E89_.wvu.Cols" localSheetId="0" hidden="1">'1 priedas_galiojanti redakcija'!$G:$H</definedName>
    <definedName name="Z_1CEFA5B2_DA4C_4942_BDDF_2AB31FAE8E89_.wvu.Cols" localSheetId="2" hidden="1">'DNR asignavimų suvestinė'!$A:$B</definedName>
    <definedName name="Z_1CEFA5B2_DA4C_4942_BDDF_2AB31FAE8E89_.wvu.FilterData" localSheetId="1" hidden="1">'1 priedas po 2020 11 18 švarus'!$A$4:$F$149</definedName>
    <definedName name="Z_1CEFA5B2_DA4C_4942_BDDF_2AB31FAE8E89_.wvu.FilterData" localSheetId="0" hidden="1">'1 priedas_galiojanti redakcija'!$A$7:$G$159</definedName>
    <definedName name="Z_1CEFA5B2_DA4C_4942_BDDF_2AB31FAE8E89_.wvu.PrintArea" localSheetId="0" hidden="1">'1 priedas_galiojanti redakcija'!$A$1:$F$159</definedName>
    <definedName name="Z_1CEFA5B2_DA4C_4942_BDDF_2AB31FAE8E89_.wvu.PrintTitles" localSheetId="0" hidden="1">'1 priedas_galiojanti redakcija'!$6:$6</definedName>
    <definedName name="Z_1D517CD9_AFAE_4177_8F49_6B2C7714E7C7_.wvu.FilterData" localSheetId="0" hidden="1">'1 priedas_galiojanti redakcija'!$A$6:$H$159</definedName>
    <definedName name="Z_203A0349_6BE8_442E_B691_1CCDA2A5ABB4_.wvu.FilterData" localSheetId="1" hidden="1">'1 priedas po 2020 11 18 švarus'!$A$4:$F$149</definedName>
    <definedName name="Z_25F38115_0696_46A5_858A_FF5316ACE5E5_.wvu.FilterData" localSheetId="1" hidden="1">'1 priedas po 2020 11 18 švarus'!$A$3:$F$148</definedName>
    <definedName name="Z_26F0B7CE_429B_495E_8007_BC27A9F997C3_.wvu.FilterData" localSheetId="1" hidden="1">'1 priedas po 2020 11 18 švarus'!$A$4:$F$148</definedName>
    <definedName name="Z_2898B153_F533_41C7_94FF_F42ADDEC8EAC_.wvu.FilterData" localSheetId="1" hidden="1">'1 priedas po 2020 11 18 švarus'!$A$3:$F$148</definedName>
    <definedName name="Z_2ECAA728_21CD_4807_9CAC_E732FE6F73A9_.wvu.FilterData" localSheetId="0" hidden="1">'1 priedas_galiojanti redakcija'!$A$6:$H$159</definedName>
    <definedName name="Z_2F03D558_75AA_471A_BC04_7D535CF8AD38_.wvu.FilterData" localSheetId="1" hidden="1">'1 priedas po 2020 11 18 švarus'!$A$4:$F$148</definedName>
    <definedName name="Z_37CBB5BA_527B_4C3C_826A_B2B130AE789F_.wvu.Cols" localSheetId="1" hidden="1">'1 priedas po 2020 11 18 švarus'!#REF!</definedName>
    <definedName name="Z_37CBB5BA_527B_4C3C_826A_B2B130AE789F_.wvu.Cols" localSheetId="0" hidden="1">'1 priedas_galiojanti redakcija'!$G:$H</definedName>
    <definedName name="Z_37CBB5BA_527B_4C3C_826A_B2B130AE789F_.wvu.Cols" localSheetId="2" hidden="1">'DNR asignavimų suvestinė'!$A:$B</definedName>
    <definedName name="Z_37CBB5BA_527B_4C3C_826A_B2B130AE789F_.wvu.FilterData" localSheetId="1" hidden="1">'1 priedas po 2020 11 18 švarus'!$A$4:$F$149</definedName>
    <definedName name="Z_37CBB5BA_527B_4C3C_826A_B2B130AE789F_.wvu.FilterData" localSheetId="0" hidden="1">'1 priedas_galiojanti redakcija'!$A$7:$G$159</definedName>
    <definedName name="Z_37CBB5BA_527B_4C3C_826A_B2B130AE789F_.wvu.PrintArea" localSheetId="0" hidden="1">'1 priedas_galiojanti redakcija'!$A$1:$F$159</definedName>
    <definedName name="Z_37CBB5BA_527B_4C3C_826A_B2B130AE789F_.wvu.PrintTitles" localSheetId="0" hidden="1">'1 priedas_galiojanti redakcija'!$6:$6</definedName>
    <definedName name="Z_42998BAC_B025_4460_9ED7_BAECFB005D31_.wvu.FilterData" localSheetId="0" hidden="1">'1 priedas_galiojanti redakcija'!$A$7:$G$159</definedName>
    <definedName name="Z_42998BAC_B025_4460_9ED7_BAECFB005D31_.wvu.PrintArea" localSheetId="0" hidden="1">'1 priedas_galiojanti redakcija'!$A$1:$F$159</definedName>
    <definedName name="Z_42998BAC_B025_4460_9ED7_BAECFB005D31_.wvu.PrintTitles" localSheetId="0" hidden="1">'1 priedas_galiojanti redakcija'!$6:$6</definedName>
    <definedName name="Z_43F76387_D870_4C72_A0ED_09D24583EC1F_.wvu.FilterData" localSheetId="1" hidden="1">'1 priedas po 2020 11 18 švarus'!$A$4:$F$148</definedName>
    <definedName name="Z_44C4D231_496F_49F6_A256_B5FA63A9C3DA_.wvu.FilterData" localSheetId="1" hidden="1">'1 priedas po 2020 11 18 švarus'!$A$4:$F$148</definedName>
    <definedName name="Z_49E9D10D_B156_49C7_9396_AE7580FCD2F2_.wvu.FilterData" localSheetId="1" hidden="1">'1 priedas po 2020 11 18 švarus'!$A$4:$F$149</definedName>
    <definedName name="Z_4EF98D60_6F9C_4231_A5E9_AA02A15D2082_.wvu.FilterData" localSheetId="0" hidden="1">'1 priedas_galiojanti redakcija'!$A$6:$H$159</definedName>
    <definedName name="Z_4F107D65_D81C_4CBB_B868_3AB1F2395F06_.wvu.FilterData" localSheetId="0" hidden="1">'1 priedas_galiojanti redakcija'!$A$6:$H$159</definedName>
    <definedName name="Z_5240E96E_1173_47E1_AE3A_F811C0117310_.wvu.Cols" localSheetId="0" hidden="1">'1 priedas_galiojanti redakcija'!$G:$H</definedName>
    <definedName name="Z_5240E96E_1173_47E1_AE3A_F811C0117310_.wvu.Cols" localSheetId="2" hidden="1">'DNR asignavimų suvestinė'!$A:$B</definedName>
    <definedName name="Z_5240E96E_1173_47E1_AE3A_F811C0117310_.wvu.FilterData" localSheetId="1" hidden="1">'1 priedas po 2020 11 18 švarus'!$A$4:$F$149</definedName>
    <definedName name="Z_5240E96E_1173_47E1_AE3A_F811C0117310_.wvu.FilterData" localSheetId="0" hidden="1">'1 priedas_galiojanti redakcija'!$A$7:$G$159</definedName>
    <definedName name="Z_5240E96E_1173_47E1_AE3A_F811C0117310_.wvu.PrintArea" localSheetId="0" hidden="1">'1 priedas_galiojanti redakcija'!$A$1:$F$159</definedName>
    <definedName name="Z_5240E96E_1173_47E1_AE3A_F811C0117310_.wvu.PrintTitles" localSheetId="0" hidden="1">'1 priedas_galiojanti redakcija'!$6:$6</definedName>
    <definedName name="Z_53736D1F_747F_4D80_B8F0_1D68C2442125_.wvu.FilterData" localSheetId="1" hidden="1">'1 priedas po 2020 11 18 švarus'!$A$3:$F$148</definedName>
    <definedName name="Z_552E7042_9B43_4100_8768_C12C419AF9EC_.wvu.FilterData" localSheetId="1" hidden="1">'1 priedas po 2020 11 18 švarus'!$A$3:$F$148</definedName>
    <definedName name="Z_599965C4_F06E_467C_93BE_FAFAEA2260D5_.wvu.FilterData" localSheetId="1" hidden="1">'1 priedas po 2020 11 18 švarus'!$A$3:$F$148</definedName>
    <definedName name="Z_5F94BC92_A98E_4CC7_A23E_BDC19C3E4F01_.wvu.FilterData" localSheetId="1" hidden="1">'1 priedas po 2020 11 18 švarus'!$A$4:$F$149</definedName>
    <definedName name="Z_5FDFB997_5E96_4E51_AAC9_2D299E6AF05C_.wvu.FilterData" localSheetId="1" hidden="1">'1 priedas po 2020 11 18 švarus'!$A$3:$F$148</definedName>
    <definedName name="Z_686989B5_7194_4FD3_8B7A_6A03B0EC73B6_.wvu.FilterData" localSheetId="1" hidden="1">'1 priedas po 2020 11 18 švarus'!$A$4:$F$148</definedName>
    <definedName name="Z_6A4108F2_B4FA_48AC_9082_FCCC4239E965_.wvu.FilterData" localSheetId="1" hidden="1">'1 priedas po 2020 11 18 švarus'!$A$4:$F$149</definedName>
    <definedName name="Z_6AB9FB3A_22DA_413C_92EB_1AE957DE4159_.wvu.FilterData" localSheetId="1" hidden="1">'1 priedas po 2020 11 18 švarus'!$A$4:$F$149</definedName>
    <definedName name="Z_6D0F3C60_08FF_4894_9B0B_92159F9BB511_.wvu.FilterData" localSheetId="0" hidden="1">'1 priedas_galiojanti redakcija'!$A$6:$H$159</definedName>
    <definedName name="Z_6D0F3C60_08FF_4894_9B0B_92159F9BB511_.wvu.PrintArea" localSheetId="0" hidden="1">'1 priedas_galiojanti redakcija'!$A$1:$F$159</definedName>
    <definedName name="Z_6D0F3C60_08FF_4894_9B0B_92159F9BB511_.wvu.PrintTitles" localSheetId="0" hidden="1">'1 priedas_galiojanti redakcija'!$6:$6</definedName>
    <definedName name="Z_747578DE_945B_47D7_ADB8_91F41994F934_.wvu.FilterData" localSheetId="0" hidden="1">'1 priedas_galiojanti redakcija'!$A$6:$G$159</definedName>
    <definedName name="Z_7825F6E1_E477_48C0_ACE5_CEF37B352CDF_.wvu.FilterData" localSheetId="1" hidden="1">'1 priedas po 2020 11 18 švarus'!$A$4:$F$148</definedName>
    <definedName name="Z_7CE4E34D_E99F_42AF_A4B6_46D9B68D626C_.wvu.FilterData" localSheetId="0" hidden="1">'1 priedas_galiojanti redakcija'!$A$7:$G$159</definedName>
    <definedName name="Z_811A19FA_9C35_44B2_94DC_B54BFF9C762A_.wvu.FilterData" localSheetId="1" hidden="1">'1 priedas po 2020 11 18 švarus'!$A$4:$F$148</definedName>
    <definedName name="Z_8176E50E_8D8B_44D7_B5AA_EB2AC8108037_.wvu.FilterData" localSheetId="1" hidden="1">'1 priedas po 2020 11 18 švarus'!$A$4:$F$148</definedName>
    <definedName name="Z_818D80BB_9EA7_4214_8AE4_484DCE879D5E_.wvu.FilterData" localSheetId="0" hidden="1">'1 priedas_galiojanti redakcija'!$A$6:$H$159</definedName>
    <definedName name="Z_8245A6B3_B7A5_4DC7_943E_9F325487C51F_.wvu.Cols" localSheetId="0" hidden="1">'1 priedas_galiojanti redakcija'!$G:$H</definedName>
    <definedName name="Z_8245A6B3_B7A5_4DC7_943E_9F325487C51F_.wvu.Cols" localSheetId="2" hidden="1">'DNR asignavimų suvestinė'!$A:$B</definedName>
    <definedName name="Z_8245A6B3_B7A5_4DC7_943E_9F325487C51F_.wvu.FilterData" localSheetId="1" hidden="1">'1 priedas po 2020 11 18 švarus'!$A$4:$F$149</definedName>
    <definedName name="Z_8245A6B3_B7A5_4DC7_943E_9F325487C51F_.wvu.FilterData" localSheetId="0" hidden="1">'1 priedas_galiojanti redakcija'!$A$7:$G$159</definedName>
    <definedName name="Z_8245A6B3_B7A5_4DC7_943E_9F325487C51F_.wvu.PrintArea" localSheetId="1" hidden="1">'1 priedas po 2020 11 18 švarus'!$A$1:$F$149</definedName>
    <definedName name="Z_8245A6B3_B7A5_4DC7_943E_9F325487C51F_.wvu.PrintArea" localSheetId="0" hidden="1">'1 priedas_galiojanti redakcija'!$A$1:$F$159</definedName>
    <definedName name="Z_8245A6B3_B7A5_4DC7_943E_9F325487C51F_.wvu.PrintTitles" localSheetId="0" hidden="1">'1 priedas_galiojanti redakcija'!$6:$6</definedName>
    <definedName name="Z_84C1700D_7AED_4E7C_B5FC_0D19FD4EE87D_.wvu.FilterData" localSheetId="1" hidden="1">'1 priedas po 2020 11 18 švarus'!$A$4:$F$148</definedName>
    <definedName name="Z_8A7B51EB_3EB9_48D4_B90B_918D724D5B23_.wvu.FilterData" localSheetId="0" hidden="1">'1 priedas_galiojanti redakcija'!$A$6:$H$159</definedName>
    <definedName name="Z_8B274250_CE62_4729_9551_5A6A95584537_.wvu.FilterData" localSheetId="1" hidden="1">'1 priedas po 2020 11 18 švarus'!$A$4:$F$148</definedName>
    <definedName name="Z_8CBCED1B_66DE_49D3_883F_0A8696596EC9_.wvu.FilterData" localSheetId="0" hidden="1">'1 priedas_galiojanti redakcija'!$A$6:$H$159</definedName>
    <definedName name="Z_8CBCED1B_66DE_49D3_883F_0A8696596EC9_.wvu.PrintArea" localSheetId="0" hidden="1">'1 priedas_galiojanti redakcija'!$A$1:$F$159</definedName>
    <definedName name="Z_8CBCED1B_66DE_49D3_883F_0A8696596EC9_.wvu.PrintTitles" localSheetId="0" hidden="1">'1 priedas_galiojanti redakcija'!$6:$6</definedName>
    <definedName name="Z_8E966345_B9BB_4696_B5FF_EF2F6F067AB0_.wvu.FilterData" localSheetId="1" hidden="1">'1 priedas po 2020 11 18 švarus'!$A$4:$F$148</definedName>
    <definedName name="Z_980C17B9_936D_4FB2_B397_37395BF8ED2C_.wvu.FilterData" localSheetId="0" hidden="1">'1 priedas_galiojanti redakcija'!$A$6:$H$159</definedName>
    <definedName name="Z_98D8AD94_7E59_4C1E_93AC_47148CE1A72E_.wvu.FilterData" localSheetId="1" hidden="1">'1 priedas po 2020 11 18 švarus'!$A$4:$F$149</definedName>
    <definedName name="Z_99582BBC_53A2_4652_977A_07A0BAE1ED47_.wvu.FilterData" localSheetId="1" hidden="1">'1 priedas po 2020 11 18 švarus'!$A$4:$F$148</definedName>
    <definedName name="Z_9E7C99E6_7541_4F7E_833D_E7BADA0C423C_.wvu.FilterData" localSheetId="1" hidden="1">'1 priedas po 2020 11 18 švarus'!$A$3:$F$148</definedName>
    <definedName name="Z_A4052ED3_56CA_4AE3_A057_3E063CB6BB79_.wvu.FilterData" localSheetId="1" hidden="1">'1 priedas po 2020 11 18 švarus'!$A$4:$F$148</definedName>
    <definedName name="Z_A48C0C0E_BC46_46B4_BFE9_B84C2CCFF47D_.wvu.FilterData" localSheetId="1" hidden="1">'1 priedas po 2020 11 18 švarus'!$A$4:$F$148</definedName>
    <definedName name="Z_A4A83DE0_7440_427F_99F1_71BFE7AC9964_.wvu.FilterData" localSheetId="0" hidden="1">'1 priedas_galiojanti redakcija'!$A$6:$H$159</definedName>
    <definedName name="Z_A4B44EF9_97DB_4855_87FD_B7D84346D64F_.wvu.Cols" localSheetId="1" hidden="1">'1 priedas po 2020 11 18 švarus'!#REF!,'1 priedas po 2020 11 18 švarus'!#REF!</definedName>
    <definedName name="Z_A4B44EF9_97DB_4855_87FD_B7D84346D64F_.wvu.Cols" localSheetId="0" hidden="1">'1 priedas_galiojanti redakcija'!$G:$H</definedName>
    <definedName name="Z_A4B44EF9_97DB_4855_87FD_B7D84346D64F_.wvu.Cols" localSheetId="2" hidden="1">'DNR asignavimų suvestinė'!$A:$B</definedName>
    <definedName name="Z_A4B44EF9_97DB_4855_87FD_B7D84346D64F_.wvu.FilterData" localSheetId="1" hidden="1">'1 priedas po 2020 11 18 švarus'!$A$4:$F$149</definedName>
    <definedName name="Z_A4B44EF9_97DB_4855_87FD_B7D84346D64F_.wvu.FilterData" localSheetId="0" hidden="1">'1 priedas_galiojanti redakcija'!$A$7:$G$159</definedName>
    <definedName name="Z_A4B44EF9_97DB_4855_87FD_B7D84346D64F_.wvu.PrintArea" localSheetId="0" hidden="1">'1 priedas_galiojanti redakcija'!$A$1:$F$159</definedName>
    <definedName name="Z_A4B44EF9_97DB_4855_87FD_B7D84346D64F_.wvu.PrintTitles" localSheetId="0" hidden="1">'1 priedas_galiojanti redakcija'!$6:$6</definedName>
    <definedName name="Z_A6642487_B4C1_451A_9A3A_020268F273FF_.wvu.FilterData" localSheetId="1" hidden="1">'1 priedas po 2020 11 18 švarus'!$A$4:$F$149</definedName>
    <definedName name="Z_A715DE4A_1CC1_44D3_AEB0_232447BF5990_.wvu.FilterData" localSheetId="1" hidden="1">'1 priedas po 2020 11 18 švarus'!$A$4:$F$148</definedName>
    <definedName name="Z_A8E13145_6B1C_47F6_9682_8057FAB17B88_.wvu.Cols" localSheetId="0" hidden="1">'1 priedas_galiojanti redakcija'!$G:$H</definedName>
    <definedName name="Z_A8E13145_6B1C_47F6_9682_8057FAB17B88_.wvu.Cols" localSheetId="2" hidden="1">'DNR asignavimų suvestinė'!$A:$B</definedName>
    <definedName name="Z_A8E13145_6B1C_47F6_9682_8057FAB17B88_.wvu.FilterData" localSheetId="1" hidden="1">'1 priedas po 2020 11 18 švarus'!$A$4:$F$149</definedName>
    <definedName name="Z_A8E13145_6B1C_47F6_9682_8057FAB17B88_.wvu.FilterData" localSheetId="0" hidden="1">'1 priedas_galiojanti redakcija'!$A$7:$G$159</definedName>
    <definedName name="Z_A8E13145_6B1C_47F6_9682_8057FAB17B88_.wvu.PrintArea" localSheetId="0" hidden="1">'1 priedas_galiojanti redakcija'!$A$1:$F$159</definedName>
    <definedName name="Z_A8E13145_6B1C_47F6_9682_8057FAB17B88_.wvu.PrintTitles" localSheetId="0" hidden="1">'1 priedas_galiojanti redakcija'!$6:$6</definedName>
    <definedName name="Z_AB4B5590_CACC_4BF2_92A9_B85C7A11D774_.wvu.FilterData" localSheetId="0" hidden="1">'1 priedas_galiojanti redakcija'!$A$6:$H$159</definedName>
    <definedName name="Z_ABEC2AFA_7325_4D13_8B3D_3EB0579CBC95_.wvu.FilterData" localSheetId="1" hidden="1">'1 priedas po 2020 11 18 švarus'!$A$4:$F$148</definedName>
    <definedName name="Z_ADA07500_49EA_4310_A392_DC22127AAE5D_.wvu.FilterData" localSheetId="0" hidden="1">'1 priedas_galiojanti redakcija'!$A$6:$H$159</definedName>
    <definedName name="Z_AF4DD047_1305_4BE3_9A29_0716637561FF_.wvu.FilterData" localSheetId="1" hidden="1">'1 priedas po 2020 11 18 švarus'!$A$4:$F$148</definedName>
    <definedName name="Z_B231725F_CD8D_40B7_B74C_CFF4E6D7DD8D_.wvu.FilterData" localSheetId="1" hidden="1">'1 priedas po 2020 11 18 švarus'!$A$4:$F$148</definedName>
    <definedName name="Z_B3023575_EF6D_4347_A494_F0A4D27013DC_.wvu.FilterData" localSheetId="1" hidden="1">'1 priedas po 2020 11 18 švarus'!$A$3:$F$148</definedName>
    <definedName name="Z_B45CEDD7_DACF_4746_A2AD_6631D25193C9_.wvu.FilterData" localSheetId="1" hidden="1">'1 priedas po 2020 11 18 švarus'!$A$4:$F$148</definedName>
    <definedName name="Z_B4785E93_B121_4DD6_B801_B71D15E53C30_.wvu.FilterData" localSheetId="1" hidden="1">'1 priedas po 2020 11 18 švarus'!$A$4:$F$148</definedName>
    <definedName name="Z_B4785E93_B121_4DD6_B801_B71D15E53C30_.wvu.FilterData" localSheetId="0" hidden="1">'1 priedas_galiojanti redakcija'!$A$7:$G$159</definedName>
    <definedName name="Z_B5C466F2_5C9E_412A_929E_C1EA27CC66BC_.wvu.Cols" localSheetId="1" hidden="1">'1 priedas po 2020 11 18 švarus'!$E:$F</definedName>
    <definedName name="Z_B5C466F2_5C9E_412A_929E_C1EA27CC66BC_.wvu.Cols" localSheetId="0" hidden="1">'1 priedas_galiojanti redakcija'!$G:$H</definedName>
    <definedName name="Z_B5C466F2_5C9E_412A_929E_C1EA27CC66BC_.wvu.Cols" localSheetId="2" hidden="1">'DNR asignavimų suvestinė'!$A:$B</definedName>
    <definedName name="Z_B5C466F2_5C9E_412A_929E_C1EA27CC66BC_.wvu.FilterData" localSheetId="1" hidden="1">'1 priedas po 2020 11 18 švarus'!$A$4:$F$149</definedName>
    <definedName name="Z_B5C466F2_5C9E_412A_929E_C1EA27CC66BC_.wvu.FilterData" localSheetId="0" hidden="1">'1 priedas_galiojanti redakcija'!$A$7:$G$159</definedName>
    <definedName name="Z_B5C466F2_5C9E_412A_929E_C1EA27CC66BC_.wvu.PrintArea" localSheetId="0" hidden="1">'1 priedas_galiojanti redakcija'!$A$1:$F$159</definedName>
    <definedName name="Z_B5C466F2_5C9E_412A_929E_C1EA27CC66BC_.wvu.PrintTitles" localSheetId="0" hidden="1">'1 priedas_galiojanti redakcija'!$6:$6</definedName>
    <definedName name="Z_B80BF70A_5A8E_49EB_9ABD_667ACF8C345D_.wvu.FilterData" localSheetId="1" hidden="1">'1 priedas po 2020 11 18 švarus'!$A$3:$F$148</definedName>
    <definedName name="Z_B952EE06_32AB_4082_9712_6A87E12A0A82_.wvu.FilterData" localSheetId="0" hidden="1">'1 priedas_galiojanti redakcija'!$A$6:$G$159</definedName>
    <definedName name="Z_BA39D806_0D00_42B9_8681_F68EC294DB96_.wvu.FilterData" localSheetId="0" hidden="1">'1 priedas_galiojanti redakcija'!$A$6:$H$159</definedName>
    <definedName name="Z_C324D7F0_3CA7_4B5A_8FC0_B272E06AFCE7_.wvu.FilterData" localSheetId="0" hidden="1">'1 priedas_galiojanti redakcija'!$A$6:$H$159</definedName>
    <definedName name="Z_C3624D05_B557_484C_8D48_C7B6764F048B_.wvu.FilterData" localSheetId="1" hidden="1">'1 priedas po 2020 11 18 švarus'!$A$4:$F$149</definedName>
    <definedName name="Z_C3B501D2_E47B_45C8_A011_FB90EEA050C9_.wvu.FilterData" localSheetId="1" hidden="1">'1 priedas po 2020 11 18 švarus'!$A$4:$F$149</definedName>
    <definedName name="Z_C3BB733E_C93F_4A83_8DA1_658450846A89_.wvu.FilterData" localSheetId="1" hidden="1">'1 priedas po 2020 11 18 švarus'!$A$4:$F$148</definedName>
    <definedName name="Z_C3CC6BFF_8935_4E16_8CA0_F958777085F2_.wvu.FilterData" localSheetId="0" hidden="1">'1 priedas_galiojanti redakcija'!$A$6:$H$159</definedName>
    <definedName name="Z_C3CC6BFF_8935_4E16_8CA0_F958777085F2_.wvu.PrintArea" localSheetId="0" hidden="1">'1 priedas_galiojanti redakcija'!$A$1:$F$159</definedName>
    <definedName name="Z_C3CC6BFF_8935_4E16_8CA0_F958777085F2_.wvu.PrintTitles" localSheetId="0" hidden="1">'1 priedas_galiojanti redakcija'!$6:$6</definedName>
    <definedName name="Z_C45060BD_F2F1_4E79_AE87_CF37396774A2_.wvu.FilterData" localSheetId="0" hidden="1">'1 priedas_galiojanti redakcija'!$A$6:$H$159</definedName>
    <definedName name="Z_C57B7366_E190_4278_916A_C5086C137D03_.wvu.FilterData" localSheetId="0" hidden="1">'1 priedas_galiojanti redakcija'!$A$6:$H$159</definedName>
    <definedName name="Z_C68DE77A_F3D6_43F8_BD4E_40409979F0C6_.wvu.FilterData" localSheetId="1" hidden="1">'1 priedas po 2020 11 18 švarus'!$A$4:$F$149</definedName>
    <definedName name="Z_CD708D83_F1B2_4642_8274_545F0B72BF1F_.wvu.FilterData" localSheetId="1" hidden="1">'1 priedas po 2020 11 18 švarus'!$A$4:$F$148</definedName>
    <definedName name="Z_D2DF4F2A_1EC1_48E8_ADCF_6CC327E0E760_.wvu.FilterData" localSheetId="1" hidden="1">'1 priedas po 2020 11 18 švarus'!$A$4:$F$148</definedName>
    <definedName name="Z_D5F49E19_19EE_4C4C_B702_BABAD72C3CAC_.wvu.FilterData" localSheetId="1" hidden="1">'1 priedas po 2020 11 18 švarus'!$A$4:$F$149</definedName>
    <definedName name="Z_D8297777_A43B_4FB5_B349_DE09BE28BFAA_.wvu.FilterData" localSheetId="1" hidden="1">'1 priedas po 2020 11 18 švarus'!$A$4:$F$149</definedName>
    <definedName name="Z_D8D71124_32CA_4C14_92E6_06BCAD851F3D_.wvu.FilterData" localSheetId="1" hidden="1">'1 priedas po 2020 11 18 švarus'!$A$4:$F$149</definedName>
    <definedName name="Z_DB8A71FB_848F_4822_819A_1D1F6266FC1B_.wvu.FilterData" localSheetId="0" hidden="1">'1 priedas_galiojanti redakcija'!$A$6:$H$159</definedName>
    <definedName name="Z_DC58FC9A_6387_4D66_B2C6_355090F9E2F8_.wvu.FilterData" localSheetId="1" hidden="1">'1 priedas po 2020 11 18 švarus'!$A$4:$F$148</definedName>
    <definedName name="Z_DF74A94F_8183_44DC_AE17_C531F29696EE_.wvu.FilterData" localSheetId="1" hidden="1">'1 priedas po 2020 11 18 švarus'!$A$4:$F$149</definedName>
    <definedName name="Z_E2D6A793_49B3_47F8_BEFD_B3F58756FFBD_.wvu.FilterData" localSheetId="1" hidden="1">'1 priedas po 2020 11 18 švarus'!$A$3:$F$148</definedName>
    <definedName name="Z_E31D1182_0CC1_4FAA_B6C6_A84F708899CB_.wvu.FilterData" localSheetId="0" hidden="1">'1 priedas_galiojanti redakcija'!$A$6:$H$159</definedName>
    <definedName name="Z_E3908CA8_7F39_4688_ACBC_9830F5B0CEEB_.wvu.FilterData" localSheetId="1" hidden="1">'1 priedas po 2020 11 18 švarus'!$A$4:$F$149</definedName>
    <definedName name="Z_E5432C70_7314_48CE_B9FC_7B2C2F8E0FE0_.wvu.FilterData" localSheetId="0" hidden="1">'1 priedas_galiojanti redakcija'!$A$6:$H$159</definedName>
    <definedName name="Z_E6912D54_9850_431B_9029_2F841776B40E_.wvu.FilterData" localSheetId="0" hidden="1">'1 priedas_galiojanti redakcija'!$A$6:$H$159</definedName>
    <definedName name="Z_E7CB576D_7EE5_43C0_AE31_CD24519E9EA1_.wvu.FilterData" localSheetId="0" hidden="1">'1 priedas_galiojanti redakcija'!$A$6:$H$159</definedName>
    <definedName name="Z_ECCF7016_6E0F_42DB_8A99_E8B80788149E_.wvu.FilterData" localSheetId="1" hidden="1">'1 priedas po 2020 11 18 švarus'!$A$3:$F$148</definedName>
    <definedName name="Z_EE4D8382_682B_445F_BADB_01E17BA68394_.wvu.FilterData" localSheetId="0" hidden="1">'1 priedas_galiojanti redakcija'!$A$6:$H$159</definedName>
    <definedName name="Z_EFD63CD3_CEA0_4B79_AAF5_F2E0EA3F7EB9_.wvu.FilterData" localSheetId="0" hidden="1">'1 priedas_galiojanti redakcija'!$A$6:$H$159</definedName>
    <definedName name="Z_F3250750_4561_4301_961F_2F96E53E8BE7_.wvu.FilterData" localSheetId="1" hidden="1">'1 priedas po 2020 11 18 švarus'!$A$4:$F$149</definedName>
    <definedName name="Z_F4B9D18D_9D71_4BF5_B0CA_BB5F78A1E67F_.wvu.FilterData" localSheetId="0" hidden="1">'1 priedas_galiojanti redakcija'!$A$6:$H$159</definedName>
    <definedName name="Z_F4B9D18D_9D71_4BF5_B0CA_BB5F78A1E67F_.wvu.PrintArea" localSheetId="0" hidden="1">'1 priedas_galiojanti redakcija'!$A$1:$F$159</definedName>
    <definedName name="Z_F4B9D18D_9D71_4BF5_B0CA_BB5F78A1E67F_.wvu.PrintTitles" localSheetId="0" hidden="1">'1 priedas_galiojanti redakcija'!$6:$6</definedName>
    <definedName name="Z_F718F23B_4DA3_4E1A_9BFB_658CA989FD64_.wvu.FilterData" localSheetId="1" hidden="1">'1 priedas po 2020 11 18 švarus'!$A$3:$F$148</definedName>
    <definedName name="Z_FB309953_D43B_476F_A6A6_4308BCC7736D_.wvu.FilterData" localSheetId="0" hidden="1">'1 priedas_galiojanti redakcija'!$A$6:$H$159</definedName>
  </definedNames>
  <calcPr calcId="191029"/>
  <customWorkbookViews>
    <customWorkbookView name="Daiva Navikienė - Individuali peržiūra" guid="{5240E96E-1173-47E1-AE3A-F811C0117310}" mergeInterval="0" personalView="1" maximized="1" windowWidth="1362" windowHeight="566" activeSheetId="2"/>
    <customWorkbookView name="Vilma Gelžinytė-Marcinkevičė - Individuali peržiūra" guid="{11564B09-54F0-4988-B2F0-FFD853A95EEF}" mergeInterval="0" personalView="1" maximized="1" windowWidth="1262" windowHeight="551" activeSheetId="4"/>
    <customWorkbookView name="Rima Martinėnienė - Individuali peržiūra" guid="{8245A6B3-B7A5-4DC7-943E-9F325487C51F}" mergeInterval="0" personalView="1" maximized="1" windowWidth="1916" windowHeight="854" activeSheetId="2"/>
    <customWorkbookView name="Aistė Vilutienė - Individuali peržiūra" guid="{37CBB5BA-527B-4C3C-826A-B2B130AE789F}" mergeInterval="0" personalView="1" maximized="1" windowWidth="1916" windowHeight="828" activeSheetId="2"/>
    <customWorkbookView name="Jolita Žukauskaitė - Individuali peržiūra" guid="{A4B44EF9-97DB-4855-87FD-B7D84346D64F}" mergeInterval="0" personalView="1" maximized="1" windowWidth="1916" windowHeight="854" activeSheetId="2"/>
    <customWorkbookView name="Agnė Kvedarienė - Individuali peržiūra" guid="{84C1700D-7AED-4E7C-B5FC-0D19FD4EE87D}" mergeInterval="0" personalView="1" maximized="1" windowWidth="1916" windowHeight="854" activeSheetId="2"/>
    <customWorkbookView name="Vilija Šemetienė - Individuali peržiūra" guid="{ECCF7016-6E0F-42DB-8A99-E8B80788149E}" mergeInterval="0" personalView="1" maximized="1" windowWidth="1916" windowHeight="854" activeSheetId="2"/>
    <customWorkbookView name="Rasa Baltronaitė - Individuali peržiūra" guid="{53736D1F-747F-4D80-B8F0-1D68C2442125}" mergeInterval="0" personalView="1" maximized="1" windowWidth="1916" windowHeight="854" activeSheetId="2"/>
    <customWorkbookView name="Agnė Kazlauskaitė - Individuali peržiūra" guid="{B80BF70A-5A8E-49EB-9ABD-667ACF8C345D}" mergeInterval="0" personalView="1" maximized="1" windowWidth="1916" windowHeight="854" activeSheetId="2"/>
    <customWorkbookView name="Sigitas Miškinis - Individuali peržiūra" guid="{2898B153-F533-41C7-94FF-F42ADDEC8EAC}" mergeInterval="0" personalView="1" maximized="1" windowWidth="1916" windowHeight="802" activeSheetId="2"/>
    <customWorkbookView name="Vaida Žukauskaitė - Individuali peržiūra" guid="{9E7C99E6-7541-4F7E-833D-E7BADA0C423C}" mergeInterval="0" personalView="1" maximized="1" windowWidth="1916" windowHeight="854" activeSheetId="2"/>
    <customWorkbookView name="Simona Daukilaitė - Individuali peržiūra" guid="{D7412AB4-F3C5-43CF-BB88-DAFE149381E2}" mergeInterval="0" personalView="1" maximized="1" windowWidth="1916" windowHeight="854" activeSheetId="1"/>
    <customWorkbookView name="Roma Narečionienė - Individuali peržiūra" guid="{290A5D92-31E1-4764-AA28-13F81310BFB6}" mergeInterval="0" personalView="1" maximized="1" windowWidth="1920" windowHeight="814" activeSheetId="1" showComments="commIndAndComment"/>
    <customWorkbookView name="Simona Rozočkina - Individuali peržiūra" guid="{71053950-8553-412F-8392-254D194056A7}" mergeInterval="0" personalView="1" maximized="1" windowWidth="1916" windowHeight="834" activeSheetId="1"/>
    <customWorkbookView name="Antanas Mališauskas - Individuali peržiūra" guid="{7813788F-5CE9-441E-86A0-5A907DF67FE6}" mergeInterval="0" personalView="1" maximized="1" windowWidth="1916" windowHeight="813" activeSheetId="1"/>
    <customWorkbookView name="Gražina Meiduvienė - Individuali peržiūra" guid="{F06A3898-4E5F-4DC1-8952-1FF5723044A8}" mergeInterval="0" personalView="1" maximized="1" windowWidth="1916" windowHeight="814" activeSheetId="1"/>
    <customWorkbookView name="Laurita Kazickienė - Individuali peržiūra" guid="{D0647560-CA37-4E4E-BA6E-DD84091674FD}" mergeInterval="0" personalView="1" maximized="1" windowWidth="1863" windowHeight="849" activeSheetId="1"/>
    <customWorkbookView name="Laura Sabulienė - Individuali peržiūra" guid="{CBBD8B8F-A889-447B-8578-464927FD48C2}" mergeInterval="0" personalView="1" maximized="1" xWindow="42" yWindow="36" windowWidth="1276" windowHeight="741" activeSheetId="1"/>
    <customWorkbookView name="Banga Vaitkutė - Individuali peržiūra" guid="{51D40D01-25E6-4D90-9410-86F83E900AFD}" mergeInterval="0" personalView="1" maximized="1" windowWidth="1916" windowHeight="854" activeSheetId="1"/>
    <customWorkbookView name="Neringa Morkvėnienė - Individuali peržiūra" guid="{A48C0C0E-BC46-46B4-BFE9-B84C2CCFF47D}" mergeInterval="0" personalView="1" maximized="1" windowWidth="1362" windowHeight="512" activeSheetId="2"/>
    <customWorkbookView name="Aurelija Sankauskė - Individuali peržiūra" guid="{811A19FA-9C35-44B2-94DC-B54BFF9C762A}" mergeInterval="0" personalView="1" maximized="1" windowWidth="1916" windowHeight="854" activeSheetId="2"/>
    <customWorkbookView name="Agnė Navikienė - Individuali peržiūra" guid="{06A7B41C-A452-4CDD-840E-6EAFC6DE7D70}" mergeInterval="0" personalView="1" maximized="1" windowWidth="1920" windowHeight="854" activeSheetId="2"/>
    <customWorkbookView name="Home - Individuali peržiūra" guid="{8B274250-CE62-4729-9551-5A6A95584537}" mergeInterval="0" personalView="1" maximized="1" xWindow="1272" yWindow="-8" windowWidth="1936" windowHeight="1056" activeSheetId="2"/>
    <customWorkbookView name="Akvilė Liatkovskienė - Individuali peržiūra" guid="{A8E13145-6B1C-47F6-9682-8057FAB17B88}" mergeInterval="0" personalView="1" maximized="1" windowWidth="1920" windowHeight="864" activeSheetId="2"/>
    <customWorkbookView name="Eglė Mikučionienė - Individuali peržiūra" guid="{003A858C-80B6-4526-ABFD-EFF9F1451C25}" mergeInterval="0" personalView="1" maximized="1" windowWidth="1360" windowHeight="542" activeSheetId="2"/>
    <customWorkbookView name="Inga Veževičienė - Individuali peržiūra" guid="{B5C466F2-5C9E-412A-929E-C1EA27CC66BC}" mergeInterval="0" personalView="1" maximized="1" windowWidth="1532" windowHeight="538" activeSheetId="2"/>
    <customWorkbookView name="Irma Patapienė - Individuali peržiūra" guid="{1CEFA5B2-DA4C-4942-BDDF-2AB31FAE8E89}" mergeInterval="0" personalView="1" maximized="1" windowWidth="1362" windowHeight="542" activeSheetId="4" showComments="commIndAndComment"/>
  </customWorkbookViews>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0" i="4" l="1"/>
  <c r="F120" i="4"/>
  <c r="E110" i="4"/>
  <c r="F110" i="4"/>
  <c r="E54" i="4"/>
  <c r="F54" i="4"/>
  <c r="E32" i="4"/>
  <c r="F32" i="4"/>
  <c r="E5" i="4"/>
  <c r="F5" i="4"/>
  <c r="F3" i="4" l="1"/>
  <c r="E3" i="4"/>
  <c r="D61" i="8" l="1"/>
  <c r="C61" i="8"/>
  <c r="D35" i="8"/>
  <c r="C35" i="8"/>
  <c r="D16" i="8"/>
  <c r="C16" i="8"/>
  <c r="D17" i="8" l="1"/>
  <c r="C17" i="8"/>
  <c r="D5" i="8" l="1"/>
  <c r="D4" i="8" s="1"/>
  <c r="D2" i="8" s="1"/>
  <c r="D63" i="8" l="1"/>
  <c r="C63" i="8"/>
  <c r="C62" i="8"/>
  <c r="D64" i="8"/>
  <c r="C64" i="8"/>
  <c r="D62" i="8"/>
  <c r="C4" i="8"/>
  <c r="C2" i="8" s="1"/>
  <c r="D36" i="8" l="1"/>
  <c r="D10" i="8" s="1"/>
  <c r="C36" i="8"/>
  <c r="C10" i="8" s="1"/>
  <c r="D37" i="8"/>
  <c r="C37" i="8"/>
  <c r="D9" i="8"/>
  <c r="C9" i="8"/>
  <c r="D38" i="8"/>
  <c r="D13" i="8" s="1"/>
  <c r="C38" i="8"/>
  <c r="C13" i="8" s="1"/>
  <c r="D19" i="8"/>
  <c r="C19" i="8"/>
  <c r="D18" i="8"/>
  <c r="D11" i="8" s="1"/>
  <c r="C18" i="8"/>
  <c r="C11" i="8" s="1"/>
  <c r="C12" i="8" l="1"/>
  <c r="D12" i="8"/>
  <c r="L8" i="5"/>
  <c r="AA18" i="5"/>
  <c r="Z18" i="5"/>
  <c r="Y18" i="5"/>
  <c r="AA17" i="5"/>
  <c r="Z17" i="5"/>
  <c r="Y17" i="5"/>
  <c r="Z16" i="5"/>
  <c r="Y16" i="5"/>
  <c r="AA15" i="5"/>
  <c r="Z15" i="5"/>
  <c r="Y15" i="5"/>
  <c r="AA14" i="5"/>
  <c r="Z14" i="5"/>
  <c r="Y14" i="5"/>
  <c r="AA12" i="5"/>
  <c r="Z12" i="5"/>
  <c r="Y12" i="5"/>
  <c r="AA11" i="5"/>
  <c r="Z11" i="5"/>
  <c r="Y11" i="5"/>
  <c r="AA10" i="5"/>
  <c r="Z10" i="5"/>
  <c r="Y10" i="5"/>
  <c r="AA9" i="5"/>
  <c r="Z9" i="5"/>
  <c r="Y9" i="5"/>
  <c r="AA7" i="5"/>
  <c r="Z7" i="5"/>
  <c r="Y7" i="5"/>
  <c r="O18" i="5"/>
  <c r="N18" i="5"/>
  <c r="M18" i="5"/>
  <c r="O17" i="5"/>
  <c r="N17" i="5"/>
  <c r="M17" i="5"/>
  <c r="O16" i="5"/>
  <c r="N16" i="5"/>
  <c r="M16" i="5"/>
  <c r="O15" i="5"/>
  <c r="N15" i="5"/>
  <c r="M15" i="5"/>
  <c r="O14" i="5"/>
  <c r="N14" i="5"/>
  <c r="M14" i="5"/>
  <c r="M13" i="5"/>
  <c r="M12" i="5"/>
  <c r="N11" i="5"/>
  <c r="M11" i="5"/>
  <c r="O10" i="5"/>
  <c r="N10" i="5"/>
  <c r="M10" i="5"/>
  <c r="O9" i="5"/>
  <c r="N9" i="5"/>
  <c r="M9" i="5"/>
  <c r="O7" i="5"/>
  <c r="N7" i="5"/>
  <c r="M7" i="5"/>
  <c r="Q12" i="5"/>
  <c r="P12" i="5" s="1"/>
  <c r="D7" i="5"/>
  <c r="D8" i="5"/>
  <c r="D9" i="5"/>
  <c r="D10" i="5"/>
  <c r="D14" i="5"/>
  <c r="D15" i="5"/>
  <c r="D16" i="5"/>
  <c r="D17" i="5"/>
  <c r="D18" i="5"/>
  <c r="T7" i="5"/>
  <c r="T8" i="5"/>
  <c r="T9" i="5"/>
  <c r="T10" i="5"/>
  <c r="T11" i="5"/>
  <c r="T12" i="5"/>
  <c r="T13" i="5"/>
  <c r="T14" i="5"/>
  <c r="T15" i="5"/>
  <c r="T16" i="5"/>
  <c r="T17" i="5"/>
  <c r="T18" i="5"/>
  <c r="P7" i="5"/>
  <c r="P8" i="5"/>
  <c r="P9" i="5"/>
  <c r="P10" i="5"/>
  <c r="P11" i="5"/>
  <c r="P14" i="5"/>
  <c r="P15" i="5"/>
  <c r="P17" i="5"/>
  <c r="P18" i="5"/>
  <c r="H18" i="5"/>
  <c r="H17" i="5"/>
  <c r="H16" i="5"/>
  <c r="H15" i="5"/>
  <c r="H14" i="5"/>
  <c r="H13" i="5"/>
  <c r="H12" i="5"/>
  <c r="H11" i="5"/>
  <c r="H10" i="5"/>
  <c r="H9" i="5"/>
  <c r="H8" i="5"/>
  <c r="H7" i="5"/>
  <c r="I6" i="5"/>
  <c r="J6" i="5"/>
  <c r="K6" i="5"/>
  <c r="U6" i="5"/>
  <c r="V6" i="5"/>
  <c r="W6" i="5"/>
  <c r="S16" i="5"/>
  <c r="AA16" i="5" s="1"/>
  <c r="Q16" i="5"/>
  <c r="S13" i="5"/>
  <c r="AA13" i="5" s="1"/>
  <c r="R13" i="5"/>
  <c r="R6" i="5" s="1"/>
  <c r="Q13" i="5"/>
  <c r="Y13" i="5" s="1"/>
  <c r="G13" i="5"/>
  <c r="O13" i="5" s="1"/>
  <c r="F13" i="5"/>
  <c r="N13" i="5" s="1"/>
  <c r="G12" i="5"/>
  <c r="O12" i="5" s="1"/>
  <c r="F12" i="5"/>
  <c r="N12" i="5" s="1"/>
  <c r="G11" i="5"/>
  <c r="O11" i="5" s="1"/>
  <c r="E6" i="5"/>
  <c r="Z13" i="5" l="1"/>
  <c r="L7" i="5"/>
  <c r="L10" i="5"/>
  <c r="L15" i="5"/>
  <c r="X7" i="5"/>
  <c r="X10" i="5"/>
  <c r="X12" i="5"/>
  <c r="X16" i="5"/>
  <c r="AA6" i="5"/>
  <c r="L9" i="5"/>
  <c r="L11" i="5"/>
  <c r="L14" i="5"/>
  <c r="L16" i="5"/>
  <c r="L18" i="5"/>
  <c r="X9" i="5"/>
  <c r="X11" i="5"/>
  <c r="X13" i="5"/>
  <c r="X15" i="5"/>
  <c r="X17" i="5"/>
  <c r="L13" i="5"/>
  <c r="L17" i="5"/>
  <c r="X14" i="5"/>
  <c r="Z6" i="5"/>
  <c r="O6" i="5"/>
  <c r="N6" i="5"/>
  <c r="L12" i="5"/>
  <c r="Y6" i="5"/>
  <c r="X18" i="5"/>
  <c r="M6" i="5"/>
  <c r="D13" i="5"/>
  <c r="Q6" i="5"/>
  <c r="G6" i="5"/>
  <c r="F6" i="5"/>
  <c r="S6" i="5"/>
  <c r="D12" i="5"/>
  <c r="P16" i="5"/>
  <c r="P13" i="5"/>
  <c r="T6" i="5"/>
  <c r="D11" i="5"/>
  <c r="H6" i="5"/>
  <c r="L6" i="5" l="1"/>
  <c r="D6" i="5"/>
  <c r="X6" i="5"/>
  <c r="P6" i="5"/>
  <c r="G159" i="1" l="1"/>
  <c r="F132" i="1"/>
  <c r="E132" i="1"/>
  <c r="F117" i="1"/>
  <c r="E117" i="1"/>
  <c r="H61" i="1"/>
  <c r="H60" i="1"/>
  <c r="G60" i="1"/>
  <c r="F60" i="1"/>
  <c r="E60" i="1"/>
  <c r="H35" i="1"/>
  <c r="G35" i="1"/>
  <c r="F35" i="1"/>
  <c r="E35" i="1"/>
  <c r="F8" i="1"/>
  <c r="E8" i="1"/>
  <c r="H7" i="1"/>
  <c r="G7" i="1"/>
  <c r="H5" i="1"/>
  <c r="E7" i="1" l="1"/>
  <c r="F7" i="1"/>
  <c r="D16" i="6" l="1"/>
  <c r="C17" i="6"/>
  <c r="E17" i="6"/>
  <c r="F17" i="6"/>
  <c r="G17" i="6"/>
  <c r="H17" i="6"/>
  <c r="B17" i="6"/>
  <c r="D15" i="6"/>
  <c r="D12" i="6"/>
  <c r="D11" i="6"/>
  <c r="D4" i="6"/>
  <c r="D5" i="6"/>
  <c r="D6" i="6"/>
  <c r="D7" i="6"/>
  <c r="D8" i="6"/>
  <c r="D9" i="6"/>
  <c r="D10" i="6"/>
  <c r="D14" i="6"/>
  <c r="D13" i="6"/>
  <c r="D17" i="6" l="1"/>
  <c r="G6" i="7" l="1"/>
  <c r="F6" i="7"/>
  <c r="E6" i="7"/>
  <c r="C6" i="7"/>
  <c r="D6" i="7"/>
  <c r="B6" i="7"/>
</calcChain>
</file>

<file path=xl/sharedStrings.xml><?xml version="1.0" encoding="utf-8"?>
<sst xmlns="http://schemas.openxmlformats.org/spreadsheetml/2006/main" count="1034" uniqueCount="319">
  <si>
    <t>INVESTICIJŲ SRITIS</t>
  </si>
  <si>
    <t>INVESTICIJŲ SUBSRITIS</t>
  </si>
  <si>
    <t>ATSAKINGA MINISTERIJA</t>
  </si>
  <si>
    <t>BENDRAS LĖŠŲ POREIKIS</t>
  </si>
  <si>
    <t>IŠ VISO PAGAL SRITIS</t>
  </si>
  <si>
    <t>ŽMOGIŠKASIS KAPITALAS</t>
  </si>
  <si>
    <t xml:space="preserve">Iš viso: </t>
  </si>
  <si>
    <r>
      <t xml:space="preserve">1.1. Švietimo sistemos gebėjimų reaguoti į rinkos poreikius didinimas 
</t>
    </r>
    <r>
      <rPr>
        <i/>
        <sz val="10"/>
        <rFont val="Times New Roman"/>
        <family val="1"/>
        <charset val="186"/>
      </rPr>
      <t>Didinamos švietimo sistemos galimybės per trumpą laikotarpį pasiūlyti rinkos poreikius atitinkančias mokymo ar studijų programas, diegti inovacijas į ugdymo procesą</t>
    </r>
    <r>
      <rPr>
        <sz val="10"/>
        <rFont val="Times New Roman"/>
        <family val="1"/>
        <charset val="186"/>
      </rPr>
      <t xml:space="preserve">
</t>
    </r>
  </si>
  <si>
    <t>ŠMSM</t>
  </si>
  <si>
    <t>EIMIN</t>
  </si>
  <si>
    <t>Finansinio raštingumo ir verslumo ugdymas (1-8 klasė)</t>
  </si>
  <si>
    <t>Socialinių inovacijų švietime plėtra</t>
  </si>
  <si>
    <t>Nacionalinių pedagogų rengimo centrų skaitmeninių priemonių ir išteklių atnaujinimas</t>
  </si>
  <si>
    <t xml:space="preserve">Jungtinių Europos universitetų iniciatyvų įgyvendinimas </t>
  </si>
  <si>
    <t>KM</t>
  </si>
  <si>
    <t>SAM</t>
  </si>
  <si>
    <t>Lietuvos sveikatos priežiūros specialistų kompetencijų platforma</t>
  </si>
  <si>
    <t xml:space="preserve">Tikslinės stipendijos STEAM, didžiausią dėmesį skiriant IT ir edukologijos specialybių studentams </t>
  </si>
  <si>
    <r>
      <t xml:space="preserve">1.3. Regioninio balanso išlaikymas
</t>
    </r>
    <r>
      <rPr>
        <i/>
        <sz val="10"/>
        <rFont val="Times New Roman"/>
        <family val="1"/>
        <charset val="186"/>
      </rPr>
      <t>Inžinerinės pramonės specialistų rengimo visuose regionų centruose užtikrinimas</t>
    </r>
    <r>
      <rPr>
        <sz val="10"/>
        <rFont val="Times New Roman"/>
        <family val="1"/>
        <charset val="186"/>
      </rPr>
      <t xml:space="preserve">
</t>
    </r>
  </si>
  <si>
    <t>VRM</t>
  </si>
  <si>
    <t>Regioninio planavimo kompetencijų ugdymas</t>
  </si>
  <si>
    <r>
      <t xml:space="preserve">1.4. Darbo jėgos įgūdžių ir aktyvumo užtikrinimas (perkvalifikavimas)
</t>
    </r>
    <r>
      <rPr>
        <i/>
        <sz val="10"/>
        <rFont val="Times New Roman"/>
        <family val="1"/>
        <charset val="186"/>
      </rPr>
      <t>Švietimo ir užimtumo sistemų pritaikymas operatyviam piliečių perkvalifikavimui ir įsiliejimui į darbo rinką, siekiant, kad jų potencialas būtų maksimaliai realizuojamas</t>
    </r>
    <r>
      <rPr>
        <sz val="10"/>
        <rFont val="Times New Roman"/>
        <family val="1"/>
        <charset val="186"/>
      </rPr>
      <t xml:space="preserve">
</t>
    </r>
  </si>
  <si>
    <t>Mokymai užsienio investuotojų darbuotojams</t>
  </si>
  <si>
    <t>Skaitmeninės atskirties mažinimas (skaitmeninių įgūdžių ugdymas 50+ ir vyresnio a. asmenims, valstybės tarnautojams ir kt. tikslinėms grupėms)</t>
  </si>
  <si>
    <r>
      <t xml:space="preserve">1.5. Mokslinio potencialo didinimas
</t>
    </r>
    <r>
      <rPr>
        <i/>
        <sz val="10"/>
        <rFont val="Times New Roman"/>
        <family val="1"/>
        <charset val="186"/>
      </rPr>
      <t>Pirmaujančių universitetų stiprinimas, siekiant, kad šalyje veiktų tarptautiniu mastu konkurencingi universitetai, turintys reikšmingą mokslinį potencialą</t>
    </r>
  </si>
  <si>
    <t xml:space="preserve">Aukšto lygio tyrėjų grupių MTEP (rezervinis sąrašas) </t>
  </si>
  <si>
    <t>Mokslinio potencialo užtikrinimas, įskaitant papildomas doktorantūros vietas ir pakankamą MTEP finansavimą</t>
  </si>
  <si>
    <t>SKAITMENINĖ EKONOMIKA IR VERSLAS</t>
  </si>
  <si>
    <t xml:space="preserve">Iš viso </t>
  </si>
  <si>
    <r>
      <t xml:space="preserve">2.1. Tradicinio verslo skaitmeninimas
</t>
    </r>
    <r>
      <rPr>
        <i/>
        <sz val="10"/>
        <rFont val="Times New Roman"/>
        <family val="1"/>
        <charset val="186"/>
      </rPr>
      <t>Investuojama į įmonių skaitmeninimą ir produktyvumo didinimą, klasterių skaitmenizavimą (pvz., dirbtinio intelekto taikymai, pramonės 4.0 plėtra)</t>
    </r>
    <r>
      <rPr>
        <sz val="10"/>
        <rFont val="Times New Roman"/>
        <family val="1"/>
        <charset val="186"/>
      </rPr>
      <t xml:space="preserve">
</t>
    </r>
  </si>
  <si>
    <t>Pramonės skaitmeninimas LT (investicijos į MVĮ gamybos procesų skaitmeninimą)</t>
  </si>
  <si>
    <r>
      <t xml:space="preserve">2.2. Paskatos verslui investuoti į naujų produktų kūrimą, verslo modelių adaptaciją
</t>
    </r>
    <r>
      <rPr>
        <i/>
        <sz val="10"/>
        <rFont val="Times New Roman"/>
        <family val="1"/>
        <charset val="186"/>
      </rPr>
      <t>Priemonės, skatinančios verslo kilimą vertės grandine link galutinio vartotojo</t>
    </r>
    <r>
      <rPr>
        <sz val="10"/>
        <rFont val="Times New Roman"/>
        <family val="1"/>
        <charset val="186"/>
      </rPr>
      <t xml:space="preserve">
</t>
    </r>
  </si>
  <si>
    <t>„Dizainas LT“ (investicijos į MVĮ gaminių (paslaugų) dizainą)</t>
  </si>
  <si>
    <t>Kūrybiniai čekiai COVID-19 (įmonių investicijos į  kultūros ir kūrybinių produktų ir paslaugų (pvz., leidybos, įgarsinimo, vertimų, fotografavimo, filmavimo, dizaino kūrimo, komunikacijos ir pan. paslaugų pirkimai) pirkimus</t>
  </si>
  <si>
    <r>
      <t xml:space="preserve">2.3. Skaitmeninės industrijos rinkos dalyvių plėtra
</t>
    </r>
    <r>
      <rPr>
        <i/>
        <sz val="10"/>
        <rFont val="Times New Roman"/>
        <family val="1"/>
        <charset val="186"/>
      </rPr>
      <t>Priemonės, padedančios plėstis esamiems rinkos lyderiams, kurtis naujiems bei pritraukti naujų investuotojų</t>
    </r>
    <r>
      <rPr>
        <sz val="10"/>
        <rFont val="Times New Roman"/>
        <family val="1"/>
        <charset val="186"/>
      </rPr>
      <t xml:space="preserve">
</t>
    </r>
  </si>
  <si>
    <t xml:space="preserve">Paslaugų sektoriaus robotikos procesų automatizavimo ir dirbtinio intelekto sprendimai </t>
  </si>
  <si>
    <t>Eksporto konkurencingumo ir pridėtinės vertės didinimas</t>
  </si>
  <si>
    <t xml:space="preserve">„Verslo plėtros alternatyva“ alternatyvus verslo finansavimas per naujas finansines priemones, investuojant į įmonių vertybinius popierius ir skolinius instrumentus, teikiant finansavimą per alternatyvius finansuotojus ir tiesiogiai </t>
  </si>
  <si>
    <r>
      <t xml:space="preserve">2.4. Skaitmeninių paslaugų, duomenų „sandbox‘ų“ verslui plėtra
</t>
    </r>
    <r>
      <rPr>
        <i/>
        <sz val="10"/>
        <rFont val="Times New Roman"/>
        <family val="1"/>
        <charset val="186"/>
      </rPr>
      <t>Elektroninės valdžios, jos paslaugų verslui skaitmenizavimas bei duomenų atvėrimas</t>
    </r>
    <r>
      <rPr>
        <sz val="10"/>
        <rFont val="Times New Roman"/>
        <family val="1"/>
        <charset val="186"/>
      </rPr>
      <t xml:space="preserve">
</t>
    </r>
  </si>
  <si>
    <t>Sąsajos Žmogus mašina įgalinimas (kalbos technologijų įveiklinimas, leidžiantis dirbtiniam intelektui suprasti lietuvių kalbą)</t>
  </si>
  <si>
    <t>FM</t>
  </si>
  <si>
    <t>VMI informacinių išteklių konsolidavimas, optimizavimas ir nepertraukiamo veikimo užtikrinimas</t>
  </si>
  <si>
    <t>Konsoliduojamų įstaigų informacinių išteklių migravimas į konsoliduotą valstybės informacinių ir ryšių technologijų infrastruktūrą</t>
  </si>
  <si>
    <t>„Vieno langelio“ sistemos  verslui kūrimas</t>
  </si>
  <si>
    <t xml:space="preserve">Teismų informacinės sistemos greitaveikos ir saugumo užtikrinimas bei teismų elektroninių paslaugų modernizavimas ir plėtra (LITEKO2), įskaitant LITEKO – PINREG integraciją </t>
  </si>
  <si>
    <r>
      <t xml:space="preserve">2.5. Skaitmeninės infrastruktūros plėtra
</t>
    </r>
    <r>
      <rPr>
        <i/>
        <sz val="10"/>
        <rFont val="Times New Roman"/>
        <family val="1"/>
        <charset val="186"/>
      </rPr>
      <t>Užtikrinamas spartus Lietuvos perėjimas prie naujosios kartos ryšio technologijų (ypač 5G) ir pakankamas šalies junglumas (pvz., tarpvalstybinių optinių tinklų jungčių plėtra)</t>
    </r>
    <r>
      <rPr>
        <sz val="10"/>
        <rFont val="Times New Roman"/>
        <family val="1"/>
        <charset val="186"/>
      </rPr>
      <t xml:space="preserve">
</t>
    </r>
  </si>
  <si>
    <t>SM</t>
  </si>
  <si>
    <t xml:space="preserve">Studijų ir investicijų projektų parengimas naujosios kartos technologijų (eSIM, 5G) diegimui </t>
  </si>
  <si>
    <t xml:space="preserve"> INOVACIJOS IR MOKSLINIAI TYRIMAI</t>
  </si>
  <si>
    <t>Iš viso</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</si>
  <si>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</si>
  <si>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Eksperimentas (privačių įmonių MTEP)</t>
  </si>
  <si>
    <t>Smart FDI (investuotojų MTEP rėmimas)</t>
  </si>
  <si>
    <t>Smartinvest (invetuotojų pritraukimo veiklos)</t>
  </si>
  <si>
    <t>Užsienio inovatyvių verslų (startuolių) pritraukimas "Softlanding"</t>
  </si>
  <si>
    <t>International House (koordinuotos paslaugos užsienio piliečiams vieno langelio principu)</t>
  </si>
  <si>
    <t>Trumpo laikotarpio naujų inovacinių veiklų palaikymui (skatinti įmones diegti inovatyvius produktus, kuriančius didesnę pridėtinę vertę lyginant su tradiciniais)</t>
  </si>
  <si>
    <t>COVID-19 MTEP tyrimai (su COVID-19 susijusių mokslinių tyrimų finansavimas)</t>
  </si>
  <si>
    <t>„Pažangios ekonomikos startuolis“ (naujų verslo idėjų vystymo bei įgyvendinimo skatinimas teikiant finansavimo ir (ar) su juo susijusias paslaugas startuoliams)</t>
  </si>
  <si>
    <t>ŽŪM</t>
  </si>
  <si>
    <t>Parama investicijoms į maisto produktų gamybos plėtrą kaime</t>
  </si>
  <si>
    <t>Žemės ir maisto ūkio sektoriaus atsparumo didinimas  krizių atveju</t>
  </si>
  <si>
    <t>Nacionalinio maisto ir veterinarijos rizikos vertinimo instituto techninių gebėjimų stiprinimas</t>
  </si>
  <si>
    <t>Gyvulininkystės ir pienininkystės mokslinių tyrimų bazės stiprinimas ir pritaikymas inovacijų kūrimui, diegimui ir plėtrai</t>
  </si>
  <si>
    <t xml:space="preserve">Energetiškai efektyvių, klimato kaitai palankių, investicijų į tvarią žemės ūkio gamybą taikymas </t>
  </si>
  <si>
    <r>
      <t xml:space="preserve">3.2. Kompetencijos centrų inovacijoms vystyti sukūrimas
</t>
    </r>
    <r>
      <rPr>
        <i/>
        <sz val="10"/>
        <rFont val="Times New Roman"/>
        <family val="1"/>
        <charset val="186"/>
      </rPr>
      <t>Žmogiškųjų kompetencijų vystymas, laboratorijų įsigijimas, klasterių vystymas, pastatų adaptavimas, formuojant esminius sumanios specializacijos vystymo centrus</t>
    </r>
  </si>
  <si>
    <t>Gyvybės mokslų inkubatoriaus įkūrimas, VU</t>
  </si>
  <si>
    <t xml:space="preserve">ŠMSM </t>
  </si>
  <si>
    <t>Farmacinių produktų inovacijų ir vystymo centro sukūrimas</t>
  </si>
  <si>
    <r>
      <t xml:space="preserve">3.3. Mokslo ir verslo bendradarbiavimo didinimas
</t>
    </r>
    <r>
      <rPr>
        <i/>
        <sz val="10"/>
        <rFont val="Times New Roman"/>
        <family val="1"/>
        <charset val="186"/>
      </rPr>
      <t xml:space="preserve">Skatinamas aukštojo mokslo institucijų ir įmonių bendradarbiavimas vykdant bendrus tyrimus ir komercializuojant sprendimus
</t>
    </r>
  </si>
  <si>
    <t>Biotechnologijos srities pramonės plėtra Lietuvoje</t>
  </si>
  <si>
    <t>Bendri mokslo verslo projektai technologinei plėtrai</t>
  </si>
  <si>
    <t>Saulėtekio aukštųjų technologijų verslo vystymo ir plėtros inkubatorius</t>
  </si>
  <si>
    <t>KAM</t>
  </si>
  <si>
    <t>Gynybos technologijų rizikos kapitalo fondas (mokėjimai fondo valdytojui)</t>
  </si>
  <si>
    <t xml:space="preserve">MTEP infrastruktūros ES lėšomis finansuojamų projektų papildomas  finansavimas </t>
  </si>
  <si>
    <t>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t>
  </si>
  <si>
    <t xml:space="preserve">Kauno klinikų sveikatos analitikos, inovatyvių valdymo sprendimų ir nuotolinės stebėsenos centro sukūrimas </t>
  </si>
  <si>
    <t>Ląstelių terapijos centro infrastruktūra</t>
  </si>
  <si>
    <t>Inovatyvių kompleksinių sprendimų onkologinių ligų diagnostikoje ir gydyme vystymas (NVI)</t>
  </si>
  <si>
    <t>Išmaniosios sveikatos GMP</t>
  </si>
  <si>
    <t>Inovatyvių skaitmeninių sprendimų, skirtų sveikatos duomenų kaupimui ir valdymui, diegimas ir pritaikymas integruotai ir nuotolinei veiklai (skaitmeninė sveikata)</t>
  </si>
  <si>
    <t>Infekcinių ligų klasteris (Vilniaus ir Kauno centrai)</t>
  </si>
  <si>
    <t xml:space="preserve">VU Matematikos ir informatikos fakulteto statyba </t>
  </si>
  <si>
    <t>VU Chemijos fakulteto statyba</t>
  </si>
  <si>
    <t>LSMU Neuromokslų pscihofiziologinių tyrimų centras</t>
  </si>
  <si>
    <t>LSMU Odontologijos mokslo ir studijų bazės infrastruktūra</t>
  </si>
  <si>
    <t>EKONOMINĖ INFRASTRUKTŪRA</t>
  </si>
  <si>
    <r>
      <t xml:space="preserve">4.2. Investicijų pritraukimo infrastruktūros plėtra
</t>
    </r>
    <r>
      <rPr>
        <i/>
        <sz val="10"/>
        <rFont val="Times New Roman"/>
        <family val="1"/>
        <charset val="186"/>
      </rPr>
      <t xml:space="preserve">
Investuojama į verslo poreikius atitinkančių teritorijų, sklypų ir pastatų vystymą</t>
    </r>
    <r>
      <rPr>
        <sz val="10"/>
        <rFont val="Times New Roman"/>
        <family val="1"/>
        <charset val="186"/>
      </rPr>
      <t xml:space="preserve">
</t>
    </r>
  </si>
  <si>
    <t>VRM/SM</t>
  </si>
  <si>
    <t>Teritorijų vystymas ir verslui palankios aplinkos gerinimas regionuose</t>
  </si>
  <si>
    <t>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t>
  </si>
  <si>
    <t>Laivybos kanalo gilinimo ir platinimo I etapas - laivybos kanalo gilinimas iki 26PK (iki 17 m), dalies Kuršių nerijos šlaito tvirtinimas ir vedlinių statyba</t>
  </si>
  <si>
    <t>Reguliuojamasis drenažas: melioracijos infrastruktūros rekonstravimas ir išmaniosios melioracijos pritaikymas sausringiems periodams (dotacijos valstybės ir privačių sklypų savininkams)</t>
  </si>
  <si>
    <t>KLIMATO KAITA IR ENERGETIKA</t>
  </si>
  <si>
    <r>
      <t xml:space="preserve">5.1. Energijos efektyvumo didinimas
</t>
    </r>
    <r>
      <rPr>
        <i/>
        <sz val="10"/>
        <rFont val="Times New Roman"/>
        <family val="1"/>
        <charset val="186"/>
      </rPr>
      <t>Investuojama į energijos efektyvumo didinimą</t>
    </r>
    <r>
      <rPr>
        <sz val="10"/>
        <rFont val="Times New Roman"/>
        <family val="1"/>
        <charset val="186"/>
      </rPr>
      <t xml:space="preserve">
</t>
    </r>
  </si>
  <si>
    <t>AM</t>
  </si>
  <si>
    <t>EM</t>
  </si>
  <si>
    <r>
      <t xml:space="preserve">5.2. Didesnis atsinaujinančių energetikos išteklių naudojimas
</t>
    </r>
    <r>
      <rPr>
        <i/>
        <sz val="10"/>
        <rFont val="Times New Roman"/>
        <family val="1"/>
        <charset val="186"/>
      </rPr>
      <t>Investuojama į atsinaujinančios energetikos gamybos ir skirstymo skatinimą, žaliosios energijos vartojimą viešoje infrastruktūroje</t>
    </r>
  </si>
  <si>
    <t xml:space="preserve">Saulės jėgainių diegimas namų ūkių reikmėms (gaminančių vartotojų skatinimas) </t>
  </si>
  <si>
    <t xml:space="preserve">Elektros skirstomojo tinklo modernizavimas ir plėtra prisitaikant prie AEI šuolio </t>
  </si>
  <si>
    <t>Nedidelės galios biokuro kogeneracijos skatinimas</t>
  </si>
  <si>
    <t xml:space="preserve">Jūrinio vėjo infrastruktūros įrengimas </t>
  </si>
  <si>
    <t xml:space="preserve">Skystųjų pažangiųjų (II kartos) biodegalų gamybos Lietuvoje skatinimas (bioetanolis ir biodyzelinas) </t>
  </si>
  <si>
    <t xml:space="preserve">Stacionarios SGD infrastruktūros (papildymo stotelių) plėtra </t>
  </si>
  <si>
    <t>Vandenilio panaudojimas energijos pagamintos iš AEI saugojimui ir/arba tinklų kompensavimui</t>
  </si>
  <si>
    <t>„Atsinaujinantys energijos ištekliai pramonei LT+“</t>
  </si>
  <si>
    <t xml:space="preserve">Atsinaujinančių energijos išteklių (saulės kolektorių ir saulės jėgainių) įdiegimas žemės ūkio produkcijos džiovinimui ir kitiems gamybiniams procesams </t>
  </si>
  <si>
    <r>
      <t xml:space="preserve">5.3. Didinamas energetikos sektoriaus konkurencingumas ir patikimumas
</t>
    </r>
    <r>
      <rPr>
        <i/>
        <sz val="10"/>
        <rFont val="Times New Roman"/>
        <family val="1"/>
        <charset val="186"/>
      </rPr>
      <t>Investuojama į sprendimus, mažinančius galutinę elektros energijos, gamtinių dujų kainą verslo ir pramonės vartotojams</t>
    </r>
    <r>
      <rPr>
        <sz val="10"/>
        <rFont val="Times New Roman"/>
        <family val="1"/>
        <charset val="186"/>
      </rPr>
      <t xml:space="preserve">
</t>
    </r>
  </si>
  <si>
    <t>Suskystintų naftos dujų balionų daugiabučiuose pakeitimas kitais energijos šaltiniais</t>
  </si>
  <si>
    <t>Elektros generacija panaudojant SGD nugaravimas Klaipėdos SGD terminale (FSRU PowerGen)</t>
  </si>
  <si>
    <t>Rezervas</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</si>
  <si>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t>
    </r>
  </si>
  <si>
    <t>Sveikatos priežiūros kokybės ir prieinamumo gerinimas tikslinėms gyventojų grupėms įgyvendinant inovatyvius ir efektyvius sveikatos priežiūros modelius</t>
  </si>
  <si>
    <t>Gyvybės mokslų technologijų inovacijų kūrimo, prototipavimo  bei  gyvybės mokslų pramonės specialistų rengimo instrumentinės infrastruktūros sukūrimas</t>
  </si>
  <si>
    <t>Realaus laiko skaitmeninių finansinių dokumentų mainų ekosistema (e-sąskaita ir  EuroConnector)</t>
  </si>
  <si>
    <t>Suplanuotos priemonės</t>
  </si>
  <si>
    <t>Naujos priemonės</t>
  </si>
  <si>
    <t>Rinkai aktualių programų parengimas, kvalifikuotų dėstytojų pritraukimas, ypač siekiant užtikrinti regionų darbo rinkos ir LEZ poreikius, skaitmeninės priemonės ir IT ištekliai inovatyviems ugdymo metodams.</t>
  </si>
  <si>
    <t>Švietimo inovacijos  ir STEAM sričių plėtra bendrajame ugdyme, įskaitant mokytojų kaitą, komptencijų gerinimą ir papildomo kvalifikacinio laipsnio įgjijimą, skaitmeninio turinio rengimą  ir skaitmeninių kompetencijų ugdymą ir STEAM atviros prieigos centrų  veiklų plėtrą.</t>
  </si>
  <si>
    <t>Praktinių moksleivių verslumo įgūdžių programų aprėpties didinimas (inovacijos, inovatyvūs verslai, skaitmeninis ir finansinis raštingumas) (9-12 klasės)</t>
  </si>
  <si>
    <t>Kokybės krepšelis + mokinių pasiekimų skirtumams mažinti pagal atnaujintas sąlygas.</t>
  </si>
  <si>
    <t>Kultūrinės edukacijos administravimo platformos ir kultūros edukatorių tinklo sukūrimas siekiant užtikrinti kokybišką ir įvairialypį kultūros ugdymą bei nuoseklų koordinavimą</t>
  </si>
  <si>
    <t>AM neformaliojo mokymo programos, speciali įranga AM ir profesinio mokymo mokykloms rengti STEAM specialistus ir pedagogus</t>
  </si>
  <si>
    <t>Skatinti mokinių, bedarbių, dirbančių ir norinčių įgyti kvalifikaciją ar persikvalifikuoti profesinį mokymą pameistrystės forma</t>
  </si>
  <si>
    <t>ŠMSM (bendradarbiaujant su SADM)</t>
  </si>
  <si>
    <t>Regioninių karjeros centrų steigimas Lietuvoje, užtikrinant profesinį orientavimą nuo pirmos klasės</t>
  </si>
  <si>
    <t>Regionų analize paremtas profesinių mokyklų aprūpinimas praktinio mokymo įranga, skirta  Pramonė 4.0  ir skaitmeninei ekonomikai ir įveiklinimas</t>
  </si>
  <si>
    <t>Kvalifikacijos ir darbo įgūdžių suteikimas ir tobulinimas, teikiant pirmenybę aukštos pridėtinės vertės kvalifikacijoms ir kompetencijoms</t>
  </si>
  <si>
    <t>Trumpalaikiai (reikminiai) tyrimai (sveikatos, socialinėje ir kitose srityse), analizė ir diagnostikos diegimas (suderinus su SAM), susiję su COVID-19</t>
  </si>
  <si>
    <t xml:space="preserve">Horizon Europe akceleravimo programa
</t>
  </si>
  <si>
    <t xml:space="preserve">Į kūrėją orientuotos paskatos kūrybinėms kultūrinėms industrijoms (KKI) kurti žiedinės ekonomikos produktus ir paslaugas bei KKI skaitmeninimas </t>
  </si>
  <si>
    <t>E-VERSLO MODELIS (e-verslo modelių diegimas, persiorientuojant į procesų, produktų, paslaugų skaitmenizavimą, elektroninę prekybą ir pristatymą)</t>
  </si>
  <si>
    <t>TUI Invest LT+ (investicinės paskatos tiesioginiams užsienio investuotojams gamybos iš Azijos perorientavimas)</t>
  </si>
  <si>
    <t>Skaitmeninės ekonomikos inovacijų rinkos kūrimas finansuojant inovatyvius viešuosius pirkimus GovTech sprendimams ir skatinant žaliąsias inovacijas</t>
  </si>
  <si>
    <t>Pasaulio Ekonomikos Forumo "Pramonės 4.0 centro" (C4SIR) steigimas Lietuvoje</t>
  </si>
  <si>
    <t>Bendradarbystės centrų „Spiečių“ plėtra ir tikslinių verslo kompetencijų ugdymas</t>
  </si>
  <si>
    <t>COVID-19 produktai LT (kovai su pandemijomis reikalingų produktų gamyba ir sertifikavimas: vaistiniai preparatai, medicinos įranga ir produktai, dezinfektantai ir pan.)</t>
  </si>
  <si>
    <t>Žaliųjų inovacijų skatinimas, finansuojant įmonių žaliųjų inovacijų kūrimo ir diegimo projektus naudojant subsidijas (žalieji inočekiai) ir ko-investicinį fondą</t>
  </si>
  <si>
    <t xml:space="preserve">BIO technologijų verslo inkubatoriaus plėtra </t>
  </si>
  <si>
    <t>Mokslo ir studijų institucijų įranga ir jos įveiklinimas ekonomikai svarbiose srityse: gyvybės mokslai ; IRT ; Pramonė 4.0; Pramonė 5.0 ; FinTech</t>
  </si>
  <si>
    <t xml:space="preserve">Biomedicininės inžinerijos inovacijų ir kompetencijos centras nuotolinėms sveikatos stebėsenos technologijoms kurti </t>
  </si>
  <si>
    <t>VU Branduolių ir elementariųjų dalelių fizikos centro infrastruktūros gerinimas ir mokslo potencialo stiprinimas</t>
  </si>
  <si>
    <t>Eksperimentinės / bandomosios gamybos centras su inkubavimo paslaugomis</t>
  </si>
  <si>
    <t>Fotonikos ir inovatyvios gamybos technologijų inkubatoriui</t>
  </si>
  <si>
    <r>
      <t xml:space="preserve">3.4. Inovacijų, įskaitant sveikatos, infrastruktūros vystymas
</t>
    </r>
    <r>
      <rPr>
        <i/>
        <sz val="10"/>
        <rFont val="Times New Roman"/>
        <family val="1"/>
        <charset val="186"/>
      </rPr>
      <t>Vystomi inovacijoms skirtos teritorijos, sklypai ir pastatai, susijusi infrastruktūra</t>
    </r>
  </si>
  <si>
    <t xml:space="preserve">Pažangiųjų klinikinių tyrimų centro sukūrimas </t>
  </si>
  <si>
    <t xml:space="preserve">Integralios Santa radiologijos, branduolinės medicinos, radioterapijos ir chirurgijos informacinės vaizdinimo sistemos sukūrimas su intervencinės kardiologijos sistemos bei minimaliai invazinių chirurginių metodų plėtra </t>
  </si>
  <si>
    <t xml:space="preserve">Regioninė inovatyvių ambulatorinių paslaugų klasterizacija širdies-kraujagyslių ligomis sergantiems pacientams Rytų ir pietryčių Lietuvoje (I etapas) </t>
  </si>
  <si>
    <t xml:space="preserve">Inovatyvios logoterapinės priemonės bei išmaniojo asistento kūrimas ir taikymas reabilitacijoje </t>
  </si>
  <si>
    <t>Pažangiųjų imuninio atsako mokslinių tyrimų centras</t>
  </si>
  <si>
    <t>Hibridinės operacinės, skirtos širdies ir krūtinės operacijoms, įrengimas VULSK</t>
  </si>
  <si>
    <t>Investuojama į šalies susisiekimo su tikslinėmis šalimis gerinimą, ypatingą dėmesį skiriant šalies pasiekiamumui oru (esamų skrydžių krypčių atkūrimas, naujų pritraukimas ir vystymas) ir vykdant rinkodaros priemones tikslinėms kryptims skatinti.</t>
  </si>
  <si>
    <t xml:space="preserve">Laisvujų ekonominių zonų (LEZ), pramonės parkų ir kitose pramoninėse  teritorijose esančių sklypų išvystymas (infrastruktūra, įskaitant vandens tiekimo ir nuotekų valymo infrastruktūrą) </t>
  </si>
  <si>
    <t>VĮ Lietuvos oro uostai MRO (orlaivių aptarnavimo) infrastruktūros plėtros Vilniaus oro uoste</t>
  </si>
  <si>
    <t>Vilniaus filialo Naujojo terminalo statyba su būtinąją įranga ir atvykimo terminalo rekonstrukcija; Kauno filialo terminalo plėtra su būtinąja įranga; Palangos filialo kilimo tūpimo tako rekonstrukcija</t>
  </si>
  <si>
    <t>Vidaus vandens kelių ir krantinių infrastruktūra</t>
  </si>
  <si>
    <t>Dinaminis eismo valdymas Via Baltica ir IXB koridoriuje</t>
  </si>
  <si>
    <t>Pasienio kontrolės punktų infrastruktūros pritaikymas Europos Sąjungos atvykimo / išvykimo sistemai</t>
  </si>
  <si>
    <t>Pastatų "mažoji" renovacija; privatūs gamybiniai ir komerciniai pastatai</t>
  </si>
  <si>
    <t>Katilų keitimas namų ūkiuose (tęstinė ES fondų lėšomis finansuojama priemonė)</t>
  </si>
  <si>
    <t>Šilumos tiekimo tinklų modernizavimas ir plėtra (šilumos tinklų rekonstrukcijos + rezervinės katilinės) (tęstinė ES fondų lėšomis finansuojama priemonė)</t>
  </si>
  <si>
    <t>Privačių juridinių asmenų energijos vartojimo efektyvumo priemonių įgyvendinimas pagal energijos audito ataskaitas (tęstinė Klimato kaitos programos lėšomis finansuojama priemonė)</t>
  </si>
  <si>
    <t>Nuotolinis duomenų nuskaitymas: šilumos įvadinės apskaitos ir karšto vandens atsiskaitomųjų skaitiklių modernizavimas  (išplečiant Klimato kaitos programos lėšomis finansuojama priemonę)</t>
  </si>
  <si>
    <t>Biometano dujų gamybos skatinimas (tęstinė Klimato kaitos programos lėšomis finansuojama priemonė)</t>
  </si>
  <si>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(tęstinė Klimato kaitos programos lėšomis finansuojama priemonė) </t>
  </si>
  <si>
    <t>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(tęstinė Klimato kaitos programos lėšomis finansuojama priemonė)</t>
  </si>
  <si>
    <t>Atsinaujinančių energijos išteklių (t. y. šilumos siurblių: oras-vanduo, žemė-vanduo,  vanduo-vanduo; biokuro katilų) panaudojimas fizinių asmenų vieno ar dviejų butų gyvenamuose namuose, pakeičiant iškastinį kurą naudojančius šilumos įrenginius (tęstinė Klimato kaitos programos lėšomis finansuojama priemonė)</t>
  </si>
  <si>
    <t>Komercinių automobilių perdarymo į elektromobilius skatinimas</t>
  </si>
  <si>
    <t>Investicinė parama mažos galios AEI elektrinėms (saulės, vėjo jėgainėms). Rengiama priemonė (planuojama finansuoti iš statistinių perdavimo lėšų)</t>
  </si>
  <si>
    <t xml:space="preserve">Elektros energijos kaupimo įrenginių (200 MW) įrengimas                                                                    </t>
  </si>
  <si>
    <t>Darnaus judumo priemonių diegimas</t>
  </si>
  <si>
    <t>MTEP komercinimas (jaunos inovacinės įmonės, spin-off), ir mokslo-verslo projektai per tarpvalstybinį tinklą</t>
  </si>
  <si>
    <t>Antreprenerystės diegimas mokslo ir studijų institucijose (paskatos ir priemonės, transformuojant žinias į aukštos pridėtinės vertės produktus)</t>
  </si>
  <si>
    <t>Tarptautinis startuolių bendradarbystės, akseleravimo ir prototipavimo centras</t>
  </si>
  <si>
    <t>Aukšto lygio tyrėjų grupių  MTEP, skirti COVID-19 tyrimams ir/arba  pasekmėms</t>
  </si>
  <si>
    <t>Inovatyvių studijų programų, įskaitant skaitmeninės sveikatos modulius, širdies ir kraujagyslių ligų (ŠKL) specialistams sukūrimas ir šių specialistų perkvalifikavimas</t>
  </si>
  <si>
    <r>
      <t xml:space="preserve">1.2. STEAM specialistų skaičiaus didinimas 
</t>
    </r>
    <r>
      <rPr>
        <i/>
        <sz val="10"/>
        <rFont val="Times New Roman"/>
        <family val="1"/>
        <charset val="186"/>
      </rPr>
      <t>Didinamas STEAM sričių specialistų skaičius, prioritetą teikiant inžinerinės pramonės ir informacinių technologijų specialistams</t>
    </r>
  </si>
  <si>
    <t>Transporto priemonių naudojančių elektrą, suslėgtas gamtines dujas, suskystintas gamtines dujas, biometaną, vandenilį, įsigijimas ir joms reikalingos infrastruktūros sukūrimas ir (ar) plėtra, užtikrinant bazinį sukurtos infrastruktūros vartotoją (tęstinė Klimato kaitos programos lėšomis finansuojama priemonė)</t>
  </si>
  <si>
    <t>SADM</t>
  </si>
  <si>
    <t>VB</t>
  </si>
  <si>
    <t>DNR aprašas</t>
  </si>
  <si>
    <t>2014-2020</t>
  </si>
  <si>
    <t>React-EU</t>
  </si>
  <si>
    <t>2021-2027</t>
  </si>
  <si>
    <t>Kauno klinikų individualizuotos (precizinės) medicinos centras – asmens sveikatos duomenų holomikos platforma</t>
  </si>
  <si>
    <t>VEIKSMAS</t>
  </si>
  <si>
    <t>RRF</t>
  </si>
  <si>
    <t>ES</t>
  </si>
  <si>
    <t>Viso</t>
  </si>
  <si>
    <t>Kt programos</t>
  </si>
  <si>
    <t>Eksperimentinių gyvūnų ir ikiklinikinių mokslinių tyrimų infrastruktūra (transliacinės medicinos infrastruktūra)</t>
  </si>
  <si>
    <t xml:space="preserve">Pramonės perorientavimas, diegiant
skaitmenines technologijas ir skatinant žiedinės ekonomikos plėtrą (pvz., inovacijas maisto ir pakuočių srityse, tekstilės gaminių
pakartotinį panaudojimą bei perdirbimą ir
kt.), įskaitant Industry 4.0 Lab </t>
  </si>
  <si>
    <t>International House koordinuotos paslaugos užsienio piliečiams vieno langelio principu</t>
  </si>
  <si>
    <t xml:space="preserve">Atsinaujinančių energijos išteklių (saulės kolektorių ir saulės jėgainių) įdiegimas žemės ūkio produkcijai džiovinti ir kitiems gamybiniams procesams </t>
  </si>
  <si>
    <t>EIM</t>
  </si>
  <si>
    <t>Planuota</t>
  </si>
  <si>
    <t>Skirtas finansavimas</t>
  </si>
  <si>
    <t>Nepaskirstyta</t>
  </si>
  <si>
    <t>iš viso</t>
  </si>
  <si>
    <t>skyrus finansavimą sumažėjo 2020-2021 DNR išmokėjimai</t>
  </si>
  <si>
    <t>IK</t>
  </si>
  <si>
    <t>Kitos tvarkos</t>
  </si>
  <si>
    <t>KM (bendradarbiaujant su ŠMSM)</t>
  </si>
  <si>
    <t>Studijų nebaigimo prevencijos priemonių diegimas aukštosiose mokyklose (IRT srityje)</t>
  </si>
  <si>
    <t>Valstybės duomenų valdysenos informacinės sistemos sukūrimas, integruojant esamų valstybės informacinių sistemų duomenis, realizuojant jų atvėrimą ir eksperimentavimo platformas (sandbox‘us)</t>
  </si>
  <si>
    <t>Atvirąją ekosistemą atsiskaitymams negrynaisiais pinigais ugdymo įstaigose skatinančių priemonių kūrimas</t>
  </si>
  <si>
    <t>ES strategijos „Nuo ūkio iki stalo“ tikslų įgyvendinimas sukuriant Nacionalinę veterinarinių vaistų informacinę sistemą</t>
  </si>
  <si>
    <t>Efektyvus migracijos procesų valdymas (Lietuvos migracijos informacinės sistemos MIGRIS ir procesų modernizavimas)</t>
  </si>
  <si>
    <t>Analitinės finansinės žvalgybos modernizavimas pritraukiant dirbtinį intelektą didelės apimties duomenų srautams  apdoroti: didelės apimties duomenų srautų apdorojimo dirbtinio intelekto pagalba platformos vystymas</t>
  </si>
  <si>
    <t>Išmaniųjų energetikos sistemų MTEPI infrastruktūros sukūrimas</t>
  </si>
  <si>
    <t>Tvarių žaliosios bioekonomikos inovacijų kūrimo ir vertinimo infrastruktūra</t>
  </si>
  <si>
    <t>Europos kosmoso agentūros inkubatoriaus Lietuvoje steigimas ir veiklos įgyvendinimas</t>
  </si>
  <si>
    <t>Lietuvos dalyvavimas tarptautiniame Trijų Jūrų Fonde A klasės akcininko teisėmis</t>
  </si>
  <si>
    <t>Geležinkelių transporto aplinkos apsaugos, eismo saugos priemonių ir intelektinių transporto sistemų diegimas</t>
  </si>
  <si>
    <t>Verslui aktuali infrastruktūra Klaipėdos valstybiniame jūrų uoste (uosto akvatorijos gilinimas)</t>
  </si>
  <si>
    <r>
      <t>Energijos vartojimo efektyvumo didinimas viešojoje infrastruktūroje</t>
    </r>
    <r>
      <rPr>
        <strike/>
        <sz val="10"/>
        <rFont val="Times New Roman"/>
        <family val="1"/>
        <charset val="186"/>
      </rPr>
      <t xml:space="preserve"> </t>
    </r>
  </si>
  <si>
    <t>Eilučių etiketės</t>
  </si>
  <si>
    <t>Bendroji suma</t>
  </si>
  <si>
    <t>Suma iš 6</t>
  </si>
  <si>
    <t>Skaičiuoti iš 4</t>
  </si>
  <si>
    <t>14</t>
  </si>
  <si>
    <t>Vnt</t>
  </si>
  <si>
    <t>Suma</t>
  </si>
  <si>
    <t>IK suplanuota</t>
  </si>
  <si>
    <t>IK liko</t>
  </si>
  <si>
    <t>BF</t>
  </si>
  <si>
    <t>2020.07.01–2021.12.31 LAIKOTARPIO NAUJOS IR PAPILDOMOS INVESTICIJOS</t>
  </si>
  <si>
    <t>Ateities ekonomikos DNR plano 1 priedas</t>
  </si>
  <si>
    <t>mln. eurų</t>
  </si>
  <si>
    <t>INVESTICIJŲ KRYPTYS</t>
  </si>
  <si>
    <t>PAGRINDINĖS SRITYS</t>
  </si>
  <si>
    <t>VEIKSMAS/PROJEKTAS</t>
  </si>
  <si>
    <t>2020-2021 M. INVESTICIJOS (įskaitant rezervą)</t>
  </si>
  <si>
    <t>IŠ VISO PAGAL INVESTICIJŲ KRYPTIS</t>
  </si>
  <si>
    <t xml:space="preserve">Rinkai aktualių programų parengimas, kvalifikuotų dėstytojų pritraukimas, ypač siekiant užtikrinti regionų darbo rinkos ir LEZ poreikius, skaitmeninės priemonės ir IT ištekliai inovatyviems ugdymo metodams.
</t>
  </si>
  <si>
    <t xml:space="preserve">Inovatyvių studijų programų, įskaitant skaitmeninės sveikatos modulius, širdies ir kraujagyslių ligų (ŠKL) specialistams sukūrimas ir šių specialistų perkvalifikavimas </t>
  </si>
  <si>
    <t>ŠMSM (bendradarbiaujant su SADM).</t>
  </si>
  <si>
    <t xml:space="preserve">SADM (bendradarbiaujant su EIMIN, ŠMSM) </t>
  </si>
  <si>
    <r>
      <t xml:space="preserve">1.5. Mokslinio potencialo didinimas
</t>
    </r>
    <r>
      <rPr>
        <i/>
        <sz val="10"/>
        <rFont val="Times New Roman"/>
        <family val="1"/>
        <charset val="186"/>
      </rPr>
      <t xml:space="preserve">Pirmaujančių mokslo ir studijų institucijų stiprinimas, siekiant, kad šalyje veiktų tarptautiniu mastu konkurencingos mokslo ir studijų institucijos, turinčios reikšmingą mokslinį potencialą </t>
    </r>
  </si>
  <si>
    <t xml:space="preserve">Aukšto lygio tyrėjų grupių  MTEP, skirti COVID-19 tyrimams ir/arba  pasekmėms
</t>
  </si>
  <si>
    <t xml:space="preserve">Pramonės perorientavimas, diegiant skaitmenines technologijas ir žiedinės ekonomikos plėtrą (pvz.  inovacijos maisto ir pakuočių srityse, tekstilės gaminių pakartotinis panaudojimas bei perdirbimas ir kt.), įskaitant Industry 4.0 Lab </t>
  </si>
  <si>
    <t xml:space="preserve">4,0 </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</si>
  <si>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</si>
  <si>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 xml:space="preserve">Tarptautinis startuolių bendradarbystės, akseleravimo ir prototipavimo centras
</t>
  </si>
  <si>
    <r>
      <t xml:space="preserve">3.3. Mokslo ir verslo bendradarbiavimo didinimas
</t>
    </r>
    <r>
      <rPr>
        <i/>
        <sz val="10"/>
        <rFont val="Times New Roman"/>
        <family val="1"/>
        <charset val="186"/>
      </rPr>
      <t xml:space="preserve">Skatinamas mokslo ir studijų institucijų ir įmonių bendradarbiavimas vykdant bendrus tyrimus ir komercializuojant sprendimus 
</t>
    </r>
  </si>
  <si>
    <t xml:space="preserve">Antreprenerystės diegimas mokslo ir studijų institucijose (paskatos ir priemonės, transformuojant žinias į aukštos pridėtinės vertės produktus)
</t>
  </si>
  <si>
    <t xml:space="preserve">MTEP komercinimas (jaunos inovacinės įmonės, spin-off), ir mokslo-verslo projektai per tarpvalstybinį tinklą
</t>
  </si>
  <si>
    <t>Fotonikos ir inovatyvios gamybos technologijų inkubatorius</t>
  </si>
  <si>
    <r>
      <t xml:space="preserve">3.4. Inovacijų, įskaitant sveikatos, infrastruktūros vystymas
</t>
    </r>
    <r>
      <rPr>
        <i/>
        <sz val="10"/>
        <rFont val="Times New Roman"/>
        <family val="1"/>
        <charset val="186"/>
      </rPr>
      <t>Vystomi inovacijoms skirtos teritorijos, sklypai ir pastatai, susijusi infrastruktūra</t>
    </r>
    <r>
      <rPr>
        <sz val="10"/>
        <rFont val="Times New Roman"/>
        <family val="1"/>
        <charset val="186"/>
      </rPr>
      <t xml:space="preserve">
</t>
    </r>
  </si>
  <si>
    <t>Kauno klinikų individualizuotos (precizinės) medicinos 
centras – asmens sveikatos duomenų holomikos platforma</t>
  </si>
  <si>
    <t>Transliacinės medicinos infrastruktūra (TMI)</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</si>
  <si>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oru.Dalyvavimas tarpregioniniuose projektuose siekiant investuoti į viešosios infrastruktūros projektus, įgalinančius plėtoti transporto, energetines ir skaitmenines jungtis ir taip didinančius saugumą regione</t>
    </r>
    <r>
      <rPr>
        <sz val="10"/>
        <rFont val="Times New Roman"/>
        <family val="1"/>
        <charset val="186"/>
      </rPr>
      <t xml:space="preserve">
</t>
    </r>
  </si>
  <si>
    <t>4.3. Verslui aktualios infrastruktūros šalies viduje gerinimas
Investuojama į verslui aktualią infrastruktūrą šalies viduje (pvz., keliai, vedantys į teritorijas, kuriose kuriamos darbo vietos).</t>
  </si>
  <si>
    <r>
      <t xml:space="preserve">Katilų keitimas namų ūkiuose </t>
    </r>
    <r>
      <rPr>
        <i/>
        <sz val="10"/>
        <rFont val="Times New Roman"/>
        <family val="1"/>
        <charset val="186"/>
      </rPr>
      <t>(tęstinė ES fondų lėšomis finansuojama priemonė)</t>
    </r>
  </si>
  <si>
    <r>
      <t>Šilumos tiekimo tinklų modernizavimas ir plėtra</t>
    </r>
    <r>
      <rPr>
        <i/>
        <sz val="10"/>
        <rFont val="Times New Roman"/>
        <family val="1"/>
        <charset val="186"/>
      </rPr>
      <t xml:space="preserve"> </t>
    </r>
    <r>
      <rPr>
        <sz val="10"/>
        <rFont val="Times New Roman"/>
        <family val="1"/>
        <charset val="186"/>
      </rPr>
      <t>(šilumos tinklų rekonstrukcijos + rezervinės katilinės)</t>
    </r>
    <r>
      <rPr>
        <i/>
        <sz val="10"/>
        <rFont val="Times New Roman"/>
        <family val="1"/>
        <charset val="186"/>
      </rPr>
      <t xml:space="preserve"> (tęstinė ES fondų lėšomis finansuojama priemonė)</t>
    </r>
  </si>
  <si>
    <r>
      <t xml:space="preserve">Privačių juridinių asmenų energijos vartojimo efektyvumo priemonių įgyvendinimas pagal energijos audito ataskaitas </t>
    </r>
    <r>
      <rPr>
        <i/>
        <sz val="10"/>
        <rFont val="Times New Roman"/>
        <family val="1"/>
        <charset val="186"/>
      </rPr>
      <t>(tęstinė Klimato kaitos programos lėšomis finansuojama priemonė)</t>
    </r>
  </si>
  <si>
    <t>66,0</t>
  </si>
  <si>
    <t>15,0</t>
  </si>
  <si>
    <r>
      <t xml:space="preserve">Nuotolinis duomenų nuskaitymas: šilumos įvadinės apskaitos ir karšto vandens atsiskaitomųjų skaitiklių modernizavimas </t>
    </r>
    <r>
      <rPr>
        <i/>
        <sz val="10"/>
        <rFont val="Times New Roman"/>
        <family val="1"/>
        <charset val="186"/>
      </rPr>
      <t xml:space="preserve"> (išplečiant Klimato kaitos programos lėšomis finansuojama priemonę)</t>
    </r>
  </si>
  <si>
    <r>
      <t xml:space="preserve">Biometano dujų gamybos skatinimas </t>
    </r>
    <r>
      <rPr>
        <i/>
        <sz val="10"/>
        <rFont val="Times New Roman"/>
        <family val="1"/>
        <charset val="186"/>
      </rPr>
      <t>(tęstinė Klimato kaitos programos lėšomis finansuojama priemonė)</t>
    </r>
  </si>
  <si>
    <r>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
    </r>
    <r>
      <rPr>
        <i/>
        <sz val="10"/>
        <rFont val="Times New Roman"/>
        <family val="1"/>
        <charset val="186"/>
      </rPr>
      <t xml:space="preserve">(tęstinė Klimato kaitos programos lėšomis finansuojama priemonė) </t>
    </r>
  </si>
  <si>
    <r>
      <t xml:space="preserve">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
    </r>
    <r>
      <rPr>
        <i/>
        <sz val="10"/>
        <rFont val="Times New Roman"/>
        <family val="1"/>
        <charset val="186"/>
      </rPr>
      <t>(tęstinė Klimato kaitos programos lėšomis finansuojama priemonė)</t>
    </r>
  </si>
  <si>
    <r>
      <t xml:space="preserve">Atsinaujinančių energijos išteklių (t. y. šilumos siurblių: oras-vanduo, žemė-vanduo,  vanduo-vanduo; biokuro katilų) panaudojimas fizinių asmenų vieno ar dviejų butų gyvenamuose namuose, pakeičiant iškastinį kurą naudojančius šilumos įrenginius </t>
    </r>
    <r>
      <rPr>
        <i/>
        <sz val="10"/>
        <rFont val="Times New Roman"/>
        <family val="1"/>
        <charset val="186"/>
      </rPr>
      <t>(tęstinė Klimato kaitos programos lėšomis finansuojama priemonė)</t>
    </r>
  </si>
  <si>
    <r>
      <t>Transporto priemonių naudojančių elektrą, suslėgtas gamtines dujas, suskystintas gamtines dujas, biometaną, vandenilį, įsigijimas ir joms reikalingos infrastruktūros sukūrimas ir (ar) plėtra, užtikrinant bazinį sukurtos infrastruktūros vartotoją</t>
    </r>
    <r>
      <rPr>
        <i/>
        <sz val="10"/>
        <rFont val="Times New Roman"/>
        <family val="1"/>
        <charset val="186"/>
      </rPr>
      <t xml:space="preserve"> (tęstinė Klimato kaitos programos lėšomis finansuojama priemonė)</t>
    </r>
  </si>
  <si>
    <r>
      <t xml:space="preserve">Investicinė parama mažos galios AEI elektrinėms (saulės, vėjo jėgainėms). </t>
    </r>
    <r>
      <rPr>
        <i/>
        <sz val="10"/>
        <rFont val="Times New Roman"/>
        <family val="1"/>
        <charset val="186"/>
      </rPr>
      <t>Rengiama priemonė (planuojama finansuoti iš statistinių perdavimo lėšų)</t>
    </r>
  </si>
  <si>
    <r>
      <t>Elektros energijos kaupimo įrenginių (200 MW) įrengimas</t>
    </r>
    <r>
      <rPr>
        <i/>
        <sz val="10"/>
        <rFont val="Times New Roman"/>
        <family val="1"/>
        <charset val="186"/>
      </rPr>
      <t xml:space="preserve"> </t>
    </r>
    <r>
      <rPr>
        <sz val="10"/>
        <rFont val="Times New Roman"/>
        <family val="1"/>
        <charset val="186"/>
      </rPr>
      <t xml:space="preserve">                                                                   </t>
    </r>
  </si>
  <si>
    <t>Elektros generacija panaudojant SGD nugaravimą Klaipėdos SGD terminale (FSRU PowerGen)</t>
  </si>
  <si>
    <t>BENDRAS LĖŠŲ POREIKIS, mln eurų</t>
  </si>
  <si>
    <t>2020-2021 M. INVESTICIJOS, mln. eurų</t>
  </si>
  <si>
    <t>AV</t>
  </si>
  <si>
    <t>Iš viso:</t>
  </si>
  <si>
    <t>+/-</t>
  </si>
  <si>
    <t>2021 max</t>
  </si>
  <si>
    <t>2021 m. II etapas</t>
  </si>
  <si>
    <t>2022 max</t>
  </si>
  <si>
    <t>2022 II etapas</t>
  </si>
  <si>
    <t>Mokėjimai 2021 m.</t>
  </si>
  <si>
    <t>Skirtas finansavimas, iš jų:</t>
  </si>
  <si>
    <t>virškontraktavimas</t>
  </si>
  <si>
    <t>Neskirtas finansavimas, iš jų:</t>
  </si>
  <si>
    <t>Bendras lėšų poreikis</t>
  </si>
  <si>
    <t>Pritarta IK su išlygom, iš jų:</t>
  </si>
  <si>
    <t>React EU</t>
  </si>
  <si>
    <t>Pagal esamas tvarkas nepaskirstyta, iš jų:</t>
  </si>
  <si>
    <t>KKP sutaupytos lėšos</t>
  </si>
  <si>
    <t xml:space="preserve"> KKP sutaupytos lėšos</t>
  </si>
  <si>
    <t>Dar nesvarstyta IK, iš jų:</t>
  </si>
  <si>
    <t>būtų tinkama RRF</t>
  </si>
  <si>
    <t>paskirta nutarimu po IK, iš jų:</t>
  </si>
  <si>
    <t>paskirta VB lėšų skyrimo nutarimu</t>
  </si>
  <si>
    <t>LT.AI - lietuvių kalbos išteklių dirbtiniam intelektui kūrimas ir dirbtinio intelekto skatinimas Lietuvoje</t>
  </si>
  <si>
    <t>Žvalgybos duomenų apdorojimo, analizės ir jų kibernetinio saugumo užtikrinimas (VSD)</t>
  </si>
  <si>
    <t>Grėsmių kibernetinėje erdvėje identifikavimo tinklo (GKEIT) kūrimas</t>
  </si>
  <si>
    <t>Startuolių ekosistemos vystymas</t>
  </si>
  <si>
    <t>SAM (bendradarbiaujant su EIMIN)</t>
  </si>
  <si>
    <t>Dirbtinio intelekto platformos sukūrimas VULSK</t>
  </si>
  <si>
    <t>MRO (orlaivių aptarnavimo) veiklos plėtra Kauno oro uoste; parkavimo peronas MRO industrijai</t>
  </si>
  <si>
    <t>Turizmo sektoriaus transformacija</t>
  </si>
  <si>
    <t xml:space="preserve">Rezervinių šilumos gamybos įrenginių įsigijimas ir reikalingos infrastruktūros paruošimas jų prijungimui </t>
  </si>
  <si>
    <t xml:space="preserve">Parengiamieji darbai jūrinio vėjo infrastruktūros įrengimui </t>
  </si>
  <si>
    <t>Parengiamieji darbai vėjo elektrinių plėtrai Lietuvos jūrinėje teritorijoje</t>
  </si>
  <si>
    <t>Saulės jėgainių Visagine įrengimas</t>
  </si>
  <si>
    <t>Žaliojo vandenilio gamyba ir perdavimas į gamtinių dujų tinklus</t>
  </si>
  <si>
    <t>4.3. Verslui aktualios infrastruktūros šalies viduje gerinimas Investuojama į verslui aktualią infrastruktūrą šalies viduje (pvz., keliai, vedantys į teritorijas, kuriose kuriamos darbo vietos).</t>
  </si>
  <si>
    <t>SADM /ŠMSM/ EIMIN</t>
  </si>
  <si>
    <t>Mokslinio-reguliacinio patarimo paslaugos ir jos teikimui reikalingos infrastruktūros sukūrimas</t>
  </si>
  <si>
    <t xml:space="preserve">Inovatyvių ambulatorinių ir stacionarinių kardiologijos sveikatos priežiūros paslaugų teikimo modelių parengimas, išbandymas ir diegimas </t>
  </si>
  <si>
    <t>Investicinė parama mažos galios AEI elektrinėms (saulės, vėjo jėgainėms)</t>
  </si>
  <si>
    <t>Lėšos FM programoje ES projektams</t>
  </si>
  <si>
    <t>Plano administravimas</t>
  </si>
  <si>
    <t>Privačių juridinių asmenų energijos vartojimo efektyvumo priemonių įgyvendinimas pagal energijos audito ataskaitas (išplečiant Klimato kaitos programos lėšomis finansuojamą priemonę)</t>
  </si>
  <si>
    <t>Nuotolinis duomenų nuskaitymas: šilumos įvadinės apskaitos ir karšto vandens atsiskaitomųjų skaitiklių modernizavimas  (išplečiant Klimato kaitos programos lėšomis finansuojamą priemonę)</t>
  </si>
  <si>
    <t>Biometano dujų gamybos skatinimas (išplečiant Klimato kaitos programos lėšomis finansuojamą priemonę)</t>
  </si>
  <si>
    <t>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(išplečiant Klimato kaitos programos lėšomis finansuojamą priemonę)</t>
  </si>
  <si>
    <t>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(išplečiant Klimato kaitos programos lėšomis finansuojamą priemonę)</t>
  </si>
  <si>
    <t xml:space="preserve">Atsinaujinančių energijos išteklių (t. y. šilumos siurblių: oras-vanduo, žemė-vanduo,  vanduo-vanduo; biokuro katilų) panaudojimas fizinių asmenų vieno ar dviejų butų gyvenamuose namuose, pakeičiant iškastinį kurą naudojančius šilumos įrenginius (išplečiant Klimato kaitos programos lėšomis finansuojamą priemonę) </t>
  </si>
  <si>
    <t>Transporto priemonių naudojančių elektrą, suslėgtas gamtines dujas, suskystintas gamtines dujas, biometaną, vandenilį, įsigijimas ir joms reikalingos infrastruktūros sukūrimas ir (ar) plėtra, užtikrinant bazinį sukurtos infrastruktūros vartotoją (išplečiant Klimato kaitos programos lėšomis finansuojamą priemonę)</t>
  </si>
  <si>
    <t>Bendradarbystės centrų „Spiečius“ plėtra ir tikslinių verslo kompetencijų ugdymas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</si>
</sst>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 _€_-;\-* #,##0.00\ _€_-;_-* &quot;-&quot;??\ _€_-;_-@_-"/>
    <numFmt numFmtId="165" formatCode="_-* #,##0.00\ &quot;Lt&quot;_-;\-* #,##0.00\ &quot;Lt&quot;_-;_-* &quot;-&quot;??\ &quot;Lt&quot;_-;_-@_-"/>
    <numFmt numFmtId="166" formatCode="_-* #,##0.00\ _L_t_-;\-* #,##0.00\ _L_t_-;_-* &quot;-&quot;??\ _L_t_-;_-@_-"/>
    <numFmt numFmtId="167" formatCode="[$-10427]#,##0.00"/>
    <numFmt numFmtId="168" formatCode="[$-10427]#,##0.0"/>
    <numFmt numFmtId="169" formatCode="[$-10427]#,##0.000"/>
    <numFmt numFmtId="170" formatCode="#,##0_);\(#,##0\);&quot;-  &quot;;&quot; &quot;@"/>
    <numFmt numFmtId="171" formatCode="dd\ mmm\ yyyy_);;&quot;-  &quot;;&quot; &quot;@"/>
    <numFmt numFmtId="172" formatCode="dd\ mmm\ yy_);;&quot;-  &quot;;&quot; &quot;@"/>
    <numFmt numFmtId="173" formatCode="\+&quot; &quot;#,##0&quot;  &quot;;\-&quot; &quot;#,##0&quot;  &quot;;&quot; &quot;0&quot;  &quot;;@"/>
    <numFmt numFmtId="174" formatCode="_(* #,##0.00_);_(* \(#,##0.00\);_(* &quot;-&quot;??_);_(@_)"/>
    <numFmt numFmtId="175" formatCode="_-* #,##0.00\ _m_k_-;\-* #,##0.00\ _m_k_-;_-* \-??\ _m_k_-;_-@_-"/>
    <numFmt numFmtId="176" formatCode="[$-10409]#,##0.00"/>
    <numFmt numFmtId="177" formatCode="[$-10427]#,##0"/>
    <numFmt numFmtId="178" formatCode="0.000"/>
    <numFmt numFmtId="179" formatCode="_-* #,##0\ _L_t_-;\-* #,##0\ _L_t_-;_-* &quot;-&quot;??\ _L_t_-;_-@_-"/>
    <numFmt numFmtId="180" formatCode="_-* #,##0.000\ _L_t_-;\-* #,##0.000\ _L_t_-;_-* &quot;-&quot;??\ _L_t_-;_-@_-"/>
    <numFmt numFmtId="181" formatCode="[$-10427]#,##0.0000"/>
  </numFmts>
  <fonts count="120">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Times New Roman"/>
      <family val="1"/>
      <charset val="186"/>
    </font>
    <font>
      <b/>
      <sz val="10"/>
      <name val="Times New Roman"/>
      <family val="1"/>
      <charset val="186"/>
    </font>
    <font>
      <i/>
      <sz val="10"/>
      <name val="Times New Roman"/>
      <family val="1"/>
      <charset val="186"/>
    </font>
    <font>
      <sz val="10"/>
      <color rgb="FFFF0000"/>
      <name val="Times New Roman"/>
      <family val="1"/>
      <charset val="186"/>
    </font>
    <font>
      <sz val="10"/>
      <color theme="1"/>
      <name val="Times New Roman"/>
      <family val="1"/>
      <charset val="186"/>
    </font>
    <font>
      <b/>
      <sz val="10"/>
      <color rgb="FFFF0000"/>
      <name val="Times New Roman"/>
      <family val="1"/>
      <charset val="186"/>
    </font>
    <font>
      <sz val="10"/>
      <name val="Helv"/>
    </font>
    <font>
      <sz val="10"/>
      <name val="Arial"/>
      <family val="2"/>
      <charset val="186"/>
    </font>
    <font>
      <b/>
      <sz val="15"/>
      <color indexed="62"/>
      <name val="Calibri"/>
      <family val="2"/>
      <charset val="186"/>
    </font>
    <font>
      <b/>
      <sz val="15"/>
      <color indexed="62"/>
      <name val="Calibri"/>
      <family val="2"/>
      <charset val="186"/>
      <scheme val="minor"/>
    </font>
    <font>
      <b/>
      <sz val="15"/>
      <color indexed="56"/>
      <name val="Calibri"/>
      <family val="2"/>
      <charset val="186"/>
    </font>
    <font>
      <b/>
      <sz val="13"/>
      <color indexed="62"/>
      <name val="Calibri"/>
      <family val="2"/>
      <charset val="186"/>
    </font>
    <font>
      <b/>
      <sz val="13"/>
      <color indexed="62"/>
      <name val="Calibri"/>
      <family val="2"/>
      <charset val="186"/>
      <scheme val="minor"/>
    </font>
    <font>
      <b/>
      <sz val="13"/>
      <color indexed="56"/>
      <name val="Calibri"/>
      <family val="2"/>
      <charset val="186"/>
    </font>
    <font>
      <sz val="11"/>
      <color indexed="8"/>
      <name val="Calibri"/>
      <family val="2"/>
      <charset val="186"/>
    </font>
    <font>
      <sz val="10"/>
      <color theme="1"/>
      <name val="Arial"/>
      <family val="2"/>
      <charset val="186"/>
    </font>
    <font>
      <b/>
      <sz val="11"/>
      <color indexed="62"/>
      <name val="Calibri"/>
      <family val="2"/>
      <charset val="186"/>
    </font>
    <font>
      <b/>
      <sz val="11"/>
      <color indexed="62"/>
      <name val="Calibri"/>
      <family val="2"/>
      <charset val="186"/>
      <scheme val="minor"/>
    </font>
    <font>
      <b/>
      <sz val="11"/>
      <color indexed="56"/>
      <name val="Calibri"/>
      <family val="2"/>
      <charset val="186"/>
    </font>
    <font>
      <sz val="11"/>
      <color indexed="9"/>
      <name val="Calibri"/>
      <family val="2"/>
      <charset val="186"/>
    </font>
    <font>
      <sz val="10"/>
      <color theme="0"/>
      <name val="Arial"/>
      <family val="2"/>
      <charset val="186"/>
    </font>
    <font>
      <sz val="10"/>
      <color indexed="11"/>
      <name val="Arial"/>
      <family val="2"/>
      <charset val="186"/>
    </font>
    <font>
      <sz val="11"/>
      <color indexed="11"/>
      <name val="Calibri"/>
      <family val="2"/>
      <charset val="186"/>
      <scheme val="minor"/>
    </font>
    <font>
      <i/>
      <sz val="11"/>
      <color indexed="23"/>
      <name val="Calibri"/>
      <family val="2"/>
      <charset val="186"/>
    </font>
    <font>
      <sz val="11"/>
      <color indexed="20"/>
      <name val="Calibri"/>
      <family val="2"/>
      <charset val="186"/>
    </font>
    <font>
      <sz val="10"/>
      <color rgb="FF9C0006"/>
      <name val="Arial"/>
      <family val="2"/>
      <charset val="186"/>
    </font>
    <font>
      <b/>
      <sz val="11"/>
      <color indexed="52"/>
      <name val="Calibri"/>
      <family val="2"/>
      <charset val="186"/>
    </font>
    <font>
      <b/>
      <sz val="10"/>
      <color rgb="FFFA7D00"/>
      <name val="Arial"/>
      <family val="2"/>
      <charset val="186"/>
    </font>
    <font>
      <b/>
      <sz val="11"/>
      <color indexed="9"/>
      <name val="Calibri"/>
      <family val="2"/>
      <charset val="186"/>
    </font>
    <font>
      <b/>
      <sz val="10"/>
      <color theme="0"/>
      <name val="Arial"/>
      <family val="2"/>
      <charset val="186"/>
    </font>
    <font>
      <b/>
      <sz val="10"/>
      <color indexed="11"/>
      <name val="Arial"/>
      <family val="2"/>
      <charset val="186"/>
    </font>
    <font>
      <b/>
      <sz val="10"/>
      <name val="Arial"/>
      <family val="2"/>
      <charset val="186"/>
    </font>
    <font>
      <sz val="8"/>
      <name val="Times New Roman"/>
      <family val="1"/>
      <charset val="186"/>
    </font>
    <font>
      <i/>
      <sz val="10"/>
      <color rgb="FF7F7F7F"/>
      <name val="Arial"/>
      <family val="2"/>
      <charset val="186"/>
    </font>
    <font>
      <u/>
      <sz val="10"/>
      <color indexed="36"/>
      <name val="Times New Roman Baltic"/>
      <charset val="186"/>
    </font>
    <font>
      <sz val="11"/>
      <color indexed="17"/>
      <name val="Calibri"/>
      <family val="2"/>
      <charset val="186"/>
    </font>
    <font>
      <sz val="10"/>
      <color rgb="FF006100"/>
      <name val="Arial"/>
      <family val="2"/>
      <charset val="186"/>
    </font>
    <font>
      <b/>
      <sz val="15"/>
      <color theme="3"/>
      <name val="Arial"/>
      <family val="2"/>
      <charset val="186"/>
    </font>
    <font>
      <b/>
      <sz val="15"/>
      <color indexed="62"/>
      <name val="Arial"/>
      <family val="2"/>
      <charset val="186"/>
    </font>
    <font>
      <b/>
      <sz val="13"/>
      <color theme="3"/>
      <name val="Arial"/>
      <family val="2"/>
      <charset val="186"/>
    </font>
    <font>
      <b/>
      <sz val="13"/>
      <color indexed="62"/>
      <name val="Arial"/>
      <family val="2"/>
      <charset val="186"/>
    </font>
    <font>
      <b/>
      <sz val="11"/>
      <color theme="3"/>
      <name val="Arial"/>
      <family val="2"/>
      <charset val="186"/>
    </font>
    <font>
      <b/>
      <sz val="11"/>
      <color indexed="62"/>
      <name val="Arial"/>
      <family val="2"/>
      <charset val="186"/>
    </font>
    <font>
      <u/>
      <sz val="10"/>
      <color indexed="12"/>
      <name val="Times New Roman Baltic"/>
      <charset val="186"/>
    </font>
    <font>
      <u/>
      <sz val="12"/>
      <color rgb="FF0000FF"/>
      <name val="Times New Roman Baltic"/>
      <charset val="186"/>
    </font>
    <font>
      <u/>
      <sz val="12"/>
      <color indexed="12"/>
      <name val="Times New Roman Baltic"/>
      <charset val="186"/>
    </font>
    <font>
      <sz val="8"/>
      <name val="Academy"/>
    </font>
    <font>
      <sz val="11"/>
      <color indexed="62"/>
      <name val="Calibri"/>
      <family val="2"/>
      <charset val="186"/>
    </font>
    <font>
      <sz val="10"/>
      <color rgb="FF3F3F76"/>
      <name val="Arial"/>
      <family val="2"/>
      <charset val="186"/>
    </font>
    <font>
      <sz val="11"/>
      <color theme="1"/>
      <name val="Calibri"/>
      <family val="2"/>
      <scheme val="minor"/>
    </font>
    <font>
      <sz val="11"/>
      <color theme="1"/>
      <name val="Arial"/>
      <family val="2"/>
      <charset val="186"/>
    </font>
    <font>
      <sz val="11"/>
      <color indexed="8"/>
      <name val="Calibri"/>
      <family val="2"/>
    </font>
    <font>
      <sz val="10"/>
      <name val="Times New Roman Baltic"/>
      <charset val="186"/>
    </font>
    <font>
      <sz val="10"/>
      <color indexed="8"/>
      <name val="Arial"/>
      <family val="2"/>
      <charset val="186"/>
    </font>
    <font>
      <sz val="11"/>
      <color theme="1"/>
      <name val="Calibri"/>
      <family val="2"/>
      <charset val="238"/>
      <scheme val="minor"/>
    </font>
    <font>
      <sz val="11"/>
      <color rgb="FF000000"/>
      <name val="Calibri"/>
      <family val="2"/>
    </font>
    <font>
      <sz val="11"/>
      <color indexed="10"/>
      <name val="Calibri"/>
      <family val="2"/>
      <charset val="186"/>
    </font>
    <font>
      <sz val="11"/>
      <color indexed="53"/>
      <name val="Calibri"/>
      <family val="2"/>
      <charset val="186"/>
      <scheme val="minor"/>
    </font>
    <font>
      <b/>
      <sz val="11"/>
      <color indexed="8"/>
      <name val="Calibri"/>
      <family val="2"/>
      <charset val="186"/>
    </font>
    <font>
      <b/>
      <sz val="11"/>
      <color indexed="63"/>
      <name val="Calibri"/>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rgb="FF000000"/>
      <name val="Calibri"/>
      <family val="2"/>
      <scheme val="minor"/>
    </font>
    <font>
      <sz val="10"/>
      <name val="Arial"/>
      <family val="2"/>
      <charset val="238"/>
    </font>
    <font>
      <sz val="11"/>
      <name val="Arial"/>
      <family val="2"/>
      <charset val="186"/>
    </font>
    <font>
      <sz val="11"/>
      <color theme="1"/>
      <name val="Calibri"/>
      <family val="2"/>
      <charset val="204"/>
      <scheme val="minor"/>
    </font>
    <font>
      <sz val="10"/>
      <name val="TimesLT"/>
      <charset val="186"/>
    </font>
    <font>
      <sz val="10"/>
      <name val="Geneva"/>
      <family val="2"/>
    </font>
    <font>
      <b/>
      <sz val="10"/>
      <color rgb="FF3F3F3F"/>
      <name val="Arial"/>
      <family val="2"/>
      <charset val="186"/>
    </font>
    <font>
      <sz val="11"/>
      <color indexed="8"/>
      <name val="Calibri"/>
      <family val="2"/>
      <charset val="238"/>
    </font>
    <font>
      <sz val="11"/>
      <color theme="0"/>
      <name val="Times New Roman"/>
      <family val="2"/>
      <charset val="186"/>
    </font>
    <font>
      <b/>
      <sz val="18"/>
      <color indexed="62"/>
      <name val="Cambria"/>
      <family val="2"/>
      <charset val="186"/>
    </font>
    <font>
      <b/>
      <sz val="18"/>
      <color indexed="56"/>
      <name val="Cambria"/>
      <family val="2"/>
      <charset val="186"/>
    </font>
    <font>
      <sz val="10"/>
      <name val="Arial"/>
      <family val="2"/>
    </font>
    <font>
      <b/>
      <sz val="10"/>
      <color indexed="8"/>
      <name val="Times New Roman"/>
      <family val="1"/>
      <charset val="238"/>
    </font>
    <font>
      <b/>
      <sz val="10"/>
      <color indexed="39"/>
      <name val="Arial"/>
      <family val="2"/>
    </font>
    <font>
      <b/>
      <sz val="10"/>
      <color indexed="8"/>
      <name val="Arial"/>
      <family val="2"/>
    </font>
    <font>
      <sz val="10"/>
      <color indexed="8"/>
      <name val="Arial"/>
      <family val="2"/>
    </font>
    <font>
      <b/>
      <sz val="12"/>
      <color indexed="8"/>
      <name val="Arial"/>
      <family val="2"/>
      <charset val="238"/>
    </font>
    <font>
      <sz val="10"/>
      <color indexed="8"/>
      <name val="Arial"/>
      <family val="2"/>
      <charset val="238"/>
    </font>
    <font>
      <b/>
      <sz val="10"/>
      <name val="Times New Roman"/>
      <family val="1"/>
      <charset val="238"/>
    </font>
    <font>
      <sz val="10"/>
      <name val="Times New Roman"/>
      <family val="1"/>
      <charset val="238"/>
    </font>
    <font>
      <sz val="10"/>
      <color indexed="39"/>
      <name val="Arial"/>
      <family val="2"/>
    </font>
    <font>
      <sz val="10"/>
      <color indexed="8"/>
      <name val="Times New Roman"/>
      <family val="1"/>
      <charset val="238"/>
    </font>
    <font>
      <sz val="19"/>
      <color indexed="48"/>
      <name val="Arial"/>
      <family val="2"/>
      <charset val="238"/>
    </font>
    <font>
      <sz val="10"/>
      <color indexed="10"/>
      <name val="Arial"/>
      <family val="2"/>
    </font>
    <font>
      <b/>
      <sz val="12"/>
      <name val="Times New Roman"/>
      <family val="1"/>
      <charset val="186"/>
    </font>
    <font>
      <b/>
      <sz val="10"/>
      <color theme="1"/>
      <name val="Arial"/>
      <family val="2"/>
      <charset val="186"/>
    </font>
    <font>
      <sz val="10"/>
      <color rgb="FFFF0000"/>
      <name val="Arial"/>
      <family val="2"/>
      <charset val="186"/>
    </font>
    <font>
      <b/>
      <sz val="10"/>
      <color theme="1"/>
      <name val="Times New Roman"/>
      <family val="1"/>
      <charset val="186"/>
    </font>
    <font>
      <strike/>
      <sz val="10"/>
      <name val="Times New Roman"/>
      <family val="1"/>
      <charset val="186"/>
    </font>
    <font>
      <b/>
      <sz val="11"/>
      <color theme="1"/>
      <name val="Calibri"/>
      <family val="2"/>
      <scheme val="minor"/>
    </font>
    <font>
      <b/>
      <sz val="11"/>
      <name val="Calibri"/>
      <family val="2"/>
      <charset val="186"/>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b/>
      <sz val="11"/>
      <name val="Times New Roman"/>
      <family val="1"/>
      <charset val="186"/>
    </font>
    <font>
      <b/>
      <sz val="20"/>
      <color rgb="FFFF0000"/>
      <name val="Times New Roman"/>
      <family val="1"/>
      <charset val="186"/>
    </font>
    <font>
      <i/>
      <sz val="10"/>
      <color theme="1"/>
      <name val="Times New Roman"/>
      <family val="1"/>
      <charset val="186"/>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3300"/>
        <bgColor indexed="64"/>
      </patternFill>
    </fill>
    <fill>
      <patternFill patternType="solid">
        <fgColor rgb="FFF3A303"/>
        <bgColor indexed="64"/>
      </patternFill>
    </fill>
    <fill>
      <patternFill patternType="solid">
        <fgColor theme="5"/>
        <bgColor indexed="64"/>
      </patternFill>
    </fill>
    <fill>
      <patternFill patternType="solid">
        <fgColor rgb="FF216928"/>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indexed="31"/>
      </patternFill>
    </fill>
    <fill>
      <patternFill patternType="solid">
        <fgColor indexed="10"/>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53"/>
      </patternFill>
    </fill>
    <fill>
      <patternFill patternType="solid">
        <fgColor indexed="57"/>
      </patternFill>
    </fill>
    <fill>
      <patternFill patternType="solid">
        <fgColor indexed="54"/>
      </patternFill>
    </fill>
    <fill>
      <patternFill patternType="lightTrellis">
        <fgColor indexed="11"/>
      </patternFill>
    </fill>
    <fill>
      <patternFill patternType="solid">
        <fgColor indexed="55"/>
      </patternFill>
    </fill>
    <fill>
      <patternFill patternType="lightGray">
        <fgColor indexed="11"/>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mediumGray">
        <fgColor indexed="13"/>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theme="2" tint="-9.9978637043366805E-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style="double">
        <color indexed="8"/>
      </left>
      <right style="double">
        <color indexed="8"/>
      </right>
      <top style="double">
        <color indexed="8"/>
      </top>
      <bottom style="double">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thin">
        <color theme="4" tint="0.39997558519241921"/>
      </bottom>
      <diagonal/>
    </border>
    <border>
      <left/>
      <right/>
      <top style="thin">
        <color theme="4" tint="0.39997558519241921"/>
      </top>
      <bottom/>
      <diagonal/>
    </border>
  </borders>
  <cellStyleXfs count="15278">
    <xf numFmtId="167" fontId="0" fillId="0" borderId="0"/>
    <xf numFmtId="167" fontId="24" fillId="0" borderId="0"/>
    <xf numFmtId="170" fontId="25" fillId="0" borderId="0" applyFont="0" applyFill="0" applyBorder="0" applyProtection="0">
      <alignment vertical="top"/>
    </xf>
    <xf numFmtId="167" fontId="26" fillId="0" borderId="19" applyNumberFormat="0" applyFill="0" applyAlignment="0" applyProtection="0"/>
    <xf numFmtId="167" fontId="3" fillId="0" borderId="1" applyNumberFormat="0" applyFill="0" applyAlignment="0" applyProtection="0"/>
    <xf numFmtId="167" fontId="26" fillId="0" borderId="19" applyNumberFormat="0" applyFill="0" applyAlignment="0" applyProtection="0"/>
    <xf numFmtId="167" fontId="3" fillId="0" borderId="1" applyNumberFormat="0" applyFill="0" applyAlignment="0" applyProtection="0"/>
    <xf numFmtId="167" fontId="27" fillId="0" borderId="19" applyNumberFormat="0" applyFill="0" applyAlignment="0" applyProtection="0"/>
    <xf numFmtId="167" fontId="3" fillId="0" borderId="1" applyNumberFormat="0" applyFill="0" applyAlignment="0" applyProtection="0"/>
    <xf numFmtId="167" fontId="27" fillId="0" borderId="19" applyNumberFormat="0" applyFill="0" applyAlignment="0" applyProtection="0"/>
    <xf numFmtId="167" fontId="26" fillId="0" borderId="19" applyNumberFormat="0" applyFill="0" applyAlignment="0" applyProtection="0"/>
    <xf numFmtId="167" fontId="26" fillId="0" borderId="19" applyNumberFormat="0" applyFill="0" applyAlignment="0" applyProtection="0"/>
    <xf numFmtId="167" fontId="28" fillId="0" borderId="20" applyNumberFormat="0" applyFill="0" applyAlignment="0" applyProtection="0"/>
    <xf numFmtId="167" fontId="26" fillId="0" borderId="19" applyNumberFormat="0" applyFill="0" applyAlignment="0" applyProtection="0"/>
    <xf numFmtId="167" fontId="28" fillId="0" borderId="20" applyNumberFormat="0" applyFill="0" applyAlignment="0" applyProtection="0"/>
    <xf numFmtId="167" fontId="29" fillId="0" borderId="21" applyNumberFormat="0" applyFill="0" applyAlignment="0" applyProtection="0"/>
    <xf numFmtId="167" fontId="4" fillId="0" borderId="2" applyNumberFormat="0" applyFill="0" applyAlignment="0" applyProtection="0"/>
    <xf numFmtId="167" fontId="29" fillId="0" borderId="21" applyNumberFormat="0" applyFill="0" applyAlignment="0" applyProtection="0"/>
    <xf numFmtId="167" fontId="4" fillId="0" borderId="2" applyNumberFormat="0" applyFill="0" applyAlignment="0" applyProtection="0"/>
    <xf numFmtId="167" fontId="30" fillId="0" borderId="2" applyNumberFormat="0" applyFill="0" applyAlignment="0" applyProtection="0"/>
    <xf numFmtId="167" fontId="4" fillId="0" borderId="2" applyNumberFormat="0" applyFill="0" applyAlignment="0" applyProtection="0"/>
    <xf numFmtId="167" fontId="30" fillId="0" borderId="2" applyNumberFormat="0" applyFill="0" applyAlignment="0" applyProtection="0"/>
    <xf numFmtId="167" fontId="29" fillId="0" borderId="21" applyNumberFormat="0" applyFill="0" applyAlignment="0" applyProtection="0"/>
    <xf numFmtId="167" fontId="29" fillId="0" borderId="21" applyNumberFormat="0" applyFill="0" applyAlignment="0" applyProtection="0"/>
    <xf numFmtId="167" fontId="31" fillId="0" borderId="21" applyNumberFormat="0" applyFill="0" applyAlignment="0" applyProtection="0"/>
    <xf numFmtId="167" fontId="29" fillId="0" borderId="21" applyNumberFormat="0" applyFill="0" applyAlignment="0" applyProtection="0"/>
    <xf numFmtId="167" fontId="31" fillId="0" borderId="21" applyNumberFormat="0" applyFill="0" applyAlignment="0" applyProtection="0"/>
    <xf numFmtId="167" fontId="32" fillId="42" borderId="0" applyNumberFormat="0" applyBorder="0" applyAlignment="0" applyProtection="0"/>
    <xf numFmtId="167" fontId="32" fillId="42" borderId="0" applyNumberFormat="0" applyBorder="0" applyAlignment="0" applyProtection="0"/>
    <xf numFmtId="167" fontId="33" fillId="10" borderId="0" applyNumberFormat="0" applyBorder="0" applyAlignment="0" applyProtection="0"/>
    <xf numFmtId="167" fontId="33" fillId="43" borderId="0" applyNumberFormat="0" applyBorder="0" applyAlignment="0" applyProtection="0"/>
    <xf numFmtId="167" fontId="32" fillId="44" borderId="0" applyNumberFormat="0" applyBorder="0" applyAlignment="0" applyProtection="0"/>
    <xf numFmtId="167" fontId="32" fillId="44" borderId="0" applyNumberFormat="0" applyBorder="0" applyAlignment="0" applyProtection="0"/>
    <xf numFmtId="167" fontId="33" fillId="14" borderId="0" applyNumberFormat="0" applyBorder="0" applyAlignment="0" applyProtection="0"/>
    <xf numFmtId="167" fontId="33" fillId="45" borderId="0" applyNumberFormat="0" applyBorder="0" applyAlignment="0" applyProtection="0"/>
    <xf numFmtId="167" fontId="32" fillId="46" borderId="0" applyNumberFormat="0" applyBorder="0" applyAlignment="0" applyProtection="0"/>
    <xf numFmtId="167" fontId="32" fillId="46" borderId="0" applyNumberFormat="0" applyBorder="0" applyAlignment="0" applyProtection="0"/>
    <xf numFmtId="167" fontId="33" fillId="18" borderId="0" applyNumberFormat="0" applyBorder="0" applyAlignment="0" applyProtection="0"/>
    <xf numFmtId="167" fontId="33" fillId="47" borderId="0" applyNumberFormat="0" applyBorder="0" applyAlignment="0" applyProtection="0"/>
    <xf numFmtId="167" fontId="32" fillId="48" borderId="0" applyNumberFormat="0" applyBorder="0" applyAlignment="0" applyProtection="0"/>
    <xf numFmtId="167" fontId="32" fillId="48" borderId="0" applyNumberFormat="0" applyBorder="0" applyAlignment="0" applyProtection="0"/>
    <xf numFmtId="167" fontId="33" fillId="22" borderId="0" applyNumberFormat="0" applyBorder="0" applyAlignment="0" applyProtection="0"/>
    <xf numFmtId="167" fontId="33" fillId="43" borderId="0" applyNumberFormat="0" applyBorder="0" applyAlignment="0" applyProtection="0"/>
    <xf numFmtId="167" fontId="32" fillId="49" borderId="0" applyNumberFormat="0" applyBorder="0" applyAlignment="0" applyProtection="0"/>
    <xf numFmtId="167" fontId="32" fillId="49" borderId="0" applyNumberFormat="0" applyBorder="0" applyAlignment="0" applyProtection="0"/>
    <xf numFmtId="167" fontId="33" fillId="26" borderId="0" applyNumberFormat="0" applyBorder="0" applyAlignment="0" applyProtection="0"/>
    <xf numFmtId="167" fontId="32" fillId="45" borderId="0" applyNumberFormat="0" applyBorder="0" applyAlignment="0" applyProtection="0"/>
    <xf numFmtId="167" fontId="32" fillId="45" borderId="0" applyNumberFormat="0" applyBorder="0" applyAlignment="0" applyProtection="0"/>
    <xf numFmtId="167" fontId="33" fillId="30" borderId="0" applyNumberFormat="0" applyBorder="0" applyAlignment="0" applyProtection="0"/>
    <xf numFmtId="167" fontId="32" fillId="5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0" borderId="0" applyNumberFormat="0" applyBorder="0" applyAlignment="0" applyProtection="0"/>
    <xf numFmtId="167" fontId="32" fillId="50" borderId="0" applyNumberFormat="0" applyBorder="0" applyAlignment="0" applyProtection="0"/>
    <xf numFmtId="167" fontId="32" fillId="42" borderId="0" applyNumberFormat="0" applyBorder="0" applyAlignment="0" applyProtection="0"/>
    <xf numFmtId="167" fontId="32" fillId="50" borderId="0" applyNumberFormat="0" applyBorder="0" applyAlignment="0" applyProtection="0"/>
    <xf numFmtId="167" fontId="32" fillId="42"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0"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32"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32" fillId="45" borderId="0" applyNumberFormat="0" applyBorder="0" applyAlignment="0" applyProtection="0"/>
    <xf numFmtId="167" fontId="32" fillId="45" borderId="0" applyNumberFormat="0" applyBorder="0" applyAlignment="0" applyProtection="0"/>
    <xf numFmtId="167" fontId="32" fillId="44" borderId="0" applyNumberFormat="0" applyBorder="0" applyAlignment="0" applyProtection="0"/>
    <xf numFmtId="167" fontId="32" fillId="45" borderId="0" applyNumberFormat="0" applyBorder="0" applyAlignment="0" applyProtection="0"/>
    <xf numFmtId="167" fontId="32" fillId="4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14"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32"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32"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32" fillId="47" borderId="0" applyNumberFormat="0" applyBorder="0" applyAlignment="0" applyProtection="0"/>
    <xf numFmtId="167" fontId="32" fillId="47" borderId="0" applyNumberFormat="0" applyBorder="0" applyAlignment="0" applyProtection="0"/>
    <xf numFmtId="167" fontId="32" fillId="46" borderId="0" applyNumberFormat="0" applyBorder="0" applyAlignment="0" applyProtection="0"/>
    <xf numFmtId="167" fontId="32" fillId="47" borderId="0" applyNumberFormat="0" applyBorder="0" applyAlignment="0" applyProtection="0"/>
    <xf numFmtId="167" fontId="32" fillId="46"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1" fillId="18" borderId="0" applyNumberFormat="0" applyBorder="0" applyAlignment="0" applyProtection="0"/>
    <xf numFmtId="167" fontId="1" fillId="47" borderId="0" applyNumberFormat="0" applyBorder="0" applyAlignment="0" applyProtection="0"/>
    <xf numFmtId="167" fontId="1" fillId="47" borderId="0" applyNumberFormat="0" applyBorder="0" applyAlignment="0" applyProtection="0"/>
    <xf numFmtId="167" fontId="32" fillId="50"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0"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0" borderId="0" applyNumberFormat="0" applyBorder="0" applyAlignment="0" applyProtection="0"/>
    <xf numFmtId="167" fontId="32" fillId="50" borderId="0" applyNumberFormat="0" applyBorder="0" applyAlignment="0" applyProtection="0"/>
    <xf numFmtId="167" fontId="32" fillId="48" borderId="0" applyNumberFormat="0" applyBorder="0" applyAlignment="0" applyProtection="0"/>
    <xf numFmtId="167" fontId="32" fillId="50" borderId="0" applyNumberFormat="0" applyBorder="0" applyAlignment="0" applyProtection="0"/>
    <xf numFmtId="167" fontId="32" fillId="48"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2"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49"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32" fillId="49"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32" fillId="49" borderId="0" applyNumberFormat="0" applyBorder="0" applyAlignment="0" applyProtection="0"/>
    <xf numFmtId="167" fontId="32" fillId="49"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1" fillId="26" borderId="0" applyNumberFormat="0" applyBorder="0" applyAlignment="0" applyProtection="0"/>
    <xf numFmtId="167" fontId="32" fillId="45"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32" fillId="45"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32" fillId="45" borderId="0" applyNumberFormat="0" applyBorder="0" applyAlignment="0" applyProtection="0"/>
    <xf numFmtId="167" fontId="32" fillId="45"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1" fillId="30" borderId="0" applyNumberFormat="0" applyBorder="0" applyAlignment="0" applyProtection="0"/>
    <xf numFmtId="167" fontId="34" fillId="0" borderId="22" applyNumberFormat="0" applyFill="0" applyAlignment="0" applyProtection="0"/>
    <xf numFmtId="167" fontId="5" fillId="0" borderId="3" applyNumberFormat="0" applyFill="0" applyAlignment="0" applyProtection="0"/>
    <xf numFmtId="167" fontId="34" fillId="0" borderId="22" applyNumberFormat="0" applyFill="0" applyAlignment="0" applyProtection="0"/>
    <xf numFmtId="167" fontId="5" fillId="0" borderId="3" applyNumberFormat="0" applyFill="0" applyAlignment="0" applyProtection="0"/>
    <xf numFmtId="167" fontId="35" fillId="0" borderId="22" applyNumberFormat="0" applyFill="0" applyAlignment="0" applyProtection="0"/>
    <xf numFmtId="167" fontId="5" fillId="0" borderId="3" applyNumberFormat="0" applyFill="0" applyAlignment="0" applyProtection="0"/>
    <xf numFmtId="167" fontId="35" fillId="0" borderId="22" applyNumberFormat="0" applyFill="0" applyAlignment="0" applyProtection="0"/>
    <xf numFmtId="167" fontId="34" fillId="0" borderId="22" applyNumberFormat="0" applyFill="0" applyAlignment="0" applyProtection="0"/>
    <xf numFmtId="167" fontId="34" fillId="0" borderId="22" applyNumberFormat="0" applyFill="0" applyAlignment="0" applyProtection="0"/>
    <xf numFmtId="167" fontId="36" fillId="0" borderId="23" applyNumberFormat="0" applyFill="0" applyAlignment="0" applyProtection="0"/>
    <xf numFmtId="167" fontId="34" fillId="0" borderId="22" applyNumberFormat="0" applyFill="0" applyAlignment="0" applyProtection="0"/>
    <xf numFmtId="167" fontId="36" fillId="0" borderId="23" applyNumberFormat="0" applyFill="0" applyAlignment="0" applyProtection="0"/>
    <xf numFmtId="167" fontId="34" fillId="0" borderId="0" applyNumberFormat="0" applyFill="0" applyBorder="0" applyAlignment="0" applyProtection="0"/>
    <xf numFmtId="167" fontId="5" fillId="0" borderId="0" applyNumberFormat="0" applyFill="0" applyBorder="0" applyAlignment="0" applyProtection="0"/>
    <xf numFmtId="167" fontId="34" fillId="0" borderId="0" applyNumberFormat="0" applyFill="0" applyBorder="0" applyAlignment="0" applyProtection="0"/>
    <xf numFmtId="167" fontId="5" fillId="0" borderId="0" applyNumberFormat="0" applyFill="0" applyBorder="0" applyAlignment="0" applyProtection="0"/>
    <xf numFmtId="167" fontId="35" fillId="0" borderId="0" applyNumberFormat="0" applyFill="0" applyBorder="0" applyAlignment="0" applyProtection="0"/>
    <xf numFmtId="167" fontId="5" fillId="0" borderId="0" applyNumberFormat="0" applyFill="0" applyBorder="0" applyAlignment="0" applyProtection="0"/>
    <xf numFmtId="167" fontId="35"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7" fontId="36" fillId="0" borderId="0" applyNumberFormat="0" applyFill="0" applyBorder="0" applyAlignment="0" applyProtection="0"/>
    <xf numFmtId="167" fontId="34" fillId="0" borderId="0" applyNumberFormat="0" applyFill="0" applyBorder="0" applyAlignment="0" applyProtection="0"/>
    <xf numFmtId="167" fontId="36"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7" fontId="32" fillId="51" borderId="0" applyNumberFormat="0" applyBorder="0" applyAlignment="0" applyProtection="0"/>
    <xf numFmtId="167" fontId="32" fillId="51" borderId="0" applyNumberFormat="0" applyBorder="0" applyAlignment="0" applyProtection="0"/>
    <xf numFmtId="167" fontId="33" fillId="11" borderId="0" applyNumberFormat="0" applyBorder="0" applyAlignment="0" applyProtection="0"/>
    <xf numFmtId="167" fontId="33" fillId="43" borderId="0" applyNumberFormat="0" applyBorder="0" applyAlignment="0" applyProtection="0"/>
    <xf numFmtId="167" fontId="32" fillId="52" borderId="0" applyNumberFormat="0" applyBorder="0" applyAlignment="0" applyProtection="0"/>
    <xf numFmtId="167" fontId="32" fillId="52" borderId="0" applyNumberFormat="0" applyBorder="0" applyAlignment="0" applyProtection="0"/>
    <xf numFmtId="167" fontId="33" fillId="15" borderId="0" applyNumberFormat="0" applyBorder="0" applyAlignment="0" applyProtection="0"/>
    <xf numFmtId="167" fontId="32" fillId="53" borderId="0" applyNumberFormat="0" applyBorder="0" applyAlignment="0" applyProtection="0"/>
    <xf numFmtId="167" fontId="32" fillId="53" borderId="0" applyNumberFormat="0" applyBorder="0" applyAlignment="0" applyProtection="0"/>
    <xf numFmtId="167" fontId="33" fillId="19" borderId="0" applyNumberFormat="0" applyBorder="0" applyAlignment="0" applyProtection="0"/>
    <xf numFmtId="167" fontId="33" fillId="54" borderId="0" applyNumberFormat="0" applyBorder="0" applyAlignment="0" applyProtection="0"/>
    <xf numFmtId="167" fontId="32" fillId="48" borderId="0" applyNumberFormat="0" applyBorder="0" applyAlignment="0" applyProtection="0"/>
    <xf numFmtId="167" fontId="32" fillId="48" borderId="0" applyNumberFormat="0" applyBorder="0" applyAlignment="0" applyProtection="0"/>
    <xf numFmtId="167" fontId="33" fillId="23" borderId="0" applyNumberFormat="0" applyBorder="0" applyAlignment="0" applyProtection="0"/>
    <xf numFmtId="167" fontId="33" fillId="43" borderId="0" applyNumberFormat="0" applyBorder="0" applyAlignment="0" applyProtection="0"/>
    <xf numFmtId="167" fontId="32" fillId="51" borderId="0" applyNumberFormat="0" applyBorder="0" applyAlignment="0" applyProtection="0"/>
    <xf numFmtId="167" fontId="32" fillId="51" borderId="0" applyNumberFormat="0" applyBorder="0" applyAlignment="0" applyProtection="0"/>
    <xf numFmtId="167" fontId="33" fillId="27" borderId="0" applyNumberFormat="0" applyBorder="0" applyAlignment="0" applyProtection="0"/>
    <xf numFmtId="167" fontId="32" fillId="55" borderId="0" applyNumberFormat="0" applyBorder="0" applyAlignment="0" applyProtection="0"/>
    <xf numFmtId="167" fontId="32" fillId="55" borderId="0" applyNumberFormat="0" applyBorder="0" applyAlignment="0" applyProtection="0"/>
    <xf numFmtId="167" fontId="33" fillId="31" borderId="0" applyNumberFormat="0" applyBorder="0" applyAlignment="0" applyProtection="0"/>
    <xf numFmtId="167" fontId="33" fillId="45" borderId="0" applyNumberFormat="0" applyBorder="0" applyAlignment="0" applyProtection="0"/>
    <xf numFmtId="167" fontId="32" fillId="56"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6"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6" borderId="0" applyNumberFormat="0" applyBorder="0" applyAlignment="0" applyProtection="0"/>
    <xf numFmtId="167" fontId="32" fillId="56" borderId="0" applyNumberFormat="0" applyBorder="0" applyAlignment="0" applyProtection="0"/>
    <xf numFmtId="167" fontId="32" fillId="51" borderId="0" applyNumberFormat="0" applyBorder="0" applyAlignment="0" applyProtection="0"/>
    <xf numFmtId="167" fontId="32" fillId="56" borderId="0" applyNumberFormat="0" applyBorder="0" applyAlignment="0" applyProtection="0"/>
    <xf numFmtId="167" fontId="32" fillId="5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11"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2"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32" fillId="52"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32" fillId="52" borderId="0" applyNumberFormat="0" applyBorder="0" applyAlignment="0" applyProtection="0"/>
    <xf numFmtId="167" fontId="32" fillId="52"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1" fillId="15" borderId="0" applyNumberFormat="0" applyBorder="0" applyAlignment="0" applyProtection="0"/>
    <xf numFmtId="167" fontId="32"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32"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32" fillId="54" borderId="0" applyNumberFormat="0" applyBorder="0" applyAlignment="0" applyProtection="0"/>
    <xf numFmtId="167" fontId="32" fillId="54" borderId="0" applyNumberFormat="0" applyBorder="0" applyAlignment="0" applyProtection="0"/>
    <xf numFmtId="167" fontId="32" fillId="53" borderId="0" applyNumberFormat="0" applyBorder="0" applyAlignment="0" applyProtection="0"/>
    <xf numFmtId="167" fontId="32" fillId="54" borderId="0" applyNumberFormat="0" applyBorder="0" applyAlignment="0" applyProtection="0"/>
    <xf numFmtId="167" fontId="32" fillId="53"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1" fillId="19" borderId="0" applyNumberFormat="0" applyBorder="0" applyAlignment="0" applyProtection="0"/>
    <xf numFmtId="167" fontId="1" fillId="54" borderId="0" applyNumberFormat="0" applyBorder="0" applyAlignment="0" applyProtection="0"/>
    <xf numFmtId="167" fontId="1" fillId="54" borderId="0" applyNumberFormat="0" applyBorder="0" applyAlignment="0" applyProtection="0"/>
    <xf numFmtId="167" fontId="32" fillId="56"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6"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6" borderId="0" applyNumberFormat="0" applyBorder="0" applyAlignment="0" applyProtection="0"/>
    <xf numFmtId="167" fontId="32" fillId="56" borderId="0" applyNumberFormat="0" applyBorder="0" applyAlignment="0" applyProtection="0"/>
    <xf numFmtId="167" fontId="32" fillId="48" borderId="0" applyNumberFormat="0" applyBorder="0" applyAlignment="0" applyProtection="0"/>
    <xf numFmtId="167" fontId="32" fillId="56" borderId="0" applyNumberFormat="0" applyBorder="0" applyAlignment="0" applyProtection="0"/>
    <xf numFmtId="167" fontId="32" fillId="48"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1" fillId="23" borderId="0" applyNumberFormat="0" applyBorder="0" applyAlignment="0" applyProtection="0"/>
    <xf numFmtId="167" fontId="1" fillId="43" borderId="0" applyNumberFormat="0" applyBorder="0" applyAlignment="0" applyProtection="0"/>
    <xf numFmtId="167" fontId="1" fillId="43" borderId="0" applyNumberFormat="0" applyBorder="0" applyAlignment="0" applyProtection="0"/>
    <xf numFmtId="167" fontId="32" fillId="51"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32" fillId="51"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32" fillId="51" borderId="0" applyNumberFormat="0" applyBorder="0" applyAlignment="0" applyProtection="0"/>
    <xf numFmtId="167" fontId="32" fillId="51"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1" fillId="27" borderId="0" applyNumberFormat="0" applyBorder="0" applyAlignment="0" applyProtection="0"/>
    <xf numFmtId="167" fontId="32"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32"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32" fillId="45" borderId="0" applyNumberFormat="0" applyBorder="0" applyAlignment="0" applyProtection="0"/>
    <xf numFmtId="167" fontId="32" fillId="45" borderId="0" applyNumberFormat="0" applyBorder="0" applyAlignment="0" applyProtection="0"/>
    <xf numFmtId="167" fontId="32" fillId="55" borderId="0" applyNumberFormat="0" applyBorder="0" applyAlignment="0" applyProtection="0"/>
    <xf numFmtId="167" fontId="32" fillId="45" borderId="0" applyNumberFormat="0" applyBorder="0" applyAlignment="0" applyProtection="0"/>
    <xf numFmtId="167" fontId="32" fillId="5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1" fillId="31" borderId="0" applyNumberFormat="0" applyBorder="0" applyAlignment="0" applyProtection="0"/>
    <xf numFmtId="167" fontId="1" fillId="45" borderId="0" applyNumberFormat="0" applyBorder="0" applyAlignment="0" applyProtection="0"/>
    <xf numFmtId="167" fontId="1" fillId="45" borderId="0" applyNumberFormat="0" applyBorder="0" applyAlignment="0" applyProtection="0"/>
    <xf numFmtId="167" fontId="37" fillId="57" borderId="0" applyNumberFormat="0" applyBorder="0" applyAlignment="0" applyProtection="0"/>
    <xf numFmtId="167" fontId="37" fillId="57" borderId="0" applyNumberFormat="0" applyBorder="0" applyAlignment="0" applyProtection="0"/>
    <xf numFmtId="167" fontId="38" fillId="12" borderId="0" applyNumberFormat="0" applyBorder="0" applyAlignment="0" applyProtection="0"/>
    <xf numFmtId="167" fontId="39" fillId="58" borderId="0" applyNumberFormat="0" applyBorder="0" applyAlignment="0" applyProtection="0"/>
    <xf numFmtId="167" fontId="37" fillId="52" borderId="0" applyNumberFormat="0" applyBorder="0" applyAlignment="0" applyProtection="0"/>
    <xf numFmtId="167" fontId="37" fillId="52" borderId="0" applyNumberFormat="0" applyBorder="0" applyAlignment="0" applyProtection="0"/>
    <xf numFmtId="167" fontId="38" fillId="16" borderId="0" applyNumberFormat="0" applyBorder="0" applyAlignment="0" applyProtection="0"/>
    <xf numFmtId="167" fontId="39" fillId="16" borderId="0" applyNumberFormat="0" applyBorder="0" applyAlignment="0" applyProtection="0"/>
    <xf numFmtId="167" fontId="37" fillId="53" borderId="0" applyNumberFormat="0" applyBorder="0" applyAlignment="0" applyProtection="0"/>
    <xf numFmtId="167" fontId="37" fillId="53" borderId="0" applyNumberFormat="0" applyBorder="0" applyAlignment="0" applyProtection="0"/>
    <xf numFmtId="167" fontId="38" fillId="20" borderId="0" applyNumberFormat="0" applyBorder="0" applyAlignment="0" applyProtection="0"/>
    <xf numFmtId="167" fontId="39" fillId="54" borderId="0" applyNumberFormat="0" applyBorder="0" applyAlignment="0" applyProtection="0"/>
    <xf numFmtId="167" fontId="37" fillId="59" borderId="0" applyNumberFormat="0" applyBorder="0" applyAlignment="0" applyProtection="0"/>
    <xf numFmtId="167" fontId="37" fillId="59" borderId="0" applyNumberFormat="0" applyBorder="0" applyAlignment="0" applyProtection="0"/>
    <xf numFmtId="167" fontId="38" fillId="24" borderId="0" applyNumberFormat="0" applyBorder="0" applyAlignment="0" applyProtection="0"/>
    <xf numFmtId="167" fontId="39" fillId="56" borderId="0" applyNumberFormat="0" applyBorder="0" applyAlignment="0" applyProtection="0"/>
    <xf numFmtId="167" fontId="37" fillId="58" borderId="0" applyNumberFormat="0" applyBorder="0" applyAlignment="0" applyProtection="0"/>
    <xf numFmtId="167" fontId="37" fillId="58" borderId="0" applyNumberFormat="0" applyBorder="0" applyAlignment="0" applyProtection="0"/>
    <xf numFmtId="167" fontId="38" fillId="28" borderId="0" applyNumberFormat="0" applyBorder="0" applyAlignment="0" applyProtection="0"/>
    <xf numFmtId="167" fontId="39" fillId="28" borderId="0" applyNumberFormat="0" applyBorder="0" applyAlignment="0" applyProtection="0"/>
    <xf numFmtId="167" fontId="37" fillId="60" borderId="0" applyNumberFormat="0" applyBorder="0" applyAlignment="0" applyProtection="0"/>
    <xf numFmtId="167" fontId="37" fillId="60" borderId="0" applyNumberFormat="0" applyBorder="0" applyAlignment="0" applyProtection="0"/>
    <xf numFmtId="167" fontId="38" fillId="32" borderId="0" applyNumberFormat="0" applyBorder="0" applyAlignment="0" applyProtection="0"/>
    <xf numFmtId="167" fontId="39" fillId="45" borderId="0" applyNumberFormat="0" applyBorder="0" applyAlignment="0" applyProtection="0"/>
    <xf numFmtId="167" fontId="37" fillId="58" borderId="0" applyNumberFormat="0" applyBorder="0" applyAlignment="0" applyProtection="0"/>
    <xf numFmtId="167" fontId="17" fillId="12" borderId="0" applyNumberFormat="0" applyBorder="0" applyAlignment="0" applyProtection="0"/>
    <xf numFmtId="167" fontId="37" fillId="58" borderId="0" applyNumberFormat="0" applyBorder="0" applyAlignment="0" applyProtection="0"/>
    <xf numFmtId="167" fontId="17" fillId="12" borderId="0" applyNumberFormat="0" applyBorder="0" applyAlignment="0" applyProtection="0"/>
    <xf numFmtId="167" fontId="40" fillId="58" borderId="0" applyNumberFormat="0" applyBorder="0" applyAlignment="0" applyProtection="0"/>
    <xf numFmtId="167" fontId="17" fillId="12" borderId="0" applyNumberFormat="0" applyBorder="0" applyAlignment="0" applyProtection="0"/>
    <xf numFmtId="167" fontId="40" fillId="58" borderId="0" applyNumberFormat="0" applyBorder="0" applyAlignment="0" applyProtection="0"/>
    <xf numFmtId="167" fontId="37" fillId="58" borderId="0" applyNumberFormat="0" applyBorder="0" applyAlignment="0" applyProtection="0"/>
    <xf numFmtId="167" fontId="37" fillId="58" borderId="0" applyNumberFormat="0" applyBorder="0" applyAlignment="0" applyProtection="0"/>
    <xf numFmtId="167" fontId="37" fillId="57" borderId="0" applyNumberFormat="0" applyBorder="0" applyAlignment="0" applyProtection="0"/>
    <xf numFmtId="167" fontId="37" fillId="58" borderId="0" applyNumberFormat="0" applyBorder="0" applyAlignment="0" applyProtection="0"/>
    <xf numFmtId="167" fontId="37" fillId="57" borderId="0" applyNumberFormat="0" applyBorder="0" applyAlignment="0" applyProtection="0"/>
    <xf numFmtId="167" fontId="37" fillId="52" borderId="0" applyNumberFormat="0" applyBorder="0" applyAlignment="0" applyProtection="0"/>
    <xf numFmtId="167" fontId="17" fillId="16" borderId="0" applyNumberFormat="0" applyBorder="0" applyAlignment="0" applyProtection="0"/>
    <xf numFmtId="167" fontId="37" fillId="52" borderId="0" applyNumberFormat="0" applyBorder="0" applyAlignment="0" applyProtection="0"/>
    <xf numFmtId="167" fontId="17" fillId="16" borderId="0" applyNumberFormat="0" applyBorder="0" applyAlignment="0" applyProtection="0"/>
    <xf numFmtId="167" fontId="40" fillId="16" borderId="0" applyNumberFormat="0" applyBorder="0" applyAlignment="0" applyProtection="0"/>
    <xf numFmtId="167" fontId="17" fillId="16" borderId="0" applyNumberFormat="0" applyBorder="0" applyAlignment="0" applyProtection="0"/>
    <xf numFmtId="167" fontId="40" fillId="16" borderId="0" applyNumberFormat="0" applyBorder="0" applyAlignment="0" applyProtection="0"/>
    <xf numFmtId="167" fontId="37" fillId="52" borderId="0" applyNumberFormat="0" applyBorder="0" applyAlignment="0" applyProtection="0"/>
    <xf numFmtId="167" fontId="37" fillId="52" borderId="0" applyNumberFormat="0" applyBorder="0" applyAlignment="0" applyProtection="0"/>
    <xf numFmtId="167" fontId="37" fillId="54" borderId="0" applyNumberFormat="0" applyBorder="0" applyAlignment="0" applyProtection="0"/>
    <xf numFmtId="167" fontId="17" fillId="20" borderId="0" applyNumberFormat="0" applyBorder="0" applyAlignment="0" applyProtection="0"/>
    <xf numFmtId="167" fontId="37" fillId="54" borderId="0" applyNumberFormat="0" applyBorder="0" applyAlignment="0" applyProtection="0"/>
    <xf numFmtId="167" fontId="17" fillId="20" borderId="0" applyNumberFormat="0" applyBorder="0" applyAlignment="0" applyProtection="0"/>
    <xf numFmtId="167" fontId="40" fillId="54" borderId="0" applyNumberFormat="0" applyBorder="0" applyAlignment="0" applyProtection="0"/>
    <xf numFmtId="167" fontId="17" fillId="20" borderId="0" applyNumberFormat="0" applyBorder="0" applyAlignment="0" applyProtection="0"/>
    <xf numFmtId="167" fontId="40" fillId="54" borderId="0" applyNumberFormat="0" applyBorder="0" applyAlignment="0" applyProtection="0"/>
    <xf numFmtId="167" fontId="37" fillId="54" borderId="0" applyNumberFormat="0" applyBorder="0" applyAlignment="0" applyProtection="0"/>
    <xf numFmtId="167" fontId="37" fillId="54" borderId="0" applyNumberFormat="0" applyBorder="0" applyAlignment="0" applyProtection="0"/>
    <xf numFmtId="167" fontId="37" fillId="53" borderId="0" applyNumberFormat="0" applyBorder="0" applyAlignment="0" applyProtection="0"/>
    <xf numFmtId="167" fontId="37" fillId="54" borderId="0" applyNumberFormat="0" applyBorder="0" applyAlignment="0" applyProtection="0"/>
    <xf numFmtId="167" fontId="37" fillId="53" borderId="0" applyNumberFormat="0" applyBorder="0" applyAlignment="0" applyProtection="0"/>
    <xf numFmtId="167" fontId="37" fillId="56" borderId="0" applyNumberFormat="0" applyBorder="0" applyAlignment="0" applyProtection="0"/>
    <xf numFmtId="167" fontId="17" fillId="24" borderId="0" applyNumberFormat="0" applyBorder="0" applyAlignment="0" applyProtection="0"/>
    <xf numFmtId="167" fontId="37" fillId="56" borderId="0" applyNumberFormat="0" applyBorder="0" applyAlignment="0" applyProtection="0"/>
    <xf numFmtId="167" fontId="17" fillId="24" borderId="0" applyNumberFormat="0" applyBorder="0" applyAlignment="0" applyProtection="0"/>
    <xf numFmtId="167" fontId="40" fillId="56" borderId="0" applyNumberFormat="0" applyBorder="0" applyAlignment="0" applyProtection="0"/>
    <xf numFmtId="167" fontId="17" fillId="24" borderId="0" applyNumberFormat="0" applyBorder="0" applyAlignment="0" applyProtection="0"/>
    <xf numFmtId="167" fontId="40" fillId="56" borderId="0" applyNumberFormat="0" applyBorder="0" applyAlignment="0" applyProtection="0"/>
    <xf numFmtId="167" fontId="37" fillId="56" borderId="0" applyNumberFormat="0" applyBorder="0" applyAlignment="0" applyProtection="0"/>
    <xf numFmtId="167" fontId="37" fillId="56" borderId="0" applyNumberFormat="0" applyBorder="0" applyAlignment="0" applyProtection="0"/>
    <xf numFmtId="167" fontId="37" fillId="59" borderId="0" applyNumberFormat="0" applyBorder="0" applyAlignment="0" applyProtection="0"/>
    <xf numFmtId="167" fontId="37" fillId="56" borderId="0" applyNumberFormat="0" applyBorder="0" applyAlignment="0" applyProtection="0"/>
    <xf numFmtId="167" fontId="37" fillId="59" borderId="0" applyNumberFormat="0" applyBorder="0" applyAlignment="0" applyProtection="0"/>
    <xf numFmtId="167" fontId="37" fillId="58" borderId="0" applyNumberFormat="0" applyBorder="0" applyAlignment="0" applyProtection="0"/>
    <xf numFmtId="167" fontId="17" fillId="28" borderId="0" applyNumberFormat="0" applyBorder="0" applyAlignment="0" applyProtection="0"/>
    <xf numFmtId="167" fontId="37" fillId="58" borderId="0" applyNumberFormat="0" applyBorder="0" applyAlignment="0" applyProtection="0"/>
    <xf numFmtId="167" fontId="17" fillId="28" borderId="0" applyNumberFormat="0" applyBorder="0" applyAlignment="0" applyProtection="0"/>
    <xf numFmtId="167" fontId="40" fillId="28" borderId="0" applyNumberFormat="0" applyBorder="0" applyAlignment="0" applyProtection="0"/>
    <xf numFmtId="167" fontId="17" fillId="28" borderId="0" applyNumberFormat="0" applyBorder="0" applyAlignment="0" applyProtection="0"/>
    <xf numFmtId="167" fontId="40" fillId="28" borderId="0" applyNumberFormat="0" applyBorder="0" applyAlignment="0" applyProtection="0"/>
    <xf numFmtId="167" fontId="37" fillId="58" borderId="0" applyNumberFormat="0" applyBorder="0" applyAlignment="0" applyProtection="0"/>
    <xf numFmtId="167" fontId="37" fillId="58" borderId="0" applyNumberFormat="0" applyBorder="0" applyAlignment="0" applyProtection="0"/>
    <xf numFmtId="167" fontId="37" fillId="45" borderId="0" applyNumberFormat="0" applyBorder="0" applyAlignment="0" applyProtection="0"/>
    <xf numFmtId="167" fontId="17" fillId="32" borderId="0" applyNumberFormat="0" applyBorder="0" applyAlignment="0" applyProtection="0"/>
    <xf numFmtId="167" fontId="37" fillId="45" borderId="0" applyNumberFormat="0" applyBorder="0" applyAlignment="0" applyProtection="0"/>
    <xf numFmtId="167" fontId="17" fillId="32" borderId="0" applyNumberFormat="0" applyBorder="0" applyAlignment="0" applyProtection="0"/>
    <xf numFmtId="167" fontId="40" fillId="45" borderId="0" applyNumberFormat="0" applyBorder="0" applyAlignment="0" applyProtection="0"/>
    <xf numFmtId="167" fontId="17" fillId="32" borderId="0" applyNumberFormat="0" applyBorder="0" applyAlignment="0" applyProtection="0"/>
    <xf numFmtId="167" fontId="40" fillId="45" borderId="0" applyNumberFormat="0" applyBorder="0" applyAlignment="0" applyProtection="0"/>
    <xf numFmtId="167" fontId="37" fillId="45" borderId="0" applyNumberFormat="0" applyBorder="0" applyAlignment="0" applyProtection="0"/>
    <xf numFmtId="167" fontId="37" fillId="45" borderId="0" applyNumberFormat="0" applyBorder="0" applyAlignment="0" applyProtection="0"/>
    <xf numFmtId="167" fontId="37" fillId="60" borderId="0" applyNumberFormat="0" applyBorder="0" applyAlignment="0" applyProtection="0"/>
    <xf numFmtId="167" fontId="37" fillId="45" borderId="0" applyNumberFormat="0" applyBorder="0" applyAlignment="0" applyProtection="0"/>
    <xf numFmtId="167" fontId="37" fillId="60" borderId="0" applyNumberFormat="0" applyBorder="0" applyAlignment="0" applyProtection="0"/>
    <xf numFmtId="167" fontId="37" fillId="61" borderId="0" applyNumberFormat="0" applyBorder="0" applyAlignment="0" applyProtection="0"/>
    <xf numFmtId="167" fontId="37" fillId="61" borderId="0" applyNumberFormat="0" applyBorder="0" applyAlignment="0" applyProtection="0"/>
    <xf numFmtId="167" fontId="38" fillId="9" borderId="0" applyNumberFormat="0" applyBorder="0" applyAlignment="0" applyProtection="0"/>
    <xf numFmtId="167" fontId="39" fillId="58" borderId="0" applyNumberFormat="0" applyBorder="0" applyAlignment="0" applyProtection="0"/>
    <xf numFmtId="167" fontId="37" fillId="43" borderId="0" applyNumberFormat="0" applyBorder="0" applyAlignment="0" applyProtection="0"/>
    <xf numFmtId="167" fontId="37" fillId="43" borderId="0" applyNumberFormat="0" applyBorder="0" applyAlignment="0" applyProtection="0"/>
    <xf numFmtId="167" fontId="38" fillId="13" borderId="0" applyNumberFormat="0" applyBorder="0" applyAlignment="0" applyProtection="0"/>
    <xf numFmtId="167" fontId="39" fillId="62" borderId="0" applyNumberFormat="0" applyBorder="0" applyAlignment="0" applyProtection="0"/>
    <xf numFmtId="167" fontId="37" fillId="63" borderId="0" applyNumberFormat="0" applyBorder="0" applyAlignment="0" applyProtection="0"/>
    <xf numFmtId="167" fontId="37" fillId="63" borderId="0" applyNumberFormat="0" applyBorder="0" applyAlignment="0" applyProtection="0"/>
    <xf numFmtId="167" fontId="38" fillId="17" borderId="0" applyNumberFormat="0" applyBorder="0" applyAlignment="0" applyProtection="0"/>
    <xf numFmtId="167" fontId="39" fillId="17" borderId="0" applyNumberFormat="0" applyBorder="0" applyAlignment="0" applyProtection="0"/>
    <xf numFmtId="167" fontId="37" fillId="59" borderId="0" applyNumberFormat="0" applyBorder="0" applyAlignment="0" applyProtection="0"/>
    <xf numFmtId="167" fontId="37" fillId="59" borderId="0" applyNumberFormat="0" applyBorder="0" applyAlignment="0" applyProtection="0"/>
    <xf numFmtId="167" fontId="38" fillId="21" borderId="0" applyNumberFormat="0" applyBorder="0" applyAlignment="0" applyProtection="0"/>
    <xf numFmtId="167" fontId="39" fillId="64" borderId="0" applyNumberFormat="0" applyBorder="0" applyAlignment="0" applyProtection="0"/>
    <xf numFmtId="167" fontId="37" fillId="58" borderId="0" applyNumberFormat="0" applyBorder="0" applyAlignment="0" applyProtection="0"/>
    <xf numFmtId="167" fontId="37" fillId="58" borderId="0" applyNumberFormat="0" applyBorder="0" applyAlignment="0" applyProtection="0"/>
    <xf numFmtId="167" fontId="38" fillId="25" borderId="0" applyNumberFormat="0" applyBorder="0" applyAlignment="0" applyProtection="0"/>
    <xf numFmtId="167" fontId="39" fillId="25" borderId="0" applyNumberFormat="0" applyBorder="0" applyAlignment="0" applyProtection="0"/>
    <xf numFmtId="167" fontId="37" fillId="62" borderId="0" applyNumberFormat="0" applyBorder="0" applyAlignment="0" applyProtection="0"/>
    <xf numFmtId="167" fontId="37" fillId="62" borderId="0" applyNumberFormat="0" applyBorder="0" applyAlignment="0" applyProtection="0"/>
    <xf numFmtId="167" fontId="38" fillId="29" borderId="0" applyNumberFormat="0" applyBorder="0" applyAlignment="0" applyProtection="0"/>
    <xf numFmtId="167" fontId="39" fillId="29" borderId="0" applyNumberFormat="0" applyBorder="0" applyAlignment="0" applyProtection="0"/>
    <xf numFmtId="167" fontId="41" fillId="0" borderId="0" applyNumberFormat="0" applyFill="0" applyBorder="0" applyAlignment="0" applyProtection="0"/>
    <xf numFmtId="167" fontId="15" fillId="0" borderId="0" applyNumberFormat="0" applyFill="0" applyBorder="0" applyAlignment="0" applyProtection="0"/>
    <xf numFmtId="167" fontId="41" fillId="0" borderId="0" applyNumberFormat="0" applyFill="0" applyBorder="0" applyAlignment="0" applyProtection="0"/>
    <xf numFmtId="167" fontId="15" fillId="0" borderId="0" applyNumberFormat="0" applyFill="0" applyBorder="0" applyAlignment="0" applyProtection="0"/>
    <xf numFmtId="167" fontId="15"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7" fontId="18" fillId="65" borderId="0" applyNumberFormat="0" applyFont="0" applyBorder="0" applyAlignment="0">
      <protection locked="0"/>
    </xf>
    <xf numFmtId="167" fontId="42" fillId="44" borderId="0" applyNumberFormat="0" applyBorder="0" applyAlignment="0" applyProtection="0"/>
    <xf numFmtId="167" fontId="42" fillId="44" borderId="0" applyNumberFormat="0" applyBorder="0" applyAlignment="0" applyProtection="0"/>
    <xf numFmtId="167" fontId="43" fillId="3" borderId="0" applyNumberFormat="0" applyBorder="0" applyAlignment="0" applyProtection="0"/>
    <xf numFmtId="167" fontId="42" fillId="44" borderId="0" applyNumberFormat="0" applyBorder="0" applyAlignment="0" applyProtection="0"/>
    <xf numFmtId="167" fontId="7" fillId="3" borderId="0" applyNumberFormat="0" applyBorder="0" applyAlignment="0" applyProtection="0"/>
    <xf numFmtId="167" fontId="42" fillId="44"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42" fillId="44" borderId="0" applyNumberFormat="0" applyBorder="0" applyAlignment="0" applyProtection="0"/>
    <xf numFmtId="167" fontId="42" fillId="44" borderId="0" applyNumberFormat="0" applyBorder="0" applyAlignment="0" applyProtection="0"/>
    <xf numFmtId="167" fontId="44" fillId="56" borderId="24" applyNumberFormat="0" applyAlignment="0" applyProtection="0"/>
    <xf numFmtId="167" fontId="44" fillId="56" borderId="24" applyNumberFormat="0" applyAlignment="0" applyProtection="0"/>
    <xf numFmtId="167" fontId="45" fillId="6" borderId="4" applyNumberFormat="0" applyAlignment="0" applyProtection="0"/>
    <xf numFmtId="167" fontId="45" fillId="53" borderId="4" applyNumberFormat="0" applyAlignment="0" applyProtection="0"/>
    <xf numFmtId="167" fontId="46" fillId="66" borderId="25" applyNumberFormat="0" applyAlignment="0" applyProtection="0"/>
    <xf numFmtId="167" fontId="46" fillId="66" borderId="25" applyNumberFormat="0" applyAlignment="0" applyProtection="0"/>
    <xf numFmtId="167" fontId="47" fillId="7" borderId="7" applyNumberFormat="0" applyAlignment="0" applyProtection="0"/>
    <xf numFmtId="167" fontId="48" fillId="7" borderId="7" applyNumberFormat="0" applyAlignment="0" applyProtection="0"/>
    <xf numFmtId="167" fontId="49" fillId="0" borderId="0" applyNumberForma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1" fontId="25" fillId="0" borderId="0" applyFont="0" applyFill="0" applyBorder="0" applyProtection="0">
      <alignment vertical="top"/>
    </xf>
    <xf numFmtId="172" fontId="25" fillId="0" borderId="0" applyFont="0" applyFill="0" applyBorder="0" applyProtection="0">
      <alignment vertical="top"/>
    </xf>
    <xf numFmtId="173" fontId="50" fillId="0" borderId="0" applyFont="0" applyFill="0" applyBorder="0" applyProtection="0">
      <alignment horizontal="right"/>
    </xf>
    <xf numFmtId="167" fontId="18" fillId="67" borderId="0" applyNumberFormat="0" applyFont="0" applyBorder="0" applyAlignment="0">
      <protection locked="0"/>
    </xf>
    <xf numFmtId="167" fontId="41" fillId="0" borderId="0" applyNumberFormat="0" applyFill="0" applyBorder="0" applyAlignment="0" applyProtection="0"/>
    <xf numFmtId="167" fontId="41" fillId="0" borderId="0" applyNumberFormat="0" applyFill="0" applyBorder="0" applyAlignment="0" applyProtection="0"/>
    <xf numFmtId="167" fontId="51" fillId="0" borderId="0" applyNumberFormat="0" applyFill="0" applyBorder="0" applyAlignment="0" applyProtection="0"/>
    <xf numFmtId="167" fontId="52" fillId="0" borderId="0" applyNumberFormat="0" applyFill="0" applyBorder="0" applyAlignment="0" applyProtection="0">
      <alignment vertical="top"/>
      <protection locked="0"/>
    </xf>
    <xf numFmtId="167" fontId="53" fillId="46" borderId="0" applyNumberFormat="0" applyBorder="0" applyAlignment="0" applyProtection="0"/>
    <xf numFmtId="167" fontId="6" fillId="2" borderId="0" applyNumberFormat="0" applyBorder="0" applyAlignment="0" applyProtection="0"/>
    <xf numFmtId="167" fontId="53" fillId="46" borderId="0" applyNumberFormat="0" applyBorder="0" applyAlignment="0" applyProtection="0"/>
    <xf numFmtId="167" fontId="6" fillId="2" borderId="0" applyNumberFormat="0" applyBorder="0" applyAlignment="0" applyProtection="0"/>
    <xf numFmtId="167" fontId="6" fillId="2" borderId="0" applyNumberFormat="0" applyBorder="0" applyAlignment="0" applyProtection="0"/>
    <xf numFmtId="167" fontId="53" fillId="46" borderId="0" applyNumberFormat="0" applyBorder="0" applyAlignment="0" applyProtection="0"/>
    <xf numFmtId="167" fontId="53" fillId="46" borderId="0" applyNumberFormat="0" applyBorder="0" applyAlignment="0" applyProtection="0"/>
    <xf numFmtId="167" fontId="53" fillId="46" borderId="0" applyNumberFormat="0" applyBorder="0" applyAlignment="0" applyProtection="0"/>
    <xf numFmtId="167" fontId="53" fillId="46" borderId="0" applyNumberFormat="0" applyBorder="0" applyAlignment="0" applyProtection="0"/>
    <xf numFmtId="167" fontId="54" fillId="2" borderId="0" applyNumberFormat="0" applyBorder="0" applyAlignment="0" applyProtection="0"/>
    <xf numFmtId="167" fontId="28" fillId="0" borderId="20" applyNumberFormat="0" applyFill="0" applyAlignment="0" applyProtection="0"/>
    <xf numFmtId="167" fontId="28" fillId="0" borderId="20" applyNumberFormat="0" applyFill="0" applyAlignment="0" applyProtection="0"/>
    <xf numFmtId="167" fontId="55" fillId="0" borderId="1" applyNumberFormat="0" applyFill="0" applyAlignment="0" applyProtection="0"/>
    <xf numFmtId="167" fontId="56" fillId="0" borderId="19" applyNumberFormat="0" applyFill="0" applyAlignment="0" applyProtection="0"/>
    <xf numFmtId="167" fontId="31" fillId="0" borderId="21" applyNumberFormat="0" applyFill="0" applyAlignment="0" applyProtection="0"/>
    <xf numFmtId="167" fontId="31" fillId="0" borderId="21" applyNumberFormat="0" applyFill="0" applyAlignment="0" applyProtection="0"/>
    <xf numFmtId="167" fontId="57" fillId="0" borderId="2" applyNumberFormat="0" applyFill="0" applyAlignment="0" applyProtection="0"/>
    <xf numFmtId="167" fontId="58" fillId="0" borderId="2" applyNumberFormat="0" applyFill="0" applyAlignment="0" applyProtection="0"/>
    <xf numFmtId="167" fontId="36" fillId="0" borderId="23" applyNumberFormat="0" applyFill="0" applyAlignment="0" applyProtection="0"/>
    <xf numFmtId="167" fontId="36" fillId="0" borderId="23" applyNumberFormat="0" applyFill="0" applyAlignment="0" applyProtection="0"/>
    <xf numFmtId="167" fontId="59" fillId="0" borderId="3" applyNumberFormat="0" applyFill="0" applyAlignment="0" applyProtection="0"/>
    <xf numFmtId="167" fontId="60" fillId="0" borderId="22" applyNumberFormat="0" applyFill="0" applyAlignment="0" applyProtection="0"/>
    <xf numFmtId="167" fontId="36" fillId="0" borderId="0" applyNumberFormat="0" applyFill="0" applyBorder="0" applyAlignment="0" applyProtection="0"/>
    <xf numFmtId="167" fontId="36" fillId="0" borderId="0" applyNumberFormat="0" applyFill="0" applyBorder="0" applyAlignment="0" applyProtection="0"/>
    <xf numFmtId="167" fontId="59" fillId="0" borderId="0" applyNumberFormat="0" applyFill="0" applyBorder="0" applyAlignment="0" applyProtection="0"/>
    <xf numFmtId="167" fontId="60" fillId="0" borderId="0" applyNumberFormat="0" applyFill="0" applyBorder="0" applyAlignment="0" applyProtection="0"/>
    <xf numFmtId="167" fontId="61" fillId="0" borderId="0" applyNumberFormat="0" applyFill="0" applyBorder="0" applyAlignment="0" applyProtection="0">
      <alignment vertical="top"/>
      <protection locked="0"/>
    </xf>
    <xf numFmtId="167" fontId="62" fillId="0" borderId="0" applyNumberFormat="0" applyFill="0" applyBorder="0" applyAlignment="0" applyProtection="0"/>
    <xf numFmtId="167" fontId="63" fillId="0" borderId="0" applyNumberFormat="0" applyFill="0" applyBorder="0" applyAlignment="0" applyProtection="0">
      <alignment vertical="top"/>
      <protection locked="0"/>
    </xf>
    <xf numFmtId="167" fontId="64" fillId="0" borderId="0"/>
    <xf numFmtId="167" fontId="65" fillId="45" borderId="24" applyNumberFormat="0" applyAlignment="0" applyProtection="0"/>
    <xf numFmtId="167" fontId="65" fillId="45" borderId="24" applyNumberFormat="0" applyAlignment="0" applyProtection="0"/>
    <xf numFmtId="167" fontId="66" fillId="5" borderId="4" applyNumberFormat="0" applyAlignment="0" applyProtection="0"/>
    <xf numFmtId="167" fontId="67"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67" fillId="0" borderId="0"/>
    <xf numFmtId="167" fontId="67" fillId="0" borderId="0"/>
    <xf numFmtId="167" fontId="67" fillId="0" borderId="0"/>
    <xf numFmtId="167" fontId="67" fillId="0" borderId="0"/>
    <xf numFmtId="167" fontId="67" fillId="0" borderId="0"/>
    <xf numFmtId="167" fontId="67"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67" fillId="0" borderId="0"/>
    <xf numFmtId="167" fontId="67"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67" fillId="0" borderId="0"/>
    <xf numFmtId="167" fontId="67" fillId="0" borderId="0"/>
    <xf numFmtId="167" fontId="67" fillId="0" borderId="0"/>
    <xf numFmtId="167" fontId="67"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67" fillId="0" borderId="0"/>
    <xf numFmtId="167" fontId="1" fillId="0" borderId="0"/>
    <xf numFmtId="167" fontId="67" fillId="0" borderId="0"/>
    <xf numFmtId="167" fontId="25" fillId="0" borderId="0"/>
    <xf numFmtId="167" fontId="25" fillId="0" borderId="0"/>
    <xf numFmtId="167" fontId="67" fillId="0" borderId="0"/>
    <xf numFmtId="167" fontId="68" fillId="0" borderId="0"/>
    <xf numFmtId="167" fontId="1" fillId="0" borderId="0"/>
    <xf numFmtId="167" fontId="1" fillId="0" borderId="0"/>
    <xf numFmtId="167" fontId="1" fillId="0" borderId="0"/>
    <xf numFmtId="167" fontId="68" fillId="0" borderId="0"/>
    <xf numFmtId="167" fontId="1" fillId="0" borderId="0"/>
    <xf numFmtId="167" fontId="1" fillId="0" borderId="0"/>
    <xf numFmtId="167" fontId="1" fillId="0" borderId="0"/>
    <xf numFmtId="167" fontId="68" fillId="0" borderId="0"/>
    <xf numFmtId="167" fontId="68" fillId="0" borderId="0"/>
    <xf numFmtId="167" fontId="68"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25" fillId="0" borderId="0"/>
    <xf numFmtId="167" fontId="25" fillId="0" borderId="0"/>
    <xf numFmtId="167" fontId="1" fillId="0" borderId="0"/>
    <xf numFmtId="167" fontId="1" fillId="0" borderId="0"/>
    <xf numFmtId="167" fontId="1"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9" fillId="0" borderId="0"/>
    <xf numFmtId="167" fontId="1" fillId="0" borderId="0"/>
    <xf numFmtId="167" fontId="1" fillId="0" borderId="0"/>
    <xf numFmtId="167" fontId="1" fillId="0" borderId="0"/>
    <xf numFmtId="167" fontId="69" fillId="0" borderId="0"/>
    <xf numFmtId="167" fontId="1" fillId="0" borderId="0"/>
    <xf numFmtId="167" fontId="1" fillId="0" borderId="0"/>
    <xf numFmtId="167" fontId="1" fillId="0" borderId="0"/>
    <xf numFmtId="167" fontId="69" fillId="0" borderId="0"/>
    <xf numFmtId="167" fontId="69" fillId="0" borderId="0"/>
    <xf numFmtId="167" fontId="6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2" fillId="0" borderId="0"/>
    <xf numFmtId="167" fontId="67" fillId="0" borderId="0"/>
    <xf numFmtId="167" fontId="67" fillId="0" borderId="0"/>
    <xf numFmtId="167" fontId="67" fillId="0" borderId="0"/>
    <xf numFmtId="167" fontId="70" fillId="0" borderId="0"/>
    <xf numFmtId="167" fontId="33" fillId="0" borderId="0"/>
    <xf numFmtId="167" fontId="25" fillId="0" borderId="0"/>
    <xf numFmtId="167" fontId="25" fillId="0" borderId="0"/>
    <xf numFmtId="167" fontId="33" fillId="0" borderId="0"/>
    <xf numFmtId="167" fontId="33" fillId="0" borderId="0"/>
    <xf numFmtId="167" fontId="33" fillId="0" borderId="0"/>
    <xf numFmtId="167" fontId="71" fillId="0" borderId="0"/>
    <xf numFmtId="167" fontId="25" fillId="0" borderId="0"/>
    <xf numFmtId="167" fontId="25" fillId="0" borderId="0"/>
    <xf numFmtId="167" fontId="3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1" fillId="0" borderId="0"/>
    <xf numFmtId="167" fontId="25" fillId="0" borderId="0"/>
    <xf numFmtId="167" fontId="1" fillId="0" borderId="0"/>
    <xf numFmtId="167" fontId="1" fillId="0" borderId="0"/>
    <xf numFmtId="167" fontId="25" fillId="0" borderId="0"/>
    <xf numFmtId="167" fontId="25" fillId="0" borderId="0"/>
    <xf numFmtId="167" fontId="25" fillId="0" borderId="0"/>
    <xf numFmtId="167" fontId="25" fillId="0" borderId="0"/>
    <xf numFmtId="167" fontId="25" fillId="0" borderId="0"/>
    <xf numFmtId="167" fontId="25" fillId="0" borderId="0"/>
    <xf numFmtId="167" fontId="67" fillId="0" borderId="0"/>
    <xf numFmtId="167" fontId="25" fillId="0" borderId="0"/>
    <xf numFmtId="167" fontId="25" fillId="0" borderId="0"/>
    <xf numFmtId="167" fontId="25" fillId="0" borderId="0"/>
    <xf numFmtId="167" fontId="67" fillId="0" borderId="0"/>
    <xf numFmtId="167" fontId="67" fillId="0" borderId="0"/>
    <xf numFmtId="167" fontId="67" fillId="0" borderId="0"/>
    <xf numFmtId="167" fontId="1" fillId="0" borderId="0"/>
    <xf numFmtId="167" fontId="67" fillId="0" borderId="0"/>
    <xf numFmtId="167" fontId="1" fillId="0" borderId="0"/>
    <xf numFmtId="167" fontId="1" fillId="0" borderId="0"/>
    <xf numFmtId="167" fontId="1" fillId="0" borderId="0"/>
    <xf numFmtId="167" fontId="67" fillId="0" borderId="0"/>
    <xf numFmtId="167" fontId="1" fillId="0" borderId="0"/>
    <xf numFmtId="167" fontId="72"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3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1" fillId="0" borderId="0"/>
    <xf numFmtId="167" fontId="1" fillId="0" borderId="0"/>
    <xf numFmtId="167" fontId="1" fillId="0" borderId="0"/>
    <xf numFmtId="167" fontId="1" fillId="0" borderId="0"/>
    <xf numFmtId="167" fontId="73" fillId="0" borderId="0" applyNumberFormat="0" applyBorder="0" applyAlignment="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25" fillId="0" borderId="0"/>
    <xf numFmtId="167" fontId="25" fillId="0" borderId="0"/>
    <xf numFmtId="167" fontId="1" fillId="0" borderId="0"/>
    <xf numFmtId="167" fontId="1" fillId="0" borderId="0"/>
    <xf numFmtId="167" fontId="25" fillId="0" borderId="0"/>
    <xf numFmtId="167" fontId="1" fillId="0" borderId="0"/>
    <xf numFmtId="167" fontId="1" fillId="0" borderId="0"/>
    <xf numFmtId="167" fontId="1" fillId="0" borderId="0"/>
    <xf numFmtId="167" fontId="25" fillId="0" borderId="0"/>
    <xf numFmtId="167" fontId="25" fillId="0" borderId="0"/>
    <xf numFmtId="167" fontId="25" fillId="0" borderId="0"/>
    <xf numFmtId="167" fontId="25" fillId="0" borderId="0"/>
    <xf numFmtId="167" fontId="1" fillId="0" borderId="0"/>
    <xf numFmtId="167" fontId="1" fillId="0" borderId="0"/>
    <xf numFmtId="167" fontId="25"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25" fillId="0" borderId="0"/>
    <xf numFmtId="167" fontId="1" fillId="0" borderId="0"/>
    <xf numFmtId="167" fontId="1" fillId="0" borderId="0"/>
    <xf numFmtId="167" fontId="1" fillId="0" borderId="0"/>
    <xf numFmtId="167" fontId="67" fillId="0" borderId="0"/>
    <xf numFmtId="167" fontId="32" fillId="0" borderId="0"/>
    <xf numFmtId="167" fontId="25" fillId="0" borderId="0"/>
    <xf numFmtId="167" fontId="67" fillId="0" borderId="0"/>
    <xf numFmtId="167" fontId="32" fillId="0" borderId="0"/>
    <xf numFmtId="167" fontId="3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67"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72"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67" fillId="0" borderId="0"/>
    <xf numFmtId="167" fontId="67"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67"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67" fillId="0" borderId="0"/>
    <xf numFmtId="167" fontId="67" fillId="0" borderId="0"/>
    <xf numFmtId="167" fontId="25" fillId="0" borderId="0"/>
    <xf numFmtId="167" fontId="67" fillId="0" borderId="0"/>
    <xf numFmtId="167" fontId="25" fillId="0" borderId="0"/>
    <xf numFmtId="167" fontId="74" fillId="0" borderId="0" applyNumberFormat="0" applyFill="0" applyBorder="0" applyAlignment="0" applyProtection="0"/>
    <xf numFmtId="167" fontId="14" fillId="0" borderId="0" applyNumberFormat="0" applyFill="0" applyBorder="0" applyAlignment="0" applyProtection="0"/>
    <xf numFmtId="167" fontId="74" fillId="0" borderId="0" applyNumberFormat="0" applyFill="0" applyBorder="0" applyAlignment="0" applyProtection="0"/>
    <xf numFmtId="167" fontId="14" fillId="0" borderId="0" applyNumberFormat="0" applyFill="0" applyBorder="0" applyAlignment="0" applyProtection="0"/>
    <xf numFmtId="167" fontId="75" fillId="0" borderId="0" applyNumberFormat="0" applyFill="0" applyBorder="0" applyAlignment="0" applyProtection="0"/>
    <xf numFmtId="167" fontId="14" fillId="0" borderId="0" applyNumberFormat="0" applyFill="0" applyBorder="0" applyAlignment="0" applyProtection="0"/>
    <xf numFmtId="167" fontId="75" fillId="0" borderId="0" applyNumberFormat="0" applyFill="0" applyBorder="0" applyAlignment="0" applyProtection="0"/>
    <xf numFmtId="167" fontId="74" fillId="0" borderId="0" applyNumberFormat="0" applyFill="0" applyBorder="0" applyAlignment="0" applyProtection="0"/>
    <xf numFmtId="167" fontId="74" fillId="0" borderId="0" applyNumberFormat="0" applyFill="0" applyBorder="0" applyAlignment="0" applyProtection="0"/>
    <xf numFmtId="167" fontId="76" fillId="50" borderId="26" applyNumberFormat="0" applyAlignment="0" applyProtection="0"/>
    <xf numFmtId="167" fontId="10" fillId="6" borderId="5" applyNumberFormat="0" applyAlignment="0" applyProtection="0"/>
    <xf numFmtId="167" fontId="76" fillId="50" borderId="26" applyNumberFormat="0" applyAlignment="0" applyProtection="0"/>
    <xf numFmtId="167" fontId="10" fillId="6" borderId="5" applyNumberFormat="0" applyAlignment="0" applyProtection="0"/>
    <xf numFmtId="167" fontId="10" fillId="53" borderId="5" applyNumberFormat="0" applyAlignment="0" applyProtection="0"/>
    <xf numFmtId="167" fontId="10" fillId="6" borderId="5" applyNumberFormat="0" applyAlignment="0" applyProtection="0"/>
    <xf numFmtId="167" fontId="10" fillId="53" borderId="5" applyNumberFormat="0" applyAlignment="0" applyProtection="0"/>
    <xf numFmtId="167" fontId="76" fillId="50" borderId="26" applyNumberFormat="0" applyAlignment="0" applyProtection="0"/>
    <xf numFmtId="167" fontId="76" fillId="50" borderId="26" applyNumberFormat="0" applyAlignment="0" applyProtection="0"/>
    <xf numFmtId="167" fontId="77" fillId="56" borderId="27" applyNumberFormat="0" applyAlignment="0" applyProtection="0"/>
    <xf numFmtId="167" fontId="76" fillId="50" borderId="26" applyNumberFormat="0" applyAlignment="0" applyProtection="0"/>
    <xf numFmtId="167" fontId="77" fillId="56" borderId="27" applyNumberFormat="0" applyAlignment="0" applyProtection="0"/>
    <xf numFmtId="167" fontId="65" fillId="45" borderId="24" applyNumberFormat="0" applyAlignment="0" applyProtection="0"/>
    <xf numFmtId="167" fontId="9" fillId="5" borderId="4" applyNumberFormat="0" applyAlignment="0" applyProtection="0"/>
    <xf numFmtId="167" fontId="65" fillId="45" borderId="24" applyNumberFormat="0" applyAlignment="0" applyProtection="0"/>
    <xf numFmtId="167" fontId="9" fillId="5" borderId="4" applyNumberFormat="0" applyAlignment="0" applyProtection="0"/>
    <xf numFmtId="167" fontId="9" fillId="5" borderId="4" applyNumberFormat="0" applyAlignment="0" applyProtection="0"/>
    <xf numFmtId="167" fontId="65" fillId="45" borderId="24" applyNumberFormat="0" applyAlignment="0" applyProtection="0"/>
    <xf numFmtId="167" fontId="65" fillId="45" borderId="24" applyNumberFormat="0" applyAlignment="0" applyProtection="0"/>
    <xf numFmtId="166" fontId="67" fillId="0" borderId="0" applyFont="0" applyFill="0" applyBorder="0" applyAlignment="0" applyProtection="0"/>
    <xf numFmtId="166" fontId="69" fillId="0" borderId="0" applyFont="0" applyFill="0" applyBorder="0" applyAlignment="0" applyProtection="0"/>
    <xf numFmtId="166" fontId="67" fillId="0" borderId="0" applyFont="0" applyFill="0" applyBorder="0" applyAlignment="0" applyProtection="0"/>
    <xf numFmtId="166" fontId="69" fillId="0" borderId="0" applyFont="0" applyFill="0" applyBorder="0" applyAlignment="0" applyProtection="0"/>
    <xf numFmtId="166" fontId="67" fillId="0" borderId="0" applyFont="0" applyFill="0" applyBorder="0" applyAlignment="0" applyProtection="0"/>
    <xf numFmtId="166" fontId="69" fillId="0" borderId="0" applyFont="0" applyFill="0" applyBorder="0" applyAlignment="0" applyProtection="0"/>
    <xf numFmtId="166" fontId="67" fillId="0" borderId="0" applyFont="0" applyFill="0" applyBorder="0" applyAlignment="0" applyProtection="0"/>
    <xf numFmtId="166" fontId="69"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7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4" fontId="67" fillId="0" borderId="0" applyFont="0" applyFill="0" applyBorder="0" applyAlignment="0" applyProtection="0"/>
    <xf numFmtId="166" fontId="32"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4" fontId="67" fillId="0" borderId="0" applyFont="0" applyFill="0" applyBorder="0" applyAlignment="0" applyProtection="0"/>
    <xf numFmtId="164" fontId="69" fillId="0" borderId="0" applyFont="0" applyFill="0" applyBorder="0" applyAlignment="0" applyProtection="0"/>
    <xf numFmtId="166" fontId="25" fillId="0" borderId="0" applyFont="0" applyFill="0" applyBorder="0" applyAlignment="0" applyProtection="0"/>
    <xf numFmtId="164" fontId="67" fillId="0" borderId="0" applyFont="0" applyFill="0" applyBorder="0" applyAlignment="0" applyProtection="0"/>
    <xf numFmtId="166"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6"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74" fontId="67"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166" fontId="25" fillId="0" borderId="0" applyFont="0" applyFill="0" applyBorder="0" applyAlignment="0" applyProtection="0"/>
    <xf numFmtId="166"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6" fontId="67"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32" fillId="0" borderId="0" applyFont="0" applyFill="0" applyBorder="0" applyAlignment="0" applyProtection="0"/>
    <xf numFmtId="166" fontId="25" fillId="0" borderId="0" applyFont="0" applyFill="0" applyBorder="0" applyAlignment="0" applyProtection="0"/>
    <xf numFmtId="164" fontId="1" fillId="0" borderId="0" applyFont="0" applyFill="0" applyBorder="0" applyAlignment="0" applyProtection="0"/>
    <xf numFmtId="166" fontId="2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67" fillId="0" borderId="0" applyFont="0" applyFill="0" applyBorder="0" applyAlignment="0" applyProtection="0"/>
    <xf numFmtId="167" fontId="25" fillId="0" borderId="0"/>
    <xf numFmtId="166" fontId="1" fillId="0" borderId="0" applyFont="0" applyFill="0" applyBorder="0" applyAlignment="0" applyProtection="0"/>
    <xf numFmtId="167" fontId="25" fillId="0" borderId="0"/>
    <xf numFmtId="166" fontId="1" fillId="0" borderId="0" applyFont="0" applyFill="0" applyBorder="0" applyAlignment="0" applyProtection="0"/>
    <xf numFmtId="167" fontId="25" fillId="0" borderId="0"/>
    <xf numFmtId="166" fontId="1" fillId="0" borderId="0" applyFont="0" applyFill="0" applyBorder="0" applyAlignment="0" applyProtection="0"/>
    <xf numFmtId="167" fontId="25" fillId="0" borderId="0"/>
    <xf numFmtId="166" fontId="6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25"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7" fontId="25" fillId="0" borderId="0"/>
    <xf numFmtId="164" fontId="67" fillId="0" borderId="0" applyFont="0" applyFill="0" applyBorder="0" applyAlignment="0" applyProtection="0"/>
    <xf numFmtId="167" fontId="25" fillId="0" borderId="0"/>
    <xf numFmtId="166" fontId="25"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6" fontId="67"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7" fontId="25" fillId="0" borderId="0"/>
    <xf numFmtId="167" fontId="25" fillId="0" borderId="0"/>
    <xf numFmtId="167" fontId="25" fillId="0" borderId="0"/>
    <xf numFmtId="166" fontId="67" fillId="0" borderId="0" applyFont="0" applyFill="0" applyBorder="0" applyAlignment="0" applyProtection="0"/>
    <xf numFmtId="174"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6" fontId="6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25" fillId="0" borderId="0"/>
    <xf numFmtId="167" fontId="25" fillId="0" borderId="0"/>
    <xf numFmtId="164" fontId="1" fillId="0" borderId="0" applyFont="0" applyFill="0" applyBorder="0" applyAlignment="0" applyProtection="0"/>
    <xf numFmtId="167" fontId="25" fillId="0" borderId="0"/>
    <xf numFmtId="167" fontId="25" fillId="0" borderId="0"/>
    <xf numFmtId="164" fontId="1" fillId="0" borderId="0" applyFont="0" applyFill="0" applyBorder="0" applyAlignment="0" applyProtection="0"/>
    <xf numFmtId="164" fontId="1" fillId="0" borderId="0" applyFont="0" applyFill="0" applyBorder="0" applyAlignment="0" applyProtection="0"/>
    <xf numFmtId="167" fontId="25" fillId="0" borderId="0"/>
    <xf numFmtId="167" fontId="25" fillId="0" borderId="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4" fontId="1" fillId="0" borderId="0" applyFont="0" applyFill="0" applyBorder="0" applyAlignment="0" applyProtection="0"/>
    <xf numFmtId="167" fontId="78" fillId="0" borderId="28" applyNumberFormat="0" applyFill="0" applyAlignment="0" applyProtection="0"/>
    <xf numFmtId="167" fontId="78" fillId="0" borderId="28" applyNumberFormat="0" applyFill="0" applyAlignment="0" applyProtection="0"/>
    <xf numFmtId="167" fontId="79" fillId="0" borderId="6" applyNumberFormat="0" applyFill="0" applyAlignment="0" applyProtection="0"/>
    <xf numFmtId="167" fontId="25" fillId="0" borderId="0"/>
    <xf numFmtId="167" fontId="25" fillId="0" borderId="0"/>
    <xf numFmtId="167" fontId="25" fillId="0" borderId="0"/>
    <xf numFmtId="3" fontId="18" fillId="67" borderId="29" applyFont="0" applyBorder="0">
      <alignment horizontal="right" vertical="center"/>
      <protection locked="0"/>
    </xf>
    <xf numFmtId="167" fontId="25" fillId="0" borderId="0"/>
    <xf numFmtId="167" fontId="80" fillId="54" borderId="0" applyNumberFormat="0" applyBorder="0" applyAlignment="0" applyProtection="0"/>
    <xf numFmtId="167" fontId="80" fillId="54" borderId="0" applyNumberFormat="0" applyBorder="0" applyAlignment="0" applyProtection="0"/>
    <xf numFmtId="167" fontId="81" fillId="4" borderId="0" applyNumberFormat="0" applyBorder="0" applyAlignment="0" applyProtection="0"/>
    <xf numFmtId="167" fontId="25" fillId="0" borderId="0"/>
    <xf numFmtId="167" fontId="25" fillId="0" borderId="0"/>
    <xf numFmtId="167" fontId="25" fillId="0" borderId="0"/>
    <xf numFmtId="167" fontId="80" fillId="54" borderId="0" applyNumberFormat="0" applyBorder="0" applyAlignment="0" applyProtection="0"/>
    <xf numFmtId="167" fontId="8" fillId="4" borderId="0" applyNumberFormat="0" applyBorder="0" applyAlignment="0" applyProtection="0"/>
    <xf numFmtId="167" fontId="80" fillId="54" borderId="0" applyNumberFormat="0" applyBorder="0" applyAlignment="0" applyProtection="0"/>
    <xf numFmtId="167" fontId="25" fillId="0" borderId="0"/>
    <xf numFmtId="167" fontId="8" fillId="4" borderId="0" applyNumberFormat="0" applyBorder="0" applyAlignment="0" applyProtection="0"/>
    <xf numFmtId="167" fontId="25" fillId="0" borderId="0"/>
    <xf numFmtId="167" fontId="8" fillId="4" borderId="0" applyNumberFormat="0" applyBorder="0" applyAlignment="0" applyProtection="0"/>
    <xf numFmtId="167" fontId="25" fillId="0" borderId="0"/>
    <xf numFmtId="167" fontId="25" fillId="0" borderId="0"/>
    <xf numFmtId="167" fontId="80" fillId="54" borderId="0" applyNumberFormat="0" applyBorder="0" applyAlignment="0" applyProtection="0"/>
    <xf numFmtId="167" fontId="25" fillId="0" borderId="0"/>
    <xf numFmtId="167" fontId="80" fillId="54" borderId="0" applyNumberFormat="0" applyBorder="0" applyAlignment="0" applyProtection="0"/>
    <xf numFmtId="167" fontId="25" fillId="0" borderId="0"/>
    <xf numFmtId="167" fontId="25" fillId="0" borderId="0"/>
    <xf numFmtId="167" fontId="82" fillId="0" borderId="0"/>
    <xf numFmtId="167" fontId="82" fillId="0" borderId="0"/>
    <xf numFmtId="167" fontId="25" fillId="0" borderId="0"/>
    <xf numFmtId="167" fontId="25" fillId="0" borderId="0"/>
    <xf numFmtId="167" fontId="25" fillId="0" borderId="0"/>
    <xf numFmtId="167" fontId="32" fillId="0" borderId="0"/>
    <xf numFmtId="167" fontId="25" fillId="0" borderId="0"/>
    <xf numFmtId="167" fontId="25" fillId="0" borderId="0"/>
    <xf numFmtId="167" fontId="25" fillId="0" borderId="0"/>
    <xf numFmtId="167" fontId="25" fillId="0" borderId="0"/>
    <xf numFmtId="167" fontId="25"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25" fillId="0" borderId="0"/>
    <xf numFmtId="167" fontId="25" fillId="0" borderId="0"/>
    <xf numFmtId="167" fontId="1" fillId="0" borderId="0"/>
    <xf numFmtId="167" fontId="25" fillId="0" borderId="0"/>
    <xf numFmtId="167" fontId="25" fillId="0" borderId="0"/>
    <xf numFmtId="167" fontId="32" fillId="0" borderId="0"/>
    <xf numFmtId="167" fontId="25" fillId="0" borderId="0"/>
    <xf numFmtId="167" fontId="25" fillId="0" borderId="0"/>
    <xf numFmtId="167" fontId="32"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1" fillId="0" borderId="0"/>
    <xf numFmtId="167" fontId="25" fillId="0" borderId="0"/>
    <xf numFmtId="167" fontId="67" fillId="0" borderId="0"/>
    <xf numFmtId="167" fontId="1" fillId="0" borderId="0"/>
    <xf numFmtId="167" fontId="67"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25" fillId="0" borderId="0"/>
    <xf numFmtId="167" fontId="1" fillId="0" borderId="0"/>
    <xf numFmtId="167" fontId="25" fillId="0" borderId="0"/>
    <xf numFmtId="167" fontId="1" fillId="0" borderId="0"/>
    <xf numFmtId="167" fontId="25" fillId="0" borderId="0"/>
    <xf numFmtId="167" fontId="1" fillId="0" borderId="0"/>
    <xf numFmtId="167" fontId="25" fillId="0" borderId="0"/>
    <xf numFmtId="167" fontId="25" fillId="0" borderId="0"/>
    <xf numFmtId="167" fontId="67" fillId="0" borderId="0"/>
    <xf numFmtId="167" fontId="67" fillId="0" borderId="0"/>
    <xf numFmtId="167" fontId="25" fillId="0" borderId="0"/>
    <xf numFmtId="167" fontId="67" fillId="0" borderId="0"/>
    <xf numFmtId="167" fontId="25" fillId="0" borderId="0"/>
    <xf numFmtId="167" fontId="83"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84"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1" fillId="0" borderId="0"/>
    <xf numFmtId="167" fontId="25" fillId="0" borderId="0"/>
    <xf numFmtId="167" fontId="25" fillId="0" borderId="0"/>
    <xf numFmtId="167" fontId="1" fillId="0" borderId="0"/>
    <xf numFmtId="167" fontId="25" fillId="0" borderId="0"/>
    <xf numFmtId="167" fontId="1" fillId="0" borderId="0"/>
    <xf numFmtId="167" fontId="25" fillId="0" borderId="0"/>
    <xf numFmtId="167" fontId="25" fillId="0" borderId="0"/>
    <xf numFmtId="167" fontId="67" fillId="0" borderId="0"/>
    <xf numFmtId="167" fontId="67" fillId="0" borderId="0"/>
    <xf numFmtId="167" fontId="25" fillId="0" borderId="0"/>
    <xf numFmtId="167" fontId="67" fillId="0" borderId="0"/>
    <xf numFmtId="167" fontId="25" fillId="0" borderId="0"/>
    <xf numFmtId="167" fontId="25" fillId="0" borderId="0"/>
    <xf numFmtId="167" fontId="67" fillId="0" borderId="0"/>
    <xf numFmtId="167" fontId="85" fillId="0" borderId="0"/>
    <xf numFmtId="167" fontId="67" fillId="0" borderId="0"/>
    <xf numFmtId="167" fontId="85" fillId="0" borderId="0"/>
    <xf numFmtId="167" fontId="25" fillId="0" borderId="0"/>
    <xf numFmtId="167" fontId="25" fillId="0" borderId="0"/>
    <xf numFmtId="167" fontId="82" fillId="0" borderId="0"/>
    <xf numFmtId="167" fontId="25" fillId="0" borderId="0"/>
    <xf numFmtId="167" fontId="82" fillId="0" borderId="0"/>
    <xf numFmtId="167" fontId="82" fillId="0" borderId="0"/>
    <xf numFmtId="167" fontId="25" fillId="0" borderId="0"/>
    <xf numFmtId="167" fontId="82" fillId="0" borderId="0"/>
    <xf numFmtId="167" fontId="25" fillId="0" borderId="0"/>
    <xf numFmtId="167" fontId="25" fillId="47" borderId="30" applyNumberFormat="0" applyFont="0" applyAlignment="0" applyProtection="0"/>
    <xf numFmtId="167" fontId="25" fillId="47" borderId="30"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25" fillId="0" borderId="0"/>
    <xf numFmtId="167" fontId="25" fillId="47" borderId="30" applyNumberFormat="0" applyFont="0" applyAlignment="0" applyProtection="0"/>
    <xf numFmtId="167" fontId="33" fillId="8" borderId="8" applyNumberFormat="0" applyFont="0" applyAlignment="0" applyProtection="0"/>
    <xf numFmtId="167" fontId="25" fillId="0" borderId="0"/>
    <xf numFmtId="167" fontId="25" fillId="0" borderId="0"/>
    <xf numFmtId="167" fontId="25" fillId="47" borderId="30" applyNumberFormat="0" applyFont="0" applyAlignment="0" applyProtection="0"/>
    <xf numFmtId="167" fontId="25" fillId="0" borderId="0"/>
    <xf numFmtId="167" fontId="25" fillId="0" borderId="0"/>
    <xf numFmtId="167" fontId="87" fillId="0" borderId="0"/>
    <xf numFmtId="167" fontId="77" fillId="56" borderId="27" applyNumberFormat="0" applyAlignment="0" applyProtection="0"/>
    <xf numFmtId="167" fontId="77" fillId="56" borderId="27" applyNumberFormat="0" applyAlignment="0" applyProtection="0"/>
    <xf numFmtId="167" fontId="88" fillId="6" borderId="5" applyNumberFormat="0" applyAlignment="0" applyProtection="0"/>
    <xf numFmtId="167" fontId="25" fillId="0" borderId="0"/>
    <xf numFmtId="167" fontId="25" fillId="0" borderId="0"/>
    <xf numFmtId="167" fontId="25" fillId="0" borderId="0"/>
    <xf numFmtId="167" fontId="25" fillId="0" borderId="0"/>
    <xf numFmtId="167" fontId="32" fillId="0" borderId="0"/>
    <xf numFmtId="167" fontId="25" fillId="0" borderId="0"/>
    <xf numFmtId="167" fontId="72" fillId="0" borderId="0"/>
    <xf numFmtId="167" fontId="25" fillId="0" borderId="0"/>
    <xf numFmtId="167" fontId="89" fillId="0" borderId="0"/>
    <xf numFmtId="167" fontId="25" fillId="0" borderId="0"/>
    <xf numFmtId="167" fontId="83" fillId="0" borderId="0"/>
    <xf numFmtId="167" fontId="25" fillId="0" borderId="0"/>
    <xf numFmtId="167" fontId="25" fillId="0" borderId="0"/>
    <xf numFmtId="167" fontId="24" fillId="0" borderId="0"/>
    <xf numFmtId="167" fontId="37" fillId="58" borderId="0" applyNumberFormat="0" applyBorder="0" applyAlignment="0" applyProtection="0"/>
    <xf numFmtId="167" fontId="17" fillId="9" borderId="0" applyNumberFormat="0" applyBorder="0" applyAlignment="0" applyProtection="0"/>
    <xf numFmtId="167" fontId="37" fillId="58" borderId="0" applyNumberFormat="0" applyBorder="0" applyAlignment="0" applyProtection="0"/>
    <xf numFmtId="167" fontId="25" fillId="0" borderId="0"/>
    <xf numFmtId="167" fontId="17" fillId="9" borderId="0" applyNumberFormat="0" applyBorder="0" applyAlignment="0" applyProtection="0"/>
    <xf numFmtId="167" fontId="25" fillId="0" borderId="0"/>
    <xf numFmtId="167" fontId="17" fillId="9" borderId="0" applyNumberFormat="0" applyBorder="0" applyAlignment="0" applyProtection="0"/>
    <xf numFmtId="167" fontId="25" fillId="0" borderId="0"/>
    <xf numFmtId="167" fontId="25" fillId="0" borderId="0"/>
    <xf numFmtId="167" fontId="37" fillId="58" borderId="0" applyNumberFormat="0" applyBorder="0" applyAlignment="0" applyProtection="0"/>
    <xf numFmtId="167" fontId="25" fillId="0" borderId="0"/>
    <xf numFmtId="167" fontId="37" fillId="58" borderId="0" applyNumberFormat="0" applyBorder="0" applyAlignment="0" applyProtection="0"/>
    <xf numFmtId="167" fontId="25" fillId="0" borderId="0"/>
    <xf numFmtId="167" fontId="37" fillId="61" borderId="0" applyNumberFormat="0" applyBorder="0" applyAlignment="0" applyProtection="0"/>
    <xf numFmtId="167" fontId="37" fillId="58" borderId="0" applyNumberFormat="0" applyBorder="0" applyAlignment="0" applyProtection="0"/>
    <xf numFmtId="167" fontId="37" fillId="61" borderId="0" applyNumberFormat="0" applyBorder="0" applyAlignment="0" applyProtection="0"/>
    <xf numFmtId="167" fontId="37" fillId="43" borderId="0" applyNumberFormat="0" applyBorder="0" applyAlignment="0" applyProtection="0"/>
    <xf numFmtId="167" fontId="17" fillId="13" borderId="0" applyNumberFormat="0" applyBorder="0" applyAlignment="0" applyProtection="0"/>
    <xf numFmtId="167" fontId="37" fillId="43" borderId="0" applyNumberFormat="0" applyBorder="0" applyAlignment="0" applyProtection="0"/>
    <xf numFmtId="167" fontId="25" fillId="0" borderId="0"/>
    <xf numFmtId="167" fontId="17" fillId="13" borderId="0" applyNumberFormat="0" applyBorder="0" applyAlignment="0" applyProtection="0"/>
    <xf numFmtId="167" fontId="25" fillId="0" borderId="0"/>
    <xf numFmtId="167" fontId="17" fillId="13" borderId="0" applyNumberFormat="0" applyBorder="0" applyAlignment="0" applyProtection="0"/>
    <xf numFmtId="167" fontId="25" fillId="0" borderId="0"/>
    <xf numFmtId="167" fontId="25" fillId="0" borderId="0"/>
    <xf numFmtId="167" fontId="37" fillId="43" borderId="0" applyNumberFormat="0" applyBorder="0" applyAlignment="0" applyProtection="0"/>
    <xf numFmtId="167" fontId="25" fillId="0" borderId="0"/>
    <xf numFmtId="167" fontId="37" fillId="43" borderId="0" applyNumberFormat="0" applyBorder="0" applyAlignment="0" applyProtection="0"/>
    <xf numFmtId="167" fontId="25" fillId="0" borderId="0"/>
    <xf numFmtId="167" fontId="25" fillId="0" borderId="0"/>
    <xf numFmtId="167" fontId="37" fillId="63" borderId="0" applyNumberFormat="0" applyBorder="0" applyAlignment="0" applyProtection="0"/>
    <xf numFmtId="167" fontId="90" fillId="17" borderId="0" applyNumberFormat="0" applyBorder="0" applyAlignment="0" applyProtection="0"/>
    <xf numFmtId="167" fontId="37" fillId="63" borderId="0" applyNumberFormat="0" applyBorder="0" applyAlignment="0" applyProtection="0"/>
    <xf numFmtId="167" fontId="25" fillId="0" borderId="0"/>
    <xf numFmtId="167" fontId="90" fillId="17" borderId="0" applyNumberFormat="0" applyBorder="0" applyAlignment="0" applyProtection="0"/>
    <xf numFmtId="167" fontId="25" fillId="0" borderId="0"/>
    <xf numFmtId="167" fontId="90" fillId="17" borderId="0" applyNumberFormat="0" applyBorder="0" applyAlignment="0" applyProtection="0"/>
    <xf numFmtId="167" fontId="25" fillId="0" borderId="0"/>
    <xf numFmtId="167" fontId="25" fillId="0" borderId="0"/>
    <xf numFmtId="167" fontId="37" fillId="63" borderId="0" applyNumberFormat="0" applyBorder="0" applyAlignment="0" applyProtection="0"/>
    <xf numFmtId="167" fontId="25" fillId="0" borderId="0"/>
    <xf numFmtId="167" fontId="37" fillId="63" borderId="0" applyNumberFormat="0" applyBorder="0" applyAlignment="0" applyProtection="0"/>
    <xf numFmtId="167" fontId="25" fillId="0" borderId="0"/>
    <xf numFmtId="167" fontId="25" fillId="0" borderId="0"/>
    <xf numFmtId="167" fontId="37" fillId="64" borderId="0" applyNumberFormat="0" applyBorder="0" applyAlignment="0" applyProtection="0"/>
    <xf numFmtId="167" fontId="17" fillId="21" borderId="0" applyNumberFormat="0" applyBorder="0" applyAlignment="0" applyProtection="0"/>
    <xf numFmtId="167" fontId="37" fillId="64" borderId="0" applyNumberFormat="0" applyBorder="0" applyAlignment="0" applyProtection="0"/>
    <xf numFmtId="167" fontId="25" fillId="0" borderId="0"/>
    <xf numFmtId="167" fontId="17" fillId="21" borderId="0" applyNumberFormat="0" applyBorder="0" applyAlignment="0" applyProtection="0"/>
    <xf numFmtId="167" fontId="25" fillId="0" borderId="0"/>
    <xf numFmtId="167" fontId="17" fillId="21" borderId="0" applyNumberFormat="0" applyBorder="0" applyAlignment="0" applyProtection="0"/>
    <xf numFmtId="167" fontId="25" fillId="0" borderId="0"/>
    <xf numFmtId="167" fontId="25" fillId="0" borderId="0"/>
    <xf numFmtId="167" fontId="37" fillId="64" borderId="0" applyNumberFormat="0" applyBorder="0" applyAlignment="0" applyProtection="0"/>
    <xf numFmtId="167" fontId="25" fillId="0" borderId="0"/>
    <xf numFmtId="167" fontId="37" fillId="64" borderId="0" applyNumberFormat="0" applyBorder="0" applyAlignment="0" applyProtection="0"/>
    <xf numFmtId="167" fontId="25" fillId="0" borderId="0"/>
    <xf numFmtId="167" fontId="37" fillId="59" borderId="0" applyNumberFormat="0" applyBorder="0" applyAlignment="0" applyProtection="0"/>
    <xf numFmtId="167" fontId="37" fillId="64" borderId="0" applyNumberFormat="0" applyBorder="0" applyAlignment="0" applyProtection="0"/>
    <xf numFmtId="167" fontId="37" fillId="59" borderId="0" applyNumberFormat="0" applyBorder="0" applyAlignment="0" applyProtection="0"/>
    <xf numFmtId="167" fontId="37" fillId="58" borderId="0" applyNumberFormat="0" applyBorder="0" applyAlignment="0" applyProtection="0"/>
    <xf numFmtId="167" fontId="17" fillId="25" borderId="0" applyNumberFormat="0" applyBorder="0" applyAlignment="0" applyProtection="0"/>
    <xf numFmtId="167" fontId="37" fillId="58" borderId="0" applyNumberFormat="0" applyBorder="0" applyAlignment="0" applyProtection="0"/>
    <xf numFmtId="167" fontId="25" fillId="0" borderId="0"/>
    <xf numFmtId="167" fontId="17" fillId="25" borderId="0" applyNumberFormat="0" applyBorder="0" applyAlignment="0" applyProtection="0"/>
    <xf numFmtId="167" fontId="25" fillId="0" borderId="0"/>
    <xf numFmtId="167" fontId="17" fillId="25" borderId="0" applyNumberFormat="0" applyBorder="0" applyAlignment="0" applyProtection="0"/>
    <xf numFmtId="167" fontId="25" fillId="0" borderId="0"/>
    <xf numFmtId="167" fontId="25" fillId="0" borderId="0"/>
    <xf numFmtId="167" fontId="37" fillId="58" borderId="0" applyNumberFormat="0" applyBorder="0" applyAlignment="0" applyProtection="0"/>
    <xf numFmtId="167" fontId="25" fillId="0" borderId="0"/>
    <xf numFmtId="167" fontId="37" fillId="58" borderId="0" applyNumberFormat="0" applyBorder="0" applyAlignment="0" applyProtection="0"/>
    <xf numFmtId="167" fontId="25" fillId="0" borderId="0"/>
    <xf numFmtId="167" fontId="25" fillId="0" borderId="0"/>
    <xf numFmtId="167" fontId="37" fillId="62" borderId="0" applyNumberFormat="0" applyBorder="0" applyAlignment="0" applyProtection="0"/>
    <xf numFmtId="167" fontId="17" fillId="29" borderId="0" applyNumberFormat="0" applyBorder="0" applyAlignment="0" applyProtection="0"/>
    <xf numFmtId="167" fontId="37" fillId="62" borderId="0" applyNumberFormat="0" applyBorder="0" applyAlignment="0" applyProtection="0"/>
    <xf numFmtId="167" fontId="25" fillId="0" borderId="0"/>
    <xf numFmtId="167" fontId="17" fillId="29" borderId="0" applyNumberFormat="0" applyBorder="0" applyAlignment="0" applyProtection="0"/>
    <xf numFmtId="167" fontId="25" fillId="0" borderId="0"/>
    <xf numFmtId="167" fontId="17" fillId="29" borderId="0" applyNumberFormat="0" applyBorder="0" applyAlignment="0" applyProtection="0"/>
    <xf numFmtId="167" fontId="25" fillId="0" borderId="0"/>
    <xf numFmtId="167" fontId="25" fillId="0" borderId="0"/>
    <xf numFmtId="167" fontId="37" fillId="62" borderId="0" applyNumberFormat="0" applyBorder="0" applyAlignment="0" applyProtection="0"/>
    <xf numFmtId="167" fontId="25" fillId="0" borderId="0"/>
    <xf numFmtId="167" fontId="37" fillId="62" borderId="0" applyNumberFormat="0" applyBorder="0" applyAlignment="0" applyProtection="0"/>
    <xf numFmtId="167" fontId="25" fillId="0" borderId="0"/>
    <xf numFmtId="167" fontId="25" fillId="0" borderId="0"/>
    <xf numFmtId="167" fontId="25" fillId="47" borderId="30" applyNumberFormat="0" applyFont="0" applyAlignment="0" applyProtection="0"/>
    <xf numFmtId="167" fontId="1" fillId="8" borderId="8" applyNumberFormat="0" applyFont="0" applyAlignment="0" applyProtection="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25" fillId="47" borderId="30" applyNumberFormat="0" applyFont="0" applyAlignment="0" applyProtection="0"/>
    <xf numFmtId="167" fontId="25" fillId="0" borderId="0"/>
    <xf numFmtId="167" fontId="1" fillId="8" borderId="8" applyNumberFormat="0" applyFont="0" applyAlignment="0" applyProtection="0"/>
    <xf numFmtId="167" fontId="25" fillId="0" borderId="0"/>
    <xf numFmtId="167" fontId="1" fillId="8" borderId="8" applyNumberFormat="0" applyFont="0" applyAlignment="0" applyProtection="0"/>
    <xf numFmtId="167" fontId="25" fillId="0" borderId="0"/>
    <xf numFmtId="167" fontId="1" fillId="8" borderId="8" applyNumberFormat="0" applyFont="0" applyAlignment="0" applyProtection="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25" fillId="47" borderId="30" applyNumberFormat="0" applyFont="0" applyAlignment="0" applyProtection="0"/>
    <xf numFmtId="167" fontId="25" fillId="0" borderId="0"/>
    <xf numFmtId="167" fontId="25" fillId="47" borderId="30" applyNumberFormat="0" applyFont="0" applyAlignment="0" applyProtection="0"/>
    <xf numFmtId="167" fontId="25" fillId="0" borderId="0"/>
    <xf numFmtId="167" fontId="25" fillId="0" borderId="0"/>
    <xf numFmtId="167" fontId="25" fillId="47" borderId="30"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25" fillId="0" borderId="0"/>
    <xf numFmtId="167" fontId="25" fillId="0" borderId="0"/>
    <xf numFmtId="167" fontId="1" fillId="8" borderId="8" applyNumberFormat="0" applyFont="0" applyAlignment="0" applyProtection="0"/>
    <xf numFmtId="167" fontId="91" fillId="0" borderId="0" applyNumberFormat="0" applyFill="0" applyBorder="0" applyAlignment="0" applyProtection="0"/>
    <xf numFmtId="167" fontId="2" fillId="0" borderId="0" applyNumberFormat="0" applyFill="0" applyBorder="0" applyAlignment="0" applyProtection="0"/>
    <xf numFmtId="167" fontId="91" fillId="0" borderId="0" applyNumberFormat="0" applyFill="0" applyBorder="0" applyAlignment="0" applyProtection="0"/>
    <xf numFmtId="167" fontId="25" fillId="0" borderId="0"/>
    <xf numFmtId="167" fontId="2" fillId="0" borderId="0" applyNumberFormat="0" applyFill="0" applyBorder="0" applyAlignment="0" applyProtection="0"/>
    <xf numFmtId="167" fontId="25" fillId="0" borderId="0"/>
    <xf numFmtId="167" fontId="2" fillId="0" borderId="0" applyNumberFormat="0" applyFill="0" applyBorder="0" applyAlignment="0" applyProtection="0"/>
    <xf numFmtId="167" fontId="25" fillId="0" borderId="0"/>
    <xf numFmtId="167" fontId="25" fillId="0" borderId="0"/>
    <xf numFmtId="167" fontId="91" fillId="0" borderId="0" applyNumberFormat="0" applyFill="0" applyBorder="0" applyAlignment="0" applyProtection="0"/>
    <xf numFmtId="167" fontId="25" fillId="0" borderId="0"/>
    <xf numFmtId="167" fontId="91" fillId="0" borderId="0" applyNumberFormat="0" applyFill="0" applyBorder="0" applyAlignment="0" applyProtection="0"/>
    <xf numFmtId="167" fontId="25" fillId="0" borderId="0"/>
    <xf numFmtId="167" fontId="92" fillId="0" borderId="0" applyNumberFormat="0" applyFill="0" applyBorder="0" applyAlignment="0" applyProtection="0"/>
    <xf numFmtId="167" fontId="91" fillId="0" borderId="0" applyNumberFormat="0" applyFill="0" applyBorder="0" applyAlignment="0" applyProtection="0"/>
    <xf numFmtId="167" fontId="9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175" fontId="93" fillId="0" borderId="0" applyFill="0" applyBorder="0" applyAlignment="0" applyProtection="0"/>
    <xf numFmtId="9" fontId="67" fillId="0" borderId="0" applyFont="0" applyFill="0" applyBorder="0" applyAlignment="0" applyProtection="0"/>
    <xf numFmtId="167" fontId="25" fillId="0" borderId="0"/>
    <xf numFmtId="9" fontId="67" fillId="0" borderId="0" applyFont="0" applyFill="0" applyBorder="0" applyAlignment="0" applyProtection="0"/>
    <xf numFmtId="167" fontId="25" fillId="0" borderId="0"/>
    <xf numFmtId="9" fontId="67" fillId="0" borderId="0" applyFont="0" applyFill="0" applyBorder="0" applyAlignment="0" applyProtection="0"/>
    <xf numFmtId="167" fontId="25" fillId="0" borderId="0"/>
    <xf numFmtId="9" fontId="67" fillId="0" borderId="0" applyFont="0" applyFill="0" applyBorder="0" applyAlignment="0" applyProtection="0"/>
    <xf numFmtId="167" fontId="25" fillId="0" borderId="0"/>
    <xf numFmtId="9" fontId="25" fillId="0" borderId="0" applyFont="0" applyFill="0" applyBorder="0" applyAlignment="0" applyProtection="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9" fontId="1"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2" fillId="0" borderId="0" applyFont="0" applyFill="0" applyBorder="0" applyAlignment="0" applyProtection="0"/>
    <xf numFmtId="9" fontId="25"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25" fillId="0" borderId="0" applyFont="0" applyFill="0" applyBorder="0" applyAlignment="0" applyProtection="0"/>
    <xf numFmtId="167"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67" fillId="0" borderId="0" applyFont="0" applyFill="0" applyBorder="0" applyAlignment="0" applyProtection="0"/>
    <xf numFmtId="167" fontId="25" fillId="0" borderId="0"/>
    <xf numFmtId="9" fontId="25" fillId="0" borderId="0" applyFont="0" applyFill="0" applyBorder="0" applyAlignment="0" applyProtection="0"/>
    <xf numFmtId="167" fontId="25" fillId="0" borderId="0"/>
    <xf numFmtId="9" fontId="25" fillId="0" borderId="0" applyFont="0" applyFill="0" applyBorder="0" applyAlignment="0" applyProtection="0"/>
    <xf numFmtId="167" fontId="25" fillId="0" borderId="0"/>
    <xf numFmtId="9" fontId="25"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25" fillId="0" borderId="0" applyFont="0" applyFill="0" applyBorder="0" applyAlignment="0" applyProtection="0"/>
    <xf numFmtId="167"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67"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67" fillId="0" borderId="0" applyFont="0" applyFill="0" applyBorder="0" applyAlignment="0" applyProtection="0"/>
    <xf numFmtId="167"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167" fontId="25" fillId="0" borderId="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67"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67" fillId="0" borderId="0" applyFont="0" applyFill="0" applyBorder="0" applyAlignment="0" applyProtection="0"/>
    <xf numFmtId="9" fontId="67" fillId="0" borderId="0" applyFont="0" applyFill="0" applyBorder="0" applyAlignment="0" applyProtection="0"/>
    <xf numFmtId="167" fontId="25" fillId="0" borderId="0"/>
    <xf numFmtId="9" fontId="6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9" fontId="1" fillId="0" borderId="0" applyFont="0" applyFill="0" applyBorder="0" applyAlignment="0" applyProtection="0"/>
    <xf numFmtId="167" fontId="25" fillId="0" borderId="0"/>
    <xf numFmtId="167" fontId="25" fillId="0" borderId="0"/>
    <xf numFmtId="9" fontId="1" fillId="0" borderId="0" applyFont="0" applyFill="0" applyBorder="0" applyAlignment="0" applyProtection="0"/>
    <xf numFmtId="167" fontId="25" fillId="0" borderId="0"/>
    <xf numFmtId="167" fontId="25" fillId="0" borderId="0"/>
    <xf numFmtId="9" fontId="67" fillId="0" borderId="0" applyFont="0" applyFill="0" applyBorder="0" applyAlignment="0" applyProtection="0"/>
    <xf numFmtId="167" fontId="25" fillId="0" borderId="0"/>
    <xf numFmtId="167" fontId="25" fillId="0" borderId="0"/>
    <xf numFmtId="9" fontId="67" fillId="0" borderId="0" applyFont="0" applyFill="0" applyBorder="0" applyAlignment="0" applyProtection="0"/>
    <xf numFmtId="167" fontId="25" fillId="0" borderId="0"/>
    <xf numFmtId="9" fontId="25" fillId="0" borderId="0" applyFont="0" applyFill="0" applyBorder="0" applyAlignment="0" applyProtection="0"/>
    <xf numFmtId="167" fontId="25" fillId="0" borderId="0"/>
    <xf numFmtId="9" fontId="25" fillId="0" borderId="0" applyFont="0" applyFill="0" applyBorder="0" applyAlignment="0" applyProtection="0"/>
    <xf numFmtId="167" fontId="25" fillId="0" borderId="0"/>
    <xf numFmtId="4" fontId="94" fillId="0" borderId="31" applyNumberFormat="0" applyProtection="0">
      <alignment vertical="center"/>
    </xf>
    <xf numFmtId="167" fontId="25" fillId="0" borderId="0"/>
    <xf numFmtId="4" fontId="95" fillId="68" borderId="31" applyNumberFormat="0" applyProtection="0">
      <alignment vertical="center"/>
    </xf>
    <xf numFmtId="167" fontId="25" fillId="0" borderId="0"/>
    <xf numFmtId="4" fontId="94" fillId="0" borderId="31" applyNumberFormat="0" applyProtection="0">
      <alignment horizontal="left" vertical="center" indent="1"/>
    </xf>
    <xf numFmtId="167" fontId="25" fillId="0" borderId="0"/>
    <xf numFmtId="167" fontId="96" fillId="68" borderId="31" applyNumberFormat="0" applyProtection="0">
      <alignment horizontal="left" vertical="top" indent="1"/>
    </xf>
    <xf numFmtId="167" fontId="25" fillId="0" borderId="0"/>
    <xf numFmtId="4" fontId="96" fillId="69" borderId="0" applyNumberFormat="0" applyProtection="0">
      <alignment horizontal="left" vertical="center" indent="1"/>
    </xf>
    <xf numFmtId="167" fontId="25" fillId="0" borderId="0"/>
    <xf numFmtId="4" fontId="97" fillId="44" borderId="31" applyNumberFormat="0" applyProtection="0">
      <alignment horizontal="right" vertical="center"/>
    </xf>
    <xf numFmtId="167" fontId="25" fillId="0" borderId="0"/>
    <xf numFmtId="4" fontId="97" fillId="52" borderId="31" applyNumberFormat="0" applyProtection="0">
      <alignment horizontal="right" vertical="center"/>
    </xf>
    <xf numFmtId="167" fontId="25" fillId="0" borderId="0"/>
    <xf numFmtId="4" fontId="97" fillId="43" borderId="31" applyNumberFormat="0" applyProtection="0">
      <alignment horizontal="right" vertical="center"/>
    </xf>
    <xf numFmtId="167" fontId="25" fillId="0" borderId="0"/>
    <xf numFmtId="4" fontId="97" fillId="55" borderId="31" applyNumberFormat="0" applyProtection="0">
      <alignment horizontal="right" vertical="center"/>
    </xf>
    <xf numFmtId="167" fontId="25" fillId="0" borderId="0"/>
    <xf numFmtId="4" fontId="97" fillId="60" borderId="31" applyNumberFormat="0" applyProtection="0">
      <alignment horizontal="right" vertical="center"/>
    </xf>
    <xf numFmtId="167" fontId="25" fillId="0" borderId="0"/>
    <xf numFmtId="4" fontId="97" fillId="62" borderId="31" applyNumberFormat="0" applyProtection="0">
      <alignment horizontal="right" vertical="center"/>
    </xf>
    <xf numFmtId="167" fontId="25" fillId="0" borderId="0"/>
    <xf numFmtId="4" fontId="97" fillId="63" borderId="31" applyNumberFormat="0" applyProtection="0">
      <alignment horizontal="right" vertical="center"/>
    </xf>
    <xf numFmtId="167" fontId="25" fillId="0" borderId="0"/>
    <xf numFmtId="4" fontId="97" fillId="70" borderId="31" applyNumberFormat="0" applyProtection="0">
      <alignment horizontal="right" vertical="center"/>
    </xf>
    <xf numFmtId="167" fontId="25" fillId="0" borderId="0"/>
    <xf numFmtId="4" fontId="97" fillId="53" borderId="31" applyNumberFormat="0" applyProtection="0">
      <alignment horizontal="right" vertical="center"/>
    </xf>
    <xf numFmtId="167" fontId="25" fillId="0" borderId="0"/>
    <xf numFmtId="4" fontId="96" fillId="71" borderId="32" applyNumberFormat="0" applyProtection="0">
      <alignment horizontal="left" vertical="center" indent="1"/>
    </xf>
    <xf numFmtId="167" fontId="25" fillId="0" borderId="0"/>
    <xf numFmtId="4" fontId="97" fillId="72" borderId="0" applyNumberFormat="0" applyProtection="0">
      <alignment horizontal="left" vertical="center" indent="1"/>
    </xf>
    <xf numFmtId="167" fontId="25" fillId="0" borderId="0"/>
    <xf numFmtId="4" fontId="98" fillId="73" borderId="0" applyNumberFormat="0" applyProtection="0">
      <alignment horizontal="left" vertical="center" indent="1"/>
    </xf>
    <xf numFmtId="167" fontId="25" fillId="0" borderId="0"/>
    <xf numFmtId="4" fontId="96" fillId="74" borderId="31" applyNumberFormat="0" applyProtection="0">
      <alignment horizontal="center" vertical="top"/>
    </xf>
    <xf numFmtId="167" fontId="25" fillId="0" borderId="0"/>
    <xf numFmtId="4" fontId="99" fillId="72" borderId="0" applyNumberFormat="0" applyProtection="0">
      <alignment horizontal="left" vertical="center" indent="1"/>
    </xf>
    <xf numFmtId="167" fontId="25" fillId="0" borderId="0"/>
    <xf numFmtId="4" fontId="99" fillId="69" borderId="0" applyNumberFormat="0" applyProtection="0">
      <alignment horizontal="left" vertical="center" indent="1"/>
    </xf>
    <xf numFmtId="167" fontId="25" fillId="0" borderId="0"/>
    <xf numFmtId="167" fontId="100" fillId="0" borderId="31" applyNumberFormat="0" applyProtection="0">
      <alignment horizontal="left" vertical="center" indent="1"/>
    </xf>
    <xf numFmtId="167" fontId="25" fillId="0" borderId="0"/>
    <xf numFmtId="167" fontId="83" fillId="73" borderId="31" applyNumberFormat="0" applyProtection="0">
      <alignment horizontal="left" vertical="top" indent="1"/>
    </xf>
    <xf numFmtId="167" fontId="25" fillId="0" borderId="0"/>
    <xf numFmtId="167" fontId="100" fillId="0" borderId="31" applyNumberFormat="0" applyProtection="0">
      <alignment horizontal="left" vertical="center" indent="1"/>
    </xf>
    <xf numFmtId="167" fontId="25" fillId="0" borderId="0"/>
    <xf numFmtId="167" fontId="83" fillId="69" borderId="31" applyNumberFormat="0" applyProtection="0">
      <alignment horizontal="left" vertical="top" indent="1"/>
    </xf>
    <xf numFmtId="167" fontId="25" fillId="0" borderId="0"/>
    <xf numFmtId="167" fontId="100" fillId="0" borderId="31" applyNumberFormat="0" applyProtection="0">
      <alignment horizontal="left" vertical="center" indent="1"/>
    </xf>
    <xf numFmtId="167" fontId="25" fillId="0" borderId="0"/>
    <xf numFmtId="167" fontId="83" fillId="75" borderId="31" applyNumberFormat="0" applyProtection="0">
      <alignment horizontal="left" vertical="top" indent="1"/>
    </xf>
    <xf numFmtId="167" fontId="25" fillId="0" borderId="0"/>
    <xf numFmtId="167" fontId="101" fillId="0" borderId="31" applyNumberFormat="0" applyProtection="0">
      <alignment horizontal="left" vertical="center" indent="1"/>
    </xf>
    <xf numFmtId="167" fontId="25" fillId="0" borderId="0"/>
    <xf numFmtId="167" fontId="83" fillId="76" borderId="31" applyNumberFormat="0" applyProtection="0">
      <alignment horizontal="left" vertical="top" indent="1"/>
    </xf>
    <xf numFmtId="167" fontId="25" fillId="0" borderId="0"/>
    <xf numFmtId="167" fontId="83" fillId="0" borderId="0"/>
    <xf numFmtId="167" fontId="25" fillId="0" borderId="0"/>
    <xf numFmtId="4" fontId="97" fillId="77" borderId="31" applyNumberFormat="0" applyProtection="0">
      <alignment vertical="center"/>
    </xf>
    <xf numFmtId="167" fontId="25" fillId="0" borderId="0"/>
    <xf numFmtId="4" fontId="102" fillId="77" borderId="31" applyNumberFormat="0" applyProtection="0">
      <alignment vertical="center"/>
    </xf>
    <xf numFmtId="167" fontId="25" fillId="0" borderId="0"/>
    <xf numFmtId="4" fontId="97" fillId="77" borderId="31" applyNumberFormat="0" applyProtection="0">
      <alignment horizontal="left" vertical="center" indent="1"/>
    </xf>
    <xf numFmtId="167" fontId="25" fillId="0" borderId="0"/>
    <xf numFmtId="167" fontId="97" fillId="77" borderId="31" applyNumberFormat="0" applyProtection="0">
      <alignment horizontal="left" vertical="top" indent="1"/>
    </xf>
    <xf numFmtId="167" fontId="25" fillId="0" borderId="0"/>
    <xf numFmtId="4" fontId="103" fillId="0" borderId="31" applyNumberFormat="0" applyProtection="0">
      <alignment horizontal="right" vertical="center"/>
    </xf>
    <xf numFmtId="167" fontId="25" fillId="0" borderId="0"/>
    <xf numFmtId="4" fontId="102" fillId="72" borderId="31" applyNumberFormat="0" applyProtection="0">
      <alignment horizontal="right" vertical="center"/>
    </xf>
    <xf numFmtId="167" fontId="25" fillId="0" borderId="0"/>
    <xf numFmtId="4" fontId="97" fillId="74" borderId="31" applyNumberFormat="0" applyProtection="0">
      <alignment horizontal="left" vertical="center" indent="1"/>
    </xf>
    <xf numFmtId="167" fontId="25" fillId="0" borderId="0"/>
    <xf numFmtId="167" fontId="96" fillId="69" borderId="31" applyNumberFormat="0" applyProtection="0">
      <alignment horizontal="center" vertical="top" wrapText="1"/>
    </xf>
    <xf numFmtId="167" fontId="25" fillId="0" borderId="0"/>
    <xf numFmtId="4" fontId="104" fillId="78" borderId="0" applyNumberFormat="0" applyProtection="0">
      <alignment horizontal="left" vertical="top" indent="1"/>
    </xf>
    <xf numFmtId="167" fontId="25" fillId="0" borderId="0"/>
    <xf numFmtId="4" fontId="105" fillId="72" borderId="31" applyNumberFormat="0" applyProtection="0">
      <alignment horizontal="right" vertical="center"/>
    </xf>
    <xf numFmtId="167" fontId="25" fillId="0" borderId="0"/>
    <xf numFmtId="167" fontId="44" fillId="50" borderId="24" applyNumberFormat="0" applyAlignment="0" applyProtection="0"/>
    <xf numFmtId="167" fontId="11" fillId="6" borderId="4" applyNumberFormat="0" applyAlignment="0" applyProtection="0"/>
    <xf numFmtId="167" fontId="44" fillId="50" borderId="24" applyNumberFormat="0" applyAlignment="0" applyProtection="0"/>
    <xf numFmtId="167" fontId="25" fillId="0" borderId="0"/>
    <xf numFmtId="167" fontId="11" fillId="6" borderId="4" applyNumberFormat="0" applyAlignment="0" applyProtection="0"/>
    <xf numFmtId="167" fontId="25" fillId="0" borderId="0"/>
    <xf numFmtId="167" fontId="11" fillId="6" borderId="4" applyNumberFormat="0" applyAlignment="0" applyProtection="0"/>
    <xf numFmtId="167" fontId="25" fillId="0" borderId="0"/>
    <xf numFmtId="167" fontId="25" fillId="0" borderId="0"/>
    <xf numFmtId="167" fontId="44" fillId="50" borderId="24" applyNumberFormat="0" applyAlignment="0" applyProtection="0"/>
    <xf numFmtId="167" fontId="25" fillId="0" borderId="0"/>
    <xf numFmtId="167" fontId="44" fillId="50" borderId="24" applyNumberFormat="0" applyAlignment="0" applyProtection="0"/>
    <xf numFmtId="167" fontId="25" fillId="0" borderId="0"/>
    <xf numFmtId="167" fontId="44" fillId="56" borderId="24" applyNumberFormat="0" applyAlignment="0" applyProtection="0"/>
    <xf numFmtId="167" fontId="44" fillId="50" borderId="24" applyNumberFormat="0" applyAlignment="0" applyProtection="0"/>
    <xf numFmtId="167" fontId="44" fillId="56" borderId="24" applyNumberFormat="0" applyAlignment="0" applyProtection="0"/>
    <xf numFmtId="167" fontId="24" fillId="0" borderId="0"/>
    <xf numFmtId="167" fontId="24" fillId="0" borderId="0"/>
    <xf numFmtId="167" fontId="25" fillId="0" borderId="0"/>
    <xf numFmtId="167" fontId="24" fillId="0" borderId="0"/>
    <xf numFmtId="167" fontId="25" fillId="0" borderId="0"/>
    <xf numFmtId="167" fontId="25" fillId="0" borderId="0"/>
    <xf numFmtId="167" fontId="24" fillId="0" borderId="0"/>
    <xf numFmtId="167" fontId="25" fillId="0" borderId="0"/>
    <xf numFmtId="167" fontId="76" fillId="0" borderId="33" applyNumberFormat="0" applyFill="0" applyAlignment="0" applyProtection="0"/>
    <xf numFmtId="167" fontId="16" fillId="0" borderId="9" applyNumberFormat="0" applyFill="0" applyAlignment="0" applyProtection="0"/>
    <xf numFmtId="167" fontId="76" fillId="0" borderId="33" applyNumberFormat="0" applyFill="0" applyAlignment="0" applyProtection="0"/>
    <xf numFmtId="167" fontId="25" fillId="0" borderId="0"/>
    <xf numFmtId="167" fontId="16" fillId="0" borderId="9" applyNumberFormat="0" applyFill="0" applyAlignment="0" applyProtection="0"/>
    <xf numFmtId="167" fontId="25" fillId="0" borderId="0"/>
    <xf numFmtId="167" fontId="16" fillId="0" borderId="9" applyNumberFormat="0" applyFill="0" applyAlignment="0" applyProtection="0"/>
    <xf numFmtId="167" fontId="25" fillId="0" borderId="0"/>
    <xf numFmtId="167" fontId="25" fillId="0" borderId="0"/>
    <xf numFmtId="167" fontId="76" fillId="0" borderId="33" applyNumberFormat="0" applyFill="0" applyAlignment="0" applyProtection="0"/>
    <xf numFmtId="167" fontId="25" fillId="0" borderId="0"/>
    <xf numFmtId="167" fontId="76" fillId="0" borderId="33" applyNumberFormat="0" applyFill="0" applyAlignment="0" applyProtection="0"/>
    <xf numFmtId="167" fontId="25" fillId="0" borderId="0"/>
    <xf numFmtId="167" fontId="76" fillId="0" borderId="34" applyNumberFormat="0" applyFill="0" applyAlignment="0" applyProtection="0"/>
    <xf numFmtId="167" fontId="76" fillId="0" borderId="33" applyNumberFormat="0" applyFill="0" applyAlignment="0" applyProtection="0"/>
    <xf numFmtId="167" fontId="76" fillId="0" borderId="34" applyNumberFormat="0" applyFill="0" applyAlignment="0" applyProtection="0"/>
    <xf numFmtId="167" fontId="78" fillId="0" borderId="28" applyNumberFormat="0" applyFill="0" applyAlignment="0" applyProtection="0"/>
    <xf numFmtId="167" fontId="12" fillId="0" borderId="6" applyNumberFormat="0" applyFill="0" applyAlignment="0" applyProtection="0"/>
    <xf numFmtId="167" fontId="78" fillId="0" borderId="28" applyNumberFormat="0" applyFill="0" applyAlignment="0" applyProtection="0"/>
    <xf numFmtId="167" fontId="25" fillId="0" borderId="0"/>
    <xf numFmtId="167" fontId="12" fillId="0" borderId="6" applyNumberFormat="0" applyFill="0" applyAlignment="0" applyProtection="0"/>
    <xf numFmtId="167" fontId="25" fillId="0" borderId="0"/>
    <xf numFmtId="167" fontId="12" fillId="0" borderId="6" applyNumberFormat="0" applyFill="0" applyAlignment="0" applyProtection="0"/>
    <xf numFmtId="167" fontId="25" fillId="0" borderId="0"/>
    <xf numFmtId="167" fontId="25" fillId="0" borderId="0"/>
    <xf numFmtId="167" fontId="78" fillId="0" borderId="28" applyNumberFormat="0" applyFill="0" applyAlignment="0" applyProtection="0"/>
    <xf numFmtId="167" fontId="25" fillId="0" borderId="0"/>
    <xf numFmtId="167" fontId="78" fillId="0" borderId="28" applyNumberFormat="0" applyFill="0" applyAlignment="0" applyProtection="0"/>
    <xf numFmtId="167" fontId="25" fillId="0" borderId="0"/>
    <xf numFmtId="167" fontId="25" fillId="0" borderId="0"/>
    <xf numFmtId="10" fontId="18" fillId="67" borderId="29" applyFont="0" applyBorder="0">
      <alignment horizontal="right" vertical="center"/>
      <protection locked="0"/>
    </xf>
    <xf numFmtId="167" fontId="25" fillId="0" borderId="0"/>
    <xf numFmtId="167" fontId="18" fillId="67" borderId="35" applyFont="0" applyBorder="0">
      <alignment horizontal="left" vertical="center"/>
      <protection locked="0"/>
    </xf>
    <xf numFmtId="167" fontId="25" fillId="0" borderId="0"/>
    <xf numFmtId="167" fontId="46" fillId="66" borderId="36" applyNumberFormat="0" applyAlignment="0" applyProtection="0"/>
    <xf numFmtId="167" fontId="13" fillId="7" borderId="7" applyNumberFormat="0" applyAlignment="0" applyProtection="0"/>
    <xf numFmtId="167" fontId="46" fillId="66" borderId="36" applyNumberFormat="0" applyAlignment="0" applyProtection="0"/>
    <xf numFmtId="167" fontId="25" fillId="0" borderId="0"/>
    <xf numFmtId="167" fontId="13" fillId="7" borderId="7" applyNumberFormat="0" applyAlignment="0" applyProtection="0"/>
    <xf numFmtId="167" fontId="25" fillId="0" borderId="0"/>
    <xf numFmtId="167" fontId="13" fillId="7" borderId="7" applyNumberFormat="0" applyAlignment="0" applyProtection="0"/>
    <xf numFmtId="167" fontId="25" fillId="0" borderId="0"/>
    <xf numFmtId="167" fontId="25" fillId="0" borderId="0"/>
    <xf numFmtId="167" fontId="46" fillId="66" borderId="36" applyNumberFormat="0" applyAlignment="0" applyProtection="0"/>
    <xf numFmtId="167" fontId="25" fillId="0" borderId="0"/>
    <xf numFmtId="167" fontId="46" fillId="66" borderId="36" applyNumberFormat="0" applyAlignment="0" applyProtection="0"/>
    <xf numFmtId="167" fontId="25" fillId="0" borderId="0"/>
    <xf numFmtId="167" fontId="46" fillId="66" borderId="25" applyNumberFormat="0" applyAlignment="0" applyProtection="0"/>
    <xf numFmtId="167" fontId="46" fillId="66" borderId="36" applyNumberFormat="0" applyAlignment="0" applyProtection="0"/>
    <xf numFmtId="167" fontId="46" fillId="66" borderId="25" applyNumberFormat="0" applyAlignment="0" applyProtection="0"/>
    <xf numFmtId="167" fontId="92" fillId="0" borderId="0" applyNumberFormat="0" applyFill="0" applyBorder="0" applyAlignment="0" applyProtection="0"/>
    <xf numFmtId="167" fontId="92" fillId="0" borderId="0" applyNumberFormat="0" applyFill="0" applyBorder="0" applyAlignment="0" applyProtection="0"/>
    <xf numFmtId="167" fontId="25" fillId="0" borderId="0"/>
    <xf numFmtId="167" fontId="25" fillId="0" borderId="0"/>
    <xf numFmtId="167" fontId="106" fillId="79" borderId="0" applyBorder="0" applyProtection="0">
      <alignment horizontal="left" vertical="center"/>
    </xf>
    <xf numFmtId="167" fontId="25" fillId="0" borderId="0"/>
    <xf numFmtId="167" fontId="76" fillId="0" borderId="34" applyNumberFormat="0" applyFill="0" applyAlignment="0" applyProtection="0"/>
    <xf numFmtId="167" fontId="76" fillId="0" borderId="34" applyNumberFormat="0" applyFill="0" applyAlignment="0" applyProtection="0"/>
    <xf numFmtId="167" fontId="107" fillId="0" borderId="9" applyNumberFormat="0" applyFill="0" applyAlignment="0" applyProtection="0"/>
    <xf numFmtId="167" fontId="25" fillId="0" borderId="0"/>
    <xf numFmtId="167" fontId="25" fillId="0" borderId="0"/>
    <xf numFmtId="167" fontId="25" fillId="0" borderId="0"/>
    <xf numFmtId="165" fontId="32" fillId="0" borderId="0" applyFont="0" applyFill="0" applyBorder="0" applyAlignment="0" applyProtection="0"/>
    <xf numFmtId="165" fontId="25"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5" fontId="1" fillId="0" borderId="0" applyFont="0" applyFill="0" applyBorder="0" applyAlignment="0" applyProtection="0"/>
    <xf numFmtId="167" fontId="25" fillId="0" borderId="0"/>
    <xf numFmtId="167" fontId="25" fillId="0" borderId="0"/>
    <xf numFmtId="165" fontId="1" fillId="0" borderId="0" applyFont="0" applyFill="0" applyBorder="0" applyAlignment="0" applyProtection="0"/>
    <xf numFmtId="167" fontId="25" fillId="0" borderId="0"/>
    <xf numFmtId="167" fontId="25" fillId="0" borderId="0"/>
    <xf numFmtId="165" fontId="67" fillId="0" borderId="0" applyFont="0" applyFill="0" applyBorder="0" applyAlignment="0" applyProtection="0"/>
    <xf numFmtId="167" fontId="25" fillId="0" borderId="0"/>
    <xf numFmtId="167" fontId="74" fillId="0" borderId="0" applyNumberFormat="0" applyFill="0" applyBorder="0" applyAlignment="0" applyProtection="0"/>
    <xf numFmtId="167" fontId="74" fillId="0" borderId="0" applyNumberFormat="0" applyFill="0" applyBorder="0" applyAlignment="0" applyProtection="0"/>
    <xf numFmtId="167" fontId="108" fillId="0" borderId="0" applyNumberFormat="0" applyFill="0" applyBorder="0" applyAlignment="0" applyProtection="0"/>
    <xf numFmtId="167" fontId="25" fillId="0" borderId="0"/>
    <xf numFmtId="167" fontId="25" fillId="0" borderId="0"/>
    <xf numFmtId="167" fontId="25" fillId="0" borderId="0"/>
    <xf numFmtId="0" fontId="1" fillId="0" borderId="0"/>
    <xf numFmtId="0" fontId="25" fillId="0" borderId="0"/>
    <xf numFmtId="0" fontId="1" fillId="0" borderId="0"/>
    <xf numFmtId="176" fontId="25" fillId="0" borderId="0"/>
    <xf numFmtId="176" fontId="1" fillId="0" borderId="0"/>
    <xf numFmtId="176" fontId="1" fillId="0" borderId="0"/>
    <xf numFmtId="0" fontId="1" fillId="0" borderId="0"/>
    <xf numFmtId="0" fontId="1" fillId="0" borderId="0"/>
    <xf numFmtId="0" fontId="24" fillId="0" borderId="0"/>
    <xf numFmtId="0" fontId="26" fillId="0" borderId="19" applyNumberFormat="0" applyFill="0" applyAlignment="0" applyProtection="0"/>
    <xf numFmtId="0" fontId="3" fillId="0" borderId="1" applyNumberFormat="0" applyFill="0" applyAlignment="0" applyProtection="0"/>
    <xf numFmtId="0" fontId="26" fillId="0" borderId="19" applyNumberFormat="0" applyFill="0" applyAlignment="0" applyProtection="0"/>
    <xf numFmtId="0" fontId="3" fillId="0" borderId="1" applyNumberFormat="0" applyFill="0" applyAlignment="0" applyProtection="0"/>
    <xf numFmtId="0" fontId="26" fillId="0" borderId="19" applyNumberFormat="0" applyFill="0" applyAlignment="0" applyProtection="0"/>
    <xf numFmtId="176" fontId="26" fillId="0" borderId="19" applyNumberFormat="0" applyFill="0" applyAlignment="0" applyProtection="0"/>
    <xf numFmtId="0" fontId="29" fillId="0" borderId="21" applyNumberFormat="0" applyFill="0" applyAlignment="0" applyProtection="0"/>
    <xf numFmtId="0" fontId="4" fillId="0" borderId="2" applyNumberFormat="0" applyFill="0" applyAlignment="0" applyProtection="0"/>
    <xf numFmtId="0" fontId="29" fillId="0" borderId="21" applyNumberFormat="0" applyFill="0" applyAlignment="0" applyProtection="0"/>
    <xf numFmtId="0" fontId="4" fillId="0" borderId="2" applyNumberFormat="0" applyFill="0" applyAlignment="0" applyProtection="0"/>
    <xf numFmtId="0" fontId="29" fillId="0" borderId="21" applyNumberFormat="0" applyFill="0" applyAlignment="0" applyProtection="0"/>
    <xf numFmtId="176" fontId="29" fillId="0" borderId="21" applyNumberFormat="0" applyFill="0" applyAlignment="0" applyProtection="0"/>
    <xf numFmtId="0" fontId="32" fillId="42" borderId="0" applyNumberFormat="0" applyBorder="0" applyAlignment="0" applyProtection="0"/>
    <xf numFmtId="0" fontId="32" fillId="42" borderId="0" applyNumberFormat="0" applyBorder="0" applyAlignment="0" applyProtection="0"/>
    <xf numFmtId="0" fontId="33" fillId="10"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3" fillId="14"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3" fillId="22"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3" fillId="26"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3" fillId="30" borderId="0" applyNumberFormat="0" applyBorder="0" applyAlignment="0" applyProtection="0"/>
    <xf numFmtId="0" fontId="32"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50" borderId="0" applyNumberFormat="0" applyBorder="0" applyAlignment="0" applyProtection="0"/>
    <xf numFmtId="176" fontId="32"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45" borderId="0" applyNumberFormat="0" applyBorder="0" applyAlignment="0" applyProtection="0"/>
    <xf numFmtId="176" fontId="32"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47" borderId="0" applyNumberFormat="0" applyBorder="0" applyAlignment="0" applyProtection="0"/>
    <xf numFmtId="176" fontId="32"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50" borderId="0" applyNumberFormat="0" applyBorder="0" applyAlignment="0" applyProtection="0"/>
    <xf numFmtId="176" fontId="32"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9" borderId="0" applyNumberFormat="0" applyBorder="0" applyAlignment="0" applyProtection="0"/>
    <xf numFmtId="176" fontId="32"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45" borderId="0" applyNumberFormat="0" applyBorder="0" applyAlignment="0" applyProtection="0"/>
    <xf numFmtId="176" fontId="3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4" fillId="0" borderId="22" applyNumberFormat="0" applyFill="0" applyAlignment="0" applyProtection="0"/>
    <xf numFmtId="0" fontId="5" fillId="0" borderId="3" applyNumberFormat="0" applyFill="0" applyAlignment="0" applyProtection="0"/>
    <xf numFmtId="0" fontId="34" fillId="0" borderId="22" applyNumberFormat="0" applyFill="0" applyAlignment="0" applyProtection="0"/>
    <xf numFmtId="0" fontId="5" fillId="0" borderId="3" applyNumberFormat="0" applyFill="0" applyAlignment="0" applyProtection="0"/>
    <xf numFmtId="0" fontId="34" fillId="0" borderId="22" applyNumberFormat="0" applyFill="0" applyAlignment="0" applyProtection="0"/>
    <xf numFmtId="176" fontId="34" fillId="0" borderId="22" applyNumberFormat="0" applyFill="0" applyAlignment="0" applyProtection="0"/>
    <xf numFmtId="0" fontId="34" fillId="0" borderId="0" applyNumberFormat="0" applyFill="0" applyBorder="0" applyAlignment="0" applyProtection="0"/>
    <xf numFmtId="0" fontId="5" fillId="0" borderId="0" applyNumberFormat="0" applyFill="0" applyBorder="0" applyAlignment="0" applyProtection="0"/>
    <xf numFmtId="0" fontId="34" fillId="0" borderId="0" applyNumberFormat="0" applyFill="0" applyBorder="0" applyAlignment="0" applyProtection="0"/>
    <xf numFmtId="0" fontId="5" fillId="0" borderId="0" applyNumberFormat="0" applyFill="0" applyBorder="0" applyAlignment="0" applyProtection="0"/>
    <xf numFmtId="0" fontId="34" fillId="0" borderId="0" applyNumberFormat="0" applyFill="0" applyBorder="0" applyAlignment="0" applyProtection="0"/>
    <xf numFmtId="176"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76" fontId="34" fillId="0" borderId="0" applyNumberFormat="0" applyFill="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3" fillId="11"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3" fillId="15"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3" fillId="19"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3" fillId="23"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3" fillId="31" borderId="0" applyNumberFormat="0" applyBorder="0" applyAlignment="0" applyProtection="0"/>
    <xf numFmtId="0" fontId="32"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56" borderId="0" applyNumberFormat="0" applyBorder="0" applyAlignment="0" applyProtection="0"/>
    <xf numFmtId="176" fontId="32"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52" borderId="0" applyNumberFormat="0" applyBorder="0" applyAlignment="0" applyProtection="0"/>
    <xf numFmtId="176" fontId="32"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54" borderId="0" applyNumberFormat="0" applyBorder="0" applyAlignment="0" applyProtection="0"/>
    <xf numFmtId="176" fontId="32"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56" borderId="0" applyNumberFormat="0" applyBorder="0" applyAlignment="0" applyProtection="0"/>
    <xf numFmtId="176" fontId="32"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51" borderId="0" applyNumberFormat="0" applyBorder="0" applyAlignment="0" applyProtection="0"/>
    <xf numFmtId="176" fontId="32"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45" borderId="0" applyNumberFormat="0" applyBorder="0" applyAlignment="0" applyProtection="0"/>
    <xf numFmtId="176" fontId="3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8" fillId="1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16"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8" fillId="20"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8" fillId="24"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8" fillId="28" borderId="0" applyNumberFormat="0" applyBorder="0" applyAlignment="0" applyProtection="0"/>
    <xf numFmtId="0" fontId="37" fillId="60" borderId="0" applyNumberFormat="0" applyBorder="0" applyAlignment="0" applyProtection="0"/>
    <xf numFmtId="0" fontId="37" fillId="60" borderId="0" applyNumberFormat="0" applyBorder="0" applyAlignment="0" applyProtection="0"/>
    <xf numFmtId="0" fontId="38" fillId="32" borderId="0" applyNumberFormat="0" applyBorder="0" applyAlignment="0" applyProtection="0"/>
    <xf numFmtId="0" fontId="37" fillId="58" borderId="0" applyNumberFormat="0" applyBorder="0" applyAlignment="0" applyProtection="0"/>
    <xf numFmtId="0" fontId="17" fillId="12" borderId="0" applyNumberFormat="0" applyBorder="0" applyAlignment="0" applyProtection="0"/>
    <xf numFmtId="0" fontId="37" fillId="58" borderId="0" applyNumberFormat="0" applyBorder="0" applyAlignment="0" applyProtection="0"/>
    <xf numFmtId="0" fontId="17" fillId="12" borderId="0" applyNumberFormat="0" applyBorder="0" applyAlignment="0" applyProtection="0"/>
    <xf numFmtId="0" fontId="37" fillId="58" borderId="0" applyNumberFormat="0" applyBorder="0" applyAlignment="0" applyProtection="0"/>
    <xf numFmtId="176" fontId="37" fillId="58" borderId="0" applyNumberFormat="0" applyBorder="0" applyAlignment="0" applyProtection="0"/>
    <xf numFmtId="0" fontId="37" fillId="52" borderId="0" applyNumberFormat="0" applyBorder="0" applyAlignment="0" applyProtection="0"/>
    <xf numFmtId="0" fontId="17" fillId="16" borderId="0" applyNumberFormat="0" applyBorder="0" applyAlignment="0" applyProtection="0"/>
    <xf numFmtId="0" fontId="37" fillId="52" borderId="0" applyNumberFormat="0" applyBorder="0" applyAlignment="0" applyProtection="0"/>
    <xf numFmtId="0" fontId="17" fillId="16" borderId="0" applyNumberFormat="0" applyBorder="0" applyAlignment="0" applyProtection="0"/>
    <xf numFmtId="0" fontId="37" fillId="52" borderId="0" applyNumberFormat="0" applyBorder="0" applyAlignment="0" applyProtection="0"/>
    <xf numFmtId="176" fontId="37" fillId="52" borderId="0" applyNumberFormat="0" applyBorder="0" applyAlignment="0" applyProtection="0"/>
    <xf numFmtId="0" fontId="37" fillId="54" borderId="0" applyNumberFormat="0" applyBorder="0" applyAlignment="0" applyProtection="0"/>
    <xf numFmtId="0" fontId="17" fillId="20" borderId="0" applyNumberFormat="0" applyBorder="0" applyAlignment="0" applyProtection="0"/>
    <xf numFmtId="0" fontId="37" fillId="54" borderId="0" applyNumberFormat="0" applyBorder="0" applyAlignment="0" applyProtection="0"/>
    <xf numFmtId="0" fontId="17" fillId="20" borderId="0" applyNumberFormat="0" applyBorder="0" applyAlignment="0" applyProtection="0"/>
    <xf numFmtId="0" fontId="37" fillId="54" borderId="0" applyNumberFormat="0" applyBorder="0" applyAlignment="0" applyProtection="0"/>
    <xf numFmtId="176" fontId="37" fillId="54" borderId="0" applyNumberFormat="0" applyBorder="0" applyAlignment="0" applyProtection="0"/>
    <xf numFmtId="0" fontId="37" fillId="56" borderId="0" applyNumberFormat="0" applyBorder="0" applyAlignment="0" applyProtection="0"/>
    <xf numFmtId="0" fontId="17" fillId="24" borderId="0" applyNumberFormat="0" applyBorder="0" applyAlignment="0" applyProtection="0"/>
    <xf numFmtId="0" fontId="37" fillId="56" borderId="0" applyNumberFormat="0" applyBorder="0" applyAlignment="0" applyProtection="0"/>
    <xf numFmtId="0" fontId="17" fillId="24" borderId="0" applyNumberFormat="0" applyBorder="0" applyAlignment="0" applyProtection="0"/>
    <xf numFmtId="0" fontId="37" fillId="56" borderId="0" applyNumberFormat="0" applyBorder="0" applyAlignment="0" applyProtection="0"/>
    <xf numFmtId="176" fontId="37" fillId="56" borderId="0" applyNumberFormat="0" applyBorder="0" applyAlignment="0" applyProtection="0"/>
    <xf numFmtId="0" fontId="37" fillId="58" borderId="0" applyNumberFormat="0" applyBorder="0" applyAlignment="0" applyProtection="0"/>
    <xf numFmtId="0" fontId="17" fillId="28" borderId="0" applyNumberFormat="0" applyBorder="0" applyAlignment="0" applyProtection="0"/>
    <xf numFmtId="0" fontId="37" fillId="58" borderId="0" applyNumberFormat="0" applyBorder="0" applyAlignment="0" applyProtection="0"/>
    <xf numFmtId="0" fontId="17" fillId="28" borderId="0" applyNumberFormat="0" applyBorder="0" applyAlignment="0" applyProtection="0"/>
    <xf numFmtId="0" fontId="37" fillId="58" borderId="0" applyNumberFormat="0" applyBorder="0" applyAlignment="0" applyProtection="0"/>
    <xf numFmtId="176" fontId="37" fillId="58" borderId="0" applyNumberFormat="0" applyBorder="0" applyAlignment="0" applyProtection="0"/>
    <xf numFmtId="0" fontId="37" fillId="45" borderId="0" applyNumberFormat="0" applyBorder="0" applyAlignment="0" applyProtection="0"/>
    <xf numFmtId="0" fontId="17" fillId="32" borderId="0" applyNumberFormat="0" applyBorder="0" applyAlignment="0" applyProtection="0"/>
    <xf numFmtId="0" fontId="37" fillId="45" borderId="0" applyNumberFormat="0" applyBorder="0" applyAlignment="0" applyProtection="0"/>
    <xf numFmtId="0" fontId="17" fillId="32" borderId="0" applyNumberFormat="0" applyBorder="0" applyAlignment="0" applyProtection="0"/>
    <xf numFmtId="0" fontId="37" fillId="45" borderId="0" applyNumberFormat="0" applyBorder="0" applyAlignment="0" applyProtection="0"/>
    <xf numFmtId="176" fontId="37" fillId="45" borderId="0" applyNumberFormat="0" applyBorder="0" applyAlignment="0" applyProtection="0"/>
    <xf numFmtId="0" fontId="37" fillId="61" borderId="0" applyNumberFormat="0" applyBorder="0" applyAlignment="0" applyProtection="0"/>
    <xf numFmtId="0" fontId="37" fillId="61" borderId="0" applyNumberFormat="0" applyBorder="0" applyAlignment="0" applyProtection="0"/>
    <xf numFmtId="0" fontId="38" fillId="9"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8" fillId="13" borderId="0" applyNumberFormat="0" applyBorder="0" applyAlignment="0" applyProtection="0"/>
    <xf numFmtId="0" fontId="37" fillId="63" borderId="0" applyNumberFormat="0" applyBorder="0" applyAlignment="0" applyProtection="0"/>
    <xf numFmtId="0" fontId="37" fillId="63" borderId="0" applyNumberFormat="0" applyBorder="0" applyAlignment="0" applyProtection="0"/>
    <xf numFmtId="0" fontId="38" fillId="17" borderId="0" applyNumberFormat="0" applyBorder="0" applyAlignment="0" applyProtection="0"/>
    <xf numFmtId="0" fontId="37" fillId="59" borderId="0" applyNumberFormat="0" applyBorder="0" applyAlignment="0" applyProtection="0"/>
    <xf numFmtId="0" fontId="37" fillId="59" borderId="0" applyNumberFormat="0" applyBorder="0" applyAlignment="0" applyProtection="0"/>
    <xf numFmtId="0" fontId="38" fillId="21"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8" fillId="25" borderId="0" applyNumberFormat="0" applyBorder="0" applyAlignment="0" applyProtection="0"/>
    <xf numFmtId="0" fontId="37" fillId="62" borderId="0" applyNumberFormat="0" applyBorder="0" applyAlignment="0" applyProtection="0"/>
    <xf numFmtId="0" fontId="37" fillId="62" borderId="0" applyNumberFormat="0" applyBorder="0" applyAlignment="0" applyProtection="0"/>
    <xf numFmtId="0" fontId="38" fillId="29" borderId="0" applyNumberFormat="0" applyBorder="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41" fillId="0" borderId="0" applyNumberFormat="0" applyFill="0" applyBorder="0" applyAlignment="0" applyProtection="0"/>
    <xf numFmtId="176" fontId="41" fillId="0" borderId="0" applyNumberFormat="0" applyFill="0" applyBorder="0" applyAlignment="0" applyProtection="0"/>
    <xf numFmtId="0" fontId="18" fillId="65" borderId="0" applyNumberFormat="0" applyFont="0" applyBorder="0" applyAlignment="0">
      <protection locked="0"/>
    </xf>
    <xf numFmtId="0" fontId="42" fillId="44" borderId="0" applyNumberFormat="0" applyBorder="0" applyAlignment="0" applyProtection="0"/>
    <xf numFmtId="0" fontId="42" fillId="44" borderId="0" applyNumberFormat="0" applyBorder="0" applyAlignment="0" applyProtection="0"/>
    <xf numFmtId="0" fontId="43" fillId="3" borderId="0" applyNumberFormat="0" applyBorder="0" applyAlignment="0" applyProtection="0"/>
    <xf numFmtId="0" fontId="42" fillId="44" borderId="0" applyNumberFormat="0" applyBorder="0" applyAlignment="0" applyProtection="0"/>
    <xf numFmtId="0" fontId="7" fillId="3" borderId="0" applyNumberFormat="0" applyBorder="0" applyAlignment="0" applyProtection="0"/>
    <xf numFmtId="0" fontId="42" fillId="44" borderId="0" applyNumberFormat="0" applyBorder="0" applyAlignment="0" applyProtection="0"/>
    <xf numFmtId="0" fontId="7" fillId="3" borderId="0" applyNumberFormat="0" applyBorder="0" applyAlignment="0" applyProtection="0"/>
    <xf numFmtId="0" fontId="42" fillId="44" borderId="0" applyNumberFormat="0" applyBorder="0" applyAlignment="0" applyProtection="0"/>
    <xf numFmtId="176" fontId="42" fillId="44" borderId="0" applyNumberFormat="0" applyBorder="0" applyAlignment="0" applyProtection="0"/>
    <xf numFmtId="0" fontId="44" fillId="56" borderId="24" applyNumberFormat="0" applyAlignment="0" applyProtection="0"/>
    <xf numFmtId="0" fontId="44" fillId="56" borderId="24" applyNumberFormat="0" applyAlignment="0" applyProtection="0"/>
    <xf numFmtId="0" fontId="45" fillId="6" borderId="4" applyNumberFormat="0" applyAlignment="0" applyProtection="0"/>
    <xf numFmtId="0" fontId="46" fillId="66" borderId="25" applyNumberFormat="0" applyAlignment="0" applyProtection="0"/>
    <xf numFmtId="0" fontId="46" fillId="66" borderId="25" applyNumberFormat="0" applyAlignment="0" applyProtection="0"/>
    <xf numFmtId="0" fontId="47" fillId="7" borderId="7" applyNumberFormat="0" applyAlignment="0" applyProtection="0"/>
    <xf numFmtId="0" fontId="18" fillId="67" borderId="0" applyNumberFormat="0" applyFont="0" applyBorder="0" applyAlignment="0">
      <protection locked="0"/>
    </xf>
    <xf numFmtId="0" fontId="41" fillId="0" borderId="0" applyNumberFormat="0" applyFill="0" applyBorder="0" applyAlignment="0" applyProtection="0"/>
    <xf numFmtId="0" fontId="4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46" borderId="0" applyNumberFormat="0" applyBorder="0" applyAlignment="0" applyProtection="0"/>
    <xf numFmtId="0" fontId="6" fillId="2" borderId="0" applyNumberFormat="0" applyBorder="0" applyAlignment="0" applyProtection="0"/>
    <xf numFmtId="0" fontId="53" fillId="46" borderId="0" applyNumberFormat="0" applyBorder="0" applyAlignment="0" applyProtection="0"/>
    <xf numFmtId="0" fontId="6" fillId="2" borderId="0" applyNumberFormat="0" applyBorder="0" applyAlignment="0" applyProtection="0"/>
    <xf numFmtId="0" fontId="53" fillId="46" borderId="0" applyNumberFormat="0" applyBorder="0" applyAlignment="0" applyProtection="0"/>
    <xf numFmtId="176"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4" fillId="2" borderId="0" applyNumberFormat="0" applyBorder="0" applyAlignment="0" applyProtection="0"/>
    <xf numFmtId="0" fontId="28" fillId="0" borderId="20" applyNumberFormat="0" applyFill="0" applyAlignment="0" applyProtection="0"/>
    <xf numFmtId="0" fontId="28" fillId="0" borderId="20" applyNumberFormat="0" applyFill="0" applyAlignment="0" applyProtection="0"/>
    <xf numFmtId="0" fontId="55" fillId="0" borderId="1" applyNumberFormat="0" applyFill="0" applyAlignment="0" applyProtection="0"/>
    <xf numFmtId="0" fontId="31" fillId="0" borderId="21" applyNumberFormat="0" applyFill="0" applyAlignment="0" applyProtection="0"/>
    <xf numFmtId="0" fontId="31" fillId="0" borderId="21" applyNumberFormat="0" applyFill="0" applyAlignment="0" applyProtection="0"/>
    <xf numFmtId="0" fontId="57" fillId="0" borderId="2"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59" fillId="0" borderId="3"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5" fillId="45" borderId="24" applyNumberFormat="0" applyAlignment="0" applyProtection="0"/>
    <xf numFmtId="0" fontId="65" fillId="45" borderId="24" applyNumberFormat="0" applyAlignment="0" applyProtection="0"/>
    <xf numFmtId="0" fontId="66" fillId="5" borderId="4" applyNumberFormat="0" applyAlignment="0" applyProtection="0"/>
    <xf numFmtId="0" fontId="67" fillId="0" borderId="0"/>
    <xf numFmtId="0" fontId="1" fillId="0" borderId="0"/>
    <xf numFmtId="0" fontId="1" fillId="0" borderId="0"/>
    <xf numFmtId="0" fontId="67" fillId="0" borderId="0"/>
    <xf numFmtId="0" fontId="1" fillId="0" borderId="0"/>
    <xf numFmtId="0" fontId="1" fillId="0" borderId="0"/>
    <xf numFmtId="0" fontId="67" fillId="0" borderId="0"/>
    <xf numFmtId="176" fontId="67" fillId="0" borderId="0"/>
    <xf numFmtId="0" fontId="67" fillId="0" borderId="0"/>
    <xf numFmtId="0" fontId="67" fillId="0" borderId="0"/>
    <xf numFmtId="176"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7" fillId="0" borderId="0"/>
    <xf numFmtId="176" fontId="67" fillId="0" borderId="0"/>
    <xf numFmtId="0" fontId="67" fillId="0" borderId="0"/>
    <xf numFmtId="0" fontId="1" fillId="0" borderId="0"/>
    <xf numFmtId="0" fontId="1" fillId="0" borderId="0"/>
    <xf numFmtId="0" fontId="1" fillId="0" borderId="0"/>
    <xf numFmtId="0" fontId="67" fillId="0" borderId="0"/>
    <xf numFmtId="0" fontId="1" fillId="0" borderId="0"/>
    <xf numFmtId="0" fontId="1" fillId="0" borderId="0"/>
    <xf numFmtId="0" fontId="67" fillId="0" borderId="0"/>
    <xf numFmtId="176" fontId="67" fillId="0" borderId="0"/>
    <xf numFmtId="0" fontId="67" fillId="0" borderId="0"/>
    <xf numFmtId="0" fontId="1" fillId="0" borderId="0"/>
    <xf numFmtId="0" fontId="1" fillId="0" borderId="0"/>
    <xf numFmtId="0" fontId="1" fillId="0" borderId="0"/>
    <xf numFmtId="0" fontId="67" fillId="0" borderId="0"/>
    <xf numFmtId="0" fontId="1" fillId="0" borderId="0"/>
    <xf numFmtId="0" fontId="1" fillId="0" borderId="0"/>
    <xf numFmtId="0" fontId="67" fillId="0" borderId="0"/>
    <xf numFmtId="176" fontId="67" fillId="0" borderId="0"/>
    <xf numFmtId="0" fontId="68" fillId="0" borderId="0"/>
    <xf numFmtId="0" fontId="1" fillId="0" borderId="0"/>
    <xf numFmtId="0" fontId="1" fillId="0" borderId="0"/>
    <xf numFmtId="0" fontId="1" fillId="0" borderId="0"/>
    <xf numFmtId="0" fontId="68" fillId="0" borderId="0"/>
    <xf numFmtId="0" fontId="1" fillId="0" borderId="0"/>
    <xf numFmtId="0" fontId="1" fillId="0" borderId="0"/>
    <xf numFmtId="0" fontId="68" fillId="0" borderId="0"/>
    <xf numFmtId="176"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176" fontId="1" fillId="0" borderId="0"/>
    <xf numFmtId="176" fontId="1" fillId="0" borderId="0"/>
    <xf numFmtId="0" fontId="1" fillId="0" borderId="0"/>
    <xf numFmtId="0" fontId="25" fillId="0" borderId="0"/>
    <xf numFmtId="0" fontId="25" fillId="0" borderId="0"/>
    <xf numFmtId="176"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25"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176" fontId="25"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69" fillId="0" borderId="0"/>
    <xf numFmtId="0" fontId="1" fillId="0" borderId="0"/>
    <xf numFmtId="0" fontId="1" fillId="0" borderId="0"/>
    <xf numFmtId="0" fontId="1" fillId="0" borderId="0"/>
    <xf numFmtId="0" fontId="69" fillId="0" borderId="0"/>
    <xf numFmtId="0" fontId="1" fillId="0" borderId="0"/>
    <xf numFmtId="0" fontId="1" fillId="0" borderId="0"/>
    <xf numFmtId="0" fontId="69" fillId="0" borderId="0"/>
    <xf numFmtId="176"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7" fillId="0" borderId="0"/>
    <xf numFmtId="0" fontId="67" fillId="0" borderId="0"/>
    <xf numFmtId="176" fontId="67" fillId="0" borderId="0"/>
    <xf numFmtId="0" fontId="33" fillId="0" borderId="0"/>
    <xf numFmtId="0" fontId="25" fillId="0" borderId="0"/>
    <xf numFmtId="0" fontId="33"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25" fillId="0" borderId="0"/>
    <xf numFmtId="0" fontId="25" fillId="0" borderId="0"/>
    <xf numFmtId="176"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25" fillId="0" borderId="0"/>
    <xf numFmtId="0" fontId="1" fillId="0" borderId="0"/>
    <xf numFmtId="176" fontId="25" fillId="0" borderId="0"/>
    <xf numFmtId="0" fontId="1" fillId="0" borderId="0"/>
    <xf numFmtId="0" fontId="25" fillId="0" borderId="0"/>
    <xf numFmtId="0" fontId="25" fillId="0" borderId="0"/>
    <xf numFmtId="0" fontId="25" fillId="0" borderId="0"/>
    <xf numFmtId="0" fontId="25" fillId="0" borderId="0"/>
    <xf numFmtId="0" fontId="67" fillId="0" borderId="0"/>
    <xf numFmtId="0" fontId="25" fillId="0" borderId="0"/>
    <xf numFmtId="0" fontId="25" fillId="0" borderId="0"/>
    <xf numFmtId="0" fontId="25" fillId="0" borderId="0"/>
    <xf numFmtId="0" fontId="67" fillId="0" borderId="0"/>
    <xf numFmtId="0" fontId="1" fillId="0" borderId="0"/>
    <xf numFmtId="0" fontId="1" fillId="0" borderId="0"/>
    <xf numFmtId="0" fontId="1" fillId="0" borderId="0"/>
    <xf numFmtId="176" fontId="67"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25" fillId="0" borderId="0"/>
    <xf numFmtId="176"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6" fontId="1" fillId="0" borderId="0"/>
    <xf numFmtId="0" fontId="1" fillId="0" borderId="0"/>
    <xf numFmtId="0" fontId="1" fillId="0" borderId="0"/>
    <xf numFmtId="0" fontId="25"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176" fontId="1" fillId="0" borderId="0"/>
    <xf numFmtId="176" fontId="1" fillId="0" borderId="0"/>
    <xf numFmtId="0" fontId="25" fillId="0" borderId="0"/>
    <xf numFmtId="176" fontId="1"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25" fillId="0" borderId="0"/>
    <xf numFmtId="0" fontId="1" fillId="0" borderId="0"/>
    <xf numFmtId="0" fontId="67" fillId="0" borderId="0"/>
    <xf numFmtId="0" fontId="32" fillId="0" borderId="0"/>
    <xf numFmtId="0" fontId="25" fillId="0" borderId="0"/>
    <xf numFmtId="0" fontId="67"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6"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6"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7" fillId="0" borderId="0"/>
    <xf numFmtId="176"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6" fontId="67" fillId="0" borderId="0"/>
    <xf numFmtId="0" fontId="67"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6"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176" fontId="67" fillId="0" borderId="0"/>
    <xf numFmtId="0" fontId="74" fillId="0" borderId="0" applyNumberFormat="0" applyFill="0" applyBorder="0" applyAlignment="0" applyProtection="0"/>
    <xf numFmtId="0" fontId="1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74" fillId="0" borderId="0" applyNumberFormat="0" applyFill="0" applyBorder="0" applyAlignment="0" applyProtection="0"/>
    <xf numFmtId="176" fontId="74" fillId="0" borderId="0" applyNumberFormat="0" applyFill="0" applyBorder="0" applyAlignment="0" applyProtection="0"/>
    <xf numFmtId="0" fontId="76" fillId="50" borderId="26" applyNumberFormat="0" applyAlignment="0" applyProtection="0"/>
    <xf numFmtId="0" fontId="10" fillId="6" borderId="5" applyNumberFormat="0" applyAlignment="0" applyProtection="0"/>
    <xf numFmtId="0" fontId="76" fillId="50" borderId="26" applyNumberFormat="0" applyAlignment="0" applyProtection="0"/>
    <xf numFmtId="0" fontId="10" fillId="6" borderId="5" applyNumberFormat="0" applyAlignment="0" applyProtection="0"/>
    <xf numFmtId="0" fontId="76" fillId="50" borderId="26" applyNumberFormat="0" applyAlignment="0" applyProtection="0"/>
    <xf numFmtId="176" fontId="76" fillId="50" borderId="26" applyNumberFormat="0" applyAlignment="0" applyProtection="0"/>
    <xf numFmtId="0" fontId="65" fillId="45" borderId="24" applyNumberFormat="0" applyAlignment="0" applyProtection="0"/>
    <xf numFmtId="0" fontId="9" fillId="5" borderId="4" applyNumberFormat="0" applyAlignment="0" applyProtection="0"/>
    <xf numFmtId="0" fontId="65" fillId="45" borderId="24" applyNumberFormat="0" applyAlignment="0" applyProtection="0"/>
    <xf numFmtId="0" fontId="9" fillId="5" borderId="4" applyNumberFormat="0" applyAlignment="0" applyProtection="0"/>
    <xf numFmtId="0" fontId="65" fillId="45" borderId="24" applyNumberFormat="0" applyAlignment="0" applyProtection="0"/>
    <xf numFmtId="176" fontId="65" fillId="45" borderId="24" applyNumberFormat="0" applyAlignment="0" applyProtection="0"/>
    <xf numFmtId="0" fontId="78" fillId="0" borderId="28" applyNumberFormat="0" applyFill="0" applyAlignment="0" applyProtection="0"/>
    <xf numFmtId="0" fontId="78" fillId="0" borderId="28" applyNumberFormat="0" applyFill="0" applyAlignment="0" applyProtection="0"/>
    <xf numFmtId="0" fontId="79" fillId="0" borderId="6" applyNumberFormat="0" applyFill="0" applyAlignment="0" applyProtection="0"/>
    <xf numFmtId="0" fontId="80" fillId="54" borderId="0" applyNumberFormat="0" applyBorder="0" applyAlignment="0" applyProtection="0"/>
    <xf numFmtId="0" fontId="80" fillId="54" borderId="0" applyNumberFormat="0" applyBorder="0" applyAlignment="0" applyProtection="0"/>
    <xf numFmtId="0" fontId="81" fillId="4" borderId="0" applyNumberFormat="0" applyBorder="0" applyAlignment="0" applyProtection="0"/>
    <xf numFmtId="0" fontId="80" fillId="54" borderId="0" applyNumberFormat="0" applyBorder="0" applyAlignment="0" applyProtection="0"/>
    <xf numFmtId="0" fontId="8" fillId="4" borderId="0" applyNumberFormat="0" applyBorder="0" applyAlignment="0" applyProtection="0"/>
    <xf numFmtId="0" fontId="80" fillId="54" borderId="0" applyNumberFormat="0" applyBorder="0" applyAlignment="0" applyProtection="0"/>
    <xf numFmtId="0" fontId="8" fillId="4" borderId="0" applyNumberFormat="0" applyBorder="0" applyAlignment="0" applyProtection="0"/>
    <xf numFmtId="0" fontId="80" fillId="54" borderId="0" applyNumberFormat="0" applyBorder="0" applyAlignment="0" applyProtection="0"/>
    <xf numFmtId="176" fontId="80" fillId="54" borderId="0" applyNumberFormat="0" applyBorder="0" applyAlignment="0" applyProtection="0"/>
    <xf numFmtId="0" fontId="3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25" fillId="0" borderId="0"/>
    <xf numFmtId="0" fontId="67" fillId="0" borderId="0"/>
    <xf numFmtId="0" fontId="6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8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7" fillId="0" borderId="0"/>
    <xf numFmtId="0" fontId="67" fillId="0" borderId="0"/>
    <xf numFmtId="176" fontId="67" fillId="0" borderId="0"/>
    <xf numFmtId="0" fontId="25" fillId="0" borderId="0"/>
    <xf numFmtId="0" fontId="25" fillId="0" borderId="0"/>
    <xf numFmtId="0" fontId="82" fillId="0" borderId="0"/>
    <xf numFmtId="0" fontId="82" fillId="0" borderId="0"/>
    <xf numFmtId="0" fontId="25" fillId="47" borderId="30" applyNumberFormat="0" applyFont="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47" borderId="30" applyNumberFormat="0" applyFont="0" applyAlignment="0" applyProtection="0"/>
    <xf numFmtId="0" fontId="33" fillId="8" borderId="8" applyNumberFormat="0" applyFont="0" applyAlignment="0" applyProtection="0"/>
    <xf numFmtId="0" fontId="25" fillId="47" borderId="30" applyNumberFormat="0" applyFont="0" applyAlignment="0" applyProtection="0"/>
    <xf numFmtId="0" fontId="77" fillId="56" borderId="27" applyNumberFormat="0" applyAlignment="0" applyProtection="0"/>
    <xf numFmtId="0" fontId="77" fillId="56" borderId="27" applyNumberFormat="0" applyAlignment="0" applyProtection="0"/>
    <xf numFmtId="0" fontId="88" fillId="6" borderId="5" applyNumberFormat="0" applyAlignment="0" applyProtection="0"/>
    <xf numFmtId="0" fontId="25" fillId="0" borderId="0"/>
    <xf numFmtId="0" fontId="32" fillId="0" borderId="0"/>
    <xf numFmtId="0" fontId="72" fillId="0" borderId="0"/>
    <xf numFmtId="0" fontId="25" fillId="0" borderId="0"/>
    <xf numFmtId="0" fontId="25" fillId="0" borderId="0"/>
    <xf numFmtId="0" fontId="83" fillId="0" borderId="0"/>
    <xf numFmtId="0" fontId="25" fillId="0" borderId="0"/>
    <xf numFmtId="0" fontId="25" fillId="0" borderId="0"/>
    <xf numFmtId="0" fontId="37" fillId="58" borderId="0" applyNumberFormat="0" applyBorder="0" applyAlignment="0" applyProtection="0"/>
    <xf numFmtId="0" fontId="17" fillId="9" borderId="0" applyNumberFormat="0" applyBorder="0" applyAlignment="0" applyProtection="0"/>
    <xf numFmtId="0" fontId="37" fillId="58" borderId="0" applyNumberFormat="0" applyBorder="0" applyAlignment="0" applyProtection="0"/>
    <xf numFmtId="0" fontId="17" fillId="9" borderId="0" applyNumberFormat="0" applyBorder="0" applyAlignment="0" applyProtection="0"/>
    <xf numFmtId="0" fontId="37" fillId="58" borderId="0" applyNumberFormat="0" applyBorder="0" applyAlignment="0" applyProtection="0"/>
    <xf numFmtId="176" fontId="37" fillId="58" borderId="0" applyNumberFormat="0" applyBorder="0" applyAlignment="0" applyProtection="0"/>
    <xf numFmtId="0" fontId="37" fillId="43" borderId="0" applyNumberFormat="0" applyBorder="0" applyAlignment="0" applyProtection="0"/>
    <xf numFmtId="0" fontId="17" fillId="13" borderId="0" applyNumberFormat="0" applyBorder="0" applyAlignment="0" applyProtection="0"/>
    <xf numFmtId="0" fontId="37" fillId="43" borderId="0" applyNumberFormat="0" applyBorder="0" applyAlignment="0" applyProtection="0"/>
    <xf numFmtId="0" fontId="17" fillId="13" borderId="0" applyNumberFormat="0" applyBorder="0" applyAlignment="0" applyProtection="0"/>
    <xf numFmtId="0" fontId="37" fillId="43" borderId="0" applyNumberFormat="0" applyBorder="0" applyAlignment="0" applyProtection="0"/>
    <xf numFmtId="176" fontId="37" fillId="43" borderId="0" applyNumberFormat="0" applyBorder="0" applyAlignment="0" applyProtection="0"/>
    <xf numFmtId="0" fontId="37" fillId="63" borderId="0" applyNumberFormat="0" applyBorder="0" applyAlignment="0" applyProtection="0"/>
    <xf numFmtId="0" fontId="90" fillId="17" borderId="0" applyNumberFormat="0" applyBorder="0" applyAlignment="0" applyProtection="0"/>
    <xf numFmtId="0" fontId="37" fillId="63" borderId="0" applyNumberFormat="0" applyBorder="0" applyAlignment="0" applyProtection="0"/>
    <xf numFmtId="0" fontId="90" fillId="17" borderId="0" applyNumberFormat="0" applyBorder="0" applyAlignment="0" applyProtection="0"/>
    <xf numFmtId="0" fontId="37" fillId="63" borderId="0" applyNumberFormat="0" applyBorder="0" applyAlignment="0" applyProtection="0"/>
    <xf numFmtId="176" fontId="37" fillId="63" borderId="0" applyNumberFormat="0" applyBorder="0" applyAlignment="0" applyProtection="0"/>
    <xf numFmtId="0" fontId="37" fillId="64" borderId="0" applyNumberFormat="0" applyBorder="0" applyAlignment="0" applyProtection="0"/>
    <xf numFmtId="0" fontId="17" fillId="21" borderId="0" applyNumberFormat="0" applyBorder="0" applyAlignment="0" applyProtection="0"/>
    <xf numFmtId="0" fontId="37" fillId="64" borderId="0" applyNumberFormat="0" applyBorder="0" applyAlignment="0" applyProtection="0"/>
    <xf numFmtId="0" fontId="17" fillId="21" borderId="0" applyNumberFormat="0" applyBorder="0" applyAlignment="0" applyProtection="0"/>
    <xf numFmtId="0" fontId="37" fillId="64" borderId="0" applyNumberFormat="0" applyBorder="0" applyAlignment="0" applyProtection="0"/>
    <xf numFmtId="176" fontId="37" fillId="64" borderId="0" applyNumberFormat="0" applyBorder="0" applyAlignment="0" applyProtection="0"/>
    <xf numFmtId="0" fontId="37" fillId="58" borderId="0" applyNumberFormat="0" applyBorder="0" applyAlignment="0" applyProtection="0"/>
    <xf numFmtId="0" fontId="17" fillId="25" borderId="0" applyNumberFormat="0" applyBorder="0" applyAlignment="0" applyProtection="0"/>
    <xf numFmtId="0" fontId="37" fillId="58" borderId="0" applyNumberFormat="0" applyBorder="0" applyAlignment="0" applyProtection="0"/>
    <xf numFmtId="0" fontId="17" fillId="25" borderId="0" applyNumberFormat="0" applyBorder="0" applyAlignment="0" applyProtection="0"/>
    <xf numFmtId="0" fontId="37" fillId="58" borderId="0" applyNumberFormat="0" applyBorder="0" applyAlignment="0" applyProtection="0"/>
    <xf numFmtId="176" fontId="37" fillId="58" borderId="0" applyNumberFormat="0" applyBorder="0" applyAlignment="0" applyProtection="0"/>
    <xf numFmtId="0" fontId="37" fillId="62" borderId="0" applyNumberFormat="0" applyBorder="0" applyAlignment="0" applyProtection="0"/>
    <xf numFmtId="0" fontId="17" fillId="29" borderId="0" applyNumberFormat="0" applyBorder="0" applyAlignment="0" applyProtection="0"/>
    <xf numFmtId="0" fontId="37" fillId="62" borderId="0" applyNumberFormat="0" applyBorder="0" applyAlignment="0" applyProtection="0"/>
    <xf numFmtId="0" fontId="17" fillId="29" borderId="0" applyNumberFormat="0" applyBorder="0" applyAlignment="0" applyProtection="0"/>
    <xf numFmtId="0" fontId="37" fillId="62" borderId="0" applyNumberFormat="0" applyBorder="0" applyAlignment="0" applyProtection="0"/>
    <xf numFmtId="176" fontId="37" fillId="62" borderId="0" applyNumberFormat="0" applyBorder="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5" fillId="47" borderId="30" applyNumberFormat="0" applyFont="0" applyAlignment="0" applyProtection="0"/>
    <xf numFmtId="176" fontId="25" fillId="47" borderId="30" applyNumberFormat="0" applyFont="0" applyAlignment="0" applyProtection="0"/>
    <xf numFmtId="0" fontId="25"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91" fillId="0" borderId="0" applyNumberFormat="0" applyFill="0" applyBorder="0" applyAlignment="0" applyProtection="0"/>
    <xf numFmtId="0" fontId="2" fillId="0" borderId="0" applyNumberFormat="0" applyFill="0" applyBorder="0" applyAlignment="0" applyProtection="0"/>
    <xf numFmtId="0" fontId="91" fillId="0" borderId="0" applyNumberFormat="0" applyFill="0" applyBorder="0" applyAlignment="0" applyProtection="0"/>
    <xf numFmtId="0" fontId="2" fillId="0" borderId="0" applyNumberFormat="0" applyFill="0" applyBorder="0" applyAlignment="0" applyProtection="0"/>
    <xf numFmtId="0" fontId="91" fillId="0" borderId="0" applyNumberFormat="0" applyFill="0" applyBorder="0" applyAlignment="0" applyProtection="0"/>
    <xf numFmtId="176" fontId="91" fillId="0" borderId="0" applyNumberFormat="0" applyFill="0" applyBorder="0" applyAlignment="0" applyProtection="0"/>
    <xf numFmtId="0" fontId="96" fillId="68" borderId="31" applyNumberFormat="0" applyProtection="0">
      <alignment horizontal="left" vertical="top" indent="1"/>
    </xf>
    <xf numFmtId="0" fontId="100" fillId="0" borderId="31" applyNumberFormat="0" applyProtection="0">
      <alignment horizontal="left" vertical="center" indent="1"/>
    </xf>
    <xf numFmtId="0" fontId="83" fillId="73" borderId="31" applyNumberFormat="0" applyProtection="0">
      <alignment horizontal="left" vertical="top" indent="1"/>
    </xf>
    <xf numFmtId="0" fontId="100" fillId="0" borderId="31" applyNumberFormat="0" applyProtection="0">
      <alignment horizontal="left" vertical="center" indent="1"/>
    </xf>
    <xf numFmtId="0" fontId="83" fillId="69" borderId="31" applyNumberFormat="0" applyProtection="0">
      <alignment horizontal="left" vertical="top" indent="1"/>
    </xf>
    <xf numFmtId="0" fontId="100" fillId="0" borderId="31" applyNumberFormat="0" applyProtection="0">
      <alignment horizontal="left" vertical="center" indent="1"/>
    </xf>
    <xf numFmtId="0" fontId="83" fillId="75" borderId="31" applyNumberFormat="0" applyProtection="0">
      <alignment horizontal="left" vertical="top" indent="1"/>
    </xf>
    <xf numFmtId="0" fontId="101" fillId="0" borderId="31" applyNumberFormat="0" applyProtection="0">
      <alignment horizontal="left" vertical="center" indent="1"/>
    </xf>
    <xf numFmtId="0" fontId="83" fillId="76" borderId="31" applyNumberFormat="0" applyProtection="0">
      <alignment horizontal="left" vertical="top" indent="1"/>
    </xf>
    <xf numFmtId="0" fontId="83" fillId="0" borderId="0"/>
    <xf numFmtId="0" fontId="97" fillId="77" borderId="31" applyNumberFormat="0" applyProtection="0">
      <alignment horizontal="left" vertical="top" indent="1"/>
    </xf>
    <xf numFmtId="0" fontId="96" fillId="69" borderId="31" applyNumberFormat="0" applyProtection="0">
      <alignment horizontal="center" vertical="top" wrapText="1"/>
    </xf>
    <xf numFmtId="0" fontId="44" fillId="50" borderId="24" applyNumberFormat="0" applyAlignment="0" applyProtection="0"/>
    <xf numFmtId="0" fontId="11" fillId="6" borderId="4" applyNumberFormat="0" applyAlignment="0" applyProtection="0"/>
    <xf numFmtId="0" fontId="44" fillId="50" borderId="24" applyNumberFormat="0" applyAlignment="0" applyProtection="0"/>
    <xf numFmtId="0" fontId="11" fillId="6" borderId="4" applyNumberFormat="0" applyAlignment="0" applyProtection="0"/>
    <xf numFmtId="0" fontId="44" fillId="50" borderId="24" applyNumberFormat="0" applyAlignment="0" applyProtection="0"/>
    <xf numFmtId="176" fontId="44" fillId="50" borderId="24" applyNumberFormat="0" applyAlignment="0" applyProtection="0"/>
    <xf numFmtId="0" fontId="24" fillId="0" borderId="0"/>
    <xf numFmtId="0" fontId="24" fillId="0" borderId="0"/>
    <xf numFmtId="176" fontId="24" fillId="0" borderId="0"/>
    <xf numFmtId="0" fontId="24" fillId="0" borderId="0"/>
    <xf numFmtId="0" fontId="76" fillId="0" borderId="33" applyNumberFormat="0" applyFill="0" applyAlignment="0" applyProtection="0"/>
    <xf numFmtId="0" fontId="16" fillId="0" borderId="9" applyNumberFormat="0" applyFill="0" applyAlignment="0" applyProtection="0"/>
    <xf numFmtId="0" fontId="76" fillId="0" borderId="33" applyNumberFormat="0" applyFill="0" applyAlignment="0" applyProtection="0"/>
    <xf numFmtId="0" fontId="16" fillId="0" borderId="9" applyNumberFormat="0" applyFill="0" applyAlignment="0" applyProtection="0"/>
    <xf numFmtId="0" fontId="76" fillId="0" borderId="33" applyNumberFormat="0" applyFill="0" applyAlignment="0" applyProtection="0"/>
    <xf numFmtId="176" fontId="76" fillId="0" borderId="33" applyNumberFormat="0" applyFill="0" applyAlignment="0" applyProtection="0"/>
    <xf numFmtId="0" fontId="78" fillId="0" borderId="28" applyNumberFormat="0" applyFill="0" applyAlignment="0" applyProtection="0"/>
    <xf numFmtId="0" fontId="12" fillId="0" borderId="6" applyNumberFormat="0" applyFill="0" applyAlignment="0" applyProtection="0"/>
    <xf numFmtId="0" fontId="78" fillId="0" borderId="28" applyNumberFormat="0" applyFill="0" applyAlignment="0" applyProtection="0"/>
    <xf numFmtId="0" fontId="12" fillId="0" borderId="6" applyNumberFormat="0" applyFill="0" applyAlignment="0" applyProtection="0"/>
    <xf numFmtId="0" fontId="78" fillId="0" borderId="28" applyNumberFormat="0" applyFill="0" applyAlignment="0" applyProtection="0"/>
    <xf numFmtId="176" fontId="78" fillId="0" borderId="28" applyNumberFormat="0" applyFill="0" applyAlignment="0" applyProtection="0"/>
    <xf numFmtId="0" fontId="18" fillId="67" borderId="35" applyFont="0" applyBorder="0">
      <alignment horizontal="left" vertical="center"/>
      <protection locked="0"/>
    </xf>
    <xf numFmtId="0" fontId="46" fillId="66" borderId="36" applyNumberFormat="0" applyAlignment="0" applyProtection="0"/>
    <xf numFmtId="0" fontId="13" fillId="7" borderId="7" applyNumberFormat="0" applyAlignment="0" applyProtection="0"/>
    <xf numFmtId="0" fontId="46" fillId="66" borderId="36" applyNumberFormat="0" applyAlignment="0" applyProtection="0"/>
    <xf numFmtId="0" fontId="13" fillId="7" borderId="7" applyNumberFormat="0" applyAlignment="0" applyProtection="0"/>
    <xf numFmtId="0" fontId="46" fillId="66" borderId="36" applyNumberFormat="0" applyAlignment="0" applyProtection="0"/>
    <xf numFmtId="176" fontId="46" fillId="66" borderId="36" applyNumberFormat="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106" fillId="79" borderId="0" applyBorder="0" applyProtection="0">
      <alignment horizontal="left" vertical="center"/>
    </xf>
    <xf numFmtId="0" fontId="76" fillId="0" borderId="34" applyNumberFormat="0" applyFill="0" applyAlignment="0" applyProtection="0"/>
    <xf numFmtId="0" fontId="76" fillId="0" borderId="34" applyNumberFormat="0" applyFill="0" applyAlignment="0" applyProtection="0"/>
    <xf numFmtId="0" fontId="107"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8" fillId="0" borderId="0" applyNumberFormat="0" applyFill="0" applyBorder="0" applyAlignment="0" applyProtection="0"/>
    <xf numFmtId="176" fontId="1" fillId="0" borderId="0"/>
    <xf numFmtId="0" fontId="92" fillId="0" borderId="0" applyNumberFormat="0" applyFill="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1" fillId="10" borderId="0" applyNumberFormat="0" applyBorder="0" applyAlignment="0" applyProtection="0"/>
    <xf numFmtId="0" fontId="32" fillId="46" borderId="0" applyNumberFormat="0" applyBorder="0" applyAlignment="0" applyProtection="0"/>
    <xf numFmtId="0" fontId="32" fillId="44" borderId="0" applyNumberFormat="0" applyBorder="0" applyAlignment="0" applyProtection="0"/>
    <xf numFmtId="0" fontId="32" fillId="51" borderId="0" applyNumberFormat="0" applyBorder="0" applyAlignment="0" applyProtection="0"/>
    <xf numFmtId="0" fontId="25" fillId="0" borderId="0"/>
    <xf numFmtId="0" fontId="46" fillId="66" borderId="25" applyNumberFormat="0" applyAlignment="0" applyProtection="0"/>
    <xf numFmtId="0" fontId="1" fillId="14" borderId="0" applyNumberFormat="0" applyBorder="0" applyAlignment="0" applyProtection="0"/>
    <xf numFmtId="0" fontId="82" fillId="0" borderId="0"/>
    <xf numFmtId="0" fontId="31" fillId="0" borderId="21" applyNumberFormat="0" applyFill="0" applyAlignment="0" applyProtection="0"/>
    <xf numFmtId="0" fontId="32" fillId="48" borderId="0" applyNumberFormat="0" applyBorder="0" applyAlignment="0" applyProtection="0"/>
    <xf numFmtId="0" fontId="1" fillId="18" borderId="0" applyNumberFormat="0" applyBorder="0" applyAlignment="0" applyProtection="0"/>
    <xf numFmtId="0" fontId="36" fillId="0" borderId="23" applyNumberFormat="0" applyFill="0" applyAlignment="0" applyProtection="0"/>
    <xf numFmtId="0" fontId="67" fillId="0" borderId="0"/>
    <xf numFmtId="0" fontId="1" fillId="22" borderId="0" applyNumberFormat="0" applyBorder="0" applyAlignment="0" applyProtection="0"/>
    <xf numFmtId="0" fontId="36" fillId="0" borderId="0" applyNumberFormat="0" applyFill="0" applyBorder="0" applyAlignment="0" applyProtection="0"/>
    <xf numFmtId="0" fontId="44" fillId="56" borderId="24" applyNumberFormat="0" applyAlignment="0" applyProtection="0"/>
    <xf numFmtId="0" fontId="37" fillId="57" borderId="0" applyNumberFormat="0" applyBorder="0" applyAlignment="0" applyProtection="0"/>
    <xf numFmtId="0" fontId="32" fillId="53" borderId="0" applyNumberFormat="0" applyBorder="0" applyAlignment="0" applyProtection="0"/>
    <xf numFmtId="0" fontId="1" fillId="26" borderId="0" applyNumberFormat="0" applyBorder="0" applyAlignment="0" applyProtection="0"/>
    <xf numFmtId="0" fontId="70" fillId="0" borderId="0"/>
    <xf numFmtId="0" fontId="37" fillId="53" borderId="0" applyNumberFormat="0" applyBorder="0" applyAlignment="0" applyProtection="0"/>
    <xf numFmtId="0" fontId="28" fillId="0" borderId="20" applyNumberFormat="0" applyFill="0" applyAlignment="0" applyProtection="0"/>
    <xf numFmtId="0" fontId="25" fillId="0" borderId="0"/>
    <xf numFmtId="0" fontId="32" fillId="55" borderId="0" applyNumberFormat="0" applyBorder="0" applyAlignment="0" applyProtection="0"/>
    <xf numFmtId="0" fontId="37" fillId="61" borderId="0" applyNumberFormat="0" applyBorder="0" applyAlignment="0" applyProtection="0"/>
    <xf numFmtId="0" fontId="77" fillId="56" borderId="27" applyNumberFormat="0" applyAlignment="0" applyProtection="0"/>
    <xf numFmtId="0" fontId="1" fillId="0" borderId="0"/>
    <xf numFmtId="0" fontId="25" fillId="0" borderId="0"/>
    <xf numFmtId="0" fontId="25" fillId="0" borderId="0"/>
    <xf numFmtId="0" fontId="1" fillId="30" borderId="0" applyNumberFormat="0" applyBorder="0" applyAlignment="0" applyProtection="0"/>
    <xf numFmtId="0" fontId="5" fillId="0" borderId="3" applyNumberFormat="0" applyFill="0" applyAlignment="0" applyProtection="0"/>
    <xf numFmtId="0" fontId="5" fillId="0" borderId="0" applyNumberForma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72" fillId="0" borderId="0"/>
    <xf numFmtId="0" fontId="37" fillId="5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5" fillId="0" borderId="0" applyNumberFormat="0" applyFill="0" applyBorder="0" applyAlignment="0" applyProtection="0"/>
    <xf numFmtId="0" fontId="7" fillId="3" borderId="0" applyNumberFormat="0" applyBorder="0" applyAlignment="0" applyProtection="0"/>
    <xf numFmtId="0" fontId="6"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25" fillId="0" borderId="0"/>
    <xf numFmtId="0" fontId="67" fillId="0" borderId="0"/>
    <xf numFmtId="0" fontId="1" fillId="0" borderId="0"/>
    <xf numFmtId="0" fontId="72" fillId="0" borderId="0"/>
    <xf numFmtId="0" fontId="1" fillId="0" borderId="0"/>
    <xf numFmtId="0" fontId="25" fillId="0" borderId="0"/>
    <xf numFmtId="176" fontId="1" fillId="0" borderId="0"/>
    <xf numFmtId="0" fontId="25" fillId="0" borderId="0"/>
    <xf numFmtId="0" fontId="1" fillId="0" borderId="0"/>
    <xf numFmtId="0" fontId="1" fillId="0" borderId="0"/>
    <xf numFmtId="0" fontId="32" fillId="0" borderId="0"/>
    <xf numFmtId="0" fontId="25" fillId="0" borderId="0"/>
    <xf numFmtId="0" fontId="1" fillId="0" borderId="0"/>
    <xf numFmtId="0" fontId="1" fillId="0" borderId="0"/>
    <xf numFmtId="0" fontId="67" fillId="0" borderId="0"/>
    <xf numFmtId="0" fontId="1" fillId="0" borderId="0"/>
    <xf numFmtId="0" fontId="1" fillId="0" borderId="0"/>
    <xf numFmtId="176" fontId="1" fillId="0" borderId="0"/>
    <xf numFmtId="0" fontId="1" fillId="0" borderId="0"/>
    <xf numFmtId="0" fontId="14" fillId="0" borderId="0" applyNumberFormat="0" applyFill="0" applyBorder="0" applyAlignment="0" applyProtection="0"/>
    <xf numFmtId="0" fontId="10" fillId="6" borderId="5" applyNumberFormat="0" applyAlignment="0" applyProtection="0"/>
    <xf numFmtId="0" fontId="9" fillId="5" borderId="4" applyNumberFormat="0" applyAlignment="0" applyProtection="0"/>
    <xf numFmtId="0" fontId="85" fillId="0" borderId="0"/>
    <xf numFmtId="0" fontId="8" fillId="4" borderId="0" applyNumberFormat="0" applyBorder="0" applyAlignment="0" applyProtection="0"/>
    <xf numFmtId="0" fontId="32" fillId="48" borderId="0" applyNumberFormat="0" applyBorder="0" applyAlignment="0" applyProtection="0"/>
    <xf numFmtId="0" fontId="1" fillId="0" borderId="0"/>
    <xf numFmtId="0" fontId="37" fillId="59" borderId="0" applyNumberFormat="0" applyBorder="0" applyAlignment="0" applyProtection="0"/>
    <xf numFmtId="0" fontId="25" fillId="0" borderId="0"/>
    <xf numFmtId="0" fontId="32" fillId="0" borderId="0"/>
    <xf numFmtId="0" fontId="17" fillId="9" borderId="0" applyNumberFormat="0" applyBorder="0" applyAlignment="0" applyProtection="0"/>
    <xf numFmtId="0" fontId="17" fillId="13" borderId="0" applyNumberFormat="0" applyBorder="0" applyAlignment="0" applyProtection="0"/>
    <xf numFmtId="0" fontId="90"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8" borderId="8" applyNumberFormat="0" applyFont="0" applyAlignment="0" applyProtection="0"/>
    <xf numFmtId="0" fontId="37" fillId="60" borderId="0" applyNumberFormat="0" applyBorder="0" applyAlignment="0" applyProtection="0"/>
    <xf numFmtId="0" fontId="76" fillId="0" borderId="34" applyNumberFormat="0" applyFill="0" applyAlignment="0" applyProtection="0"/>
    <xf numFmtId="0" fontId="25" fillId="0" borderId="0"/>
    <xf numFmtId="0" fontId="32" fillId="42" borderId="0" applyNumberFormat="0" applyBorder="0" applyAlignment="0" applyProtection="0"/>
    <xf numFmtId="0" fontId="2" fillId="0" borderId="0" applyNumberFormat="0" applyFill="0" applyBorder="0" applyAlignment="0" applyProtection="0"/>
    <xf numFmtId="0" fontId="73" fillId="0" borderId="0" applyNumberFormat="0" applyBorder="0" applyAlignment="0"/>
    <xf numFmtId="0" fontId="1" fillId="0" borderId="0"/>
    <xf numFmtId="0" fontId="11" fillId="6" borderId="4" applyNumberFormat="0" applyAlignment="0" applyProtection="0"/>
    <xf numFmtId="0" fontId="16" fillId="0" borderId="9" applyNumberFormat="0" applyFill="0" applyAlignment="0" applyProtection="0"/>
    <xf numFmtId="0" fontId="12" fillId="0" borderId="6" applyNumberFormat="0" applyFill="0" applyAlignment="0" applyProtection="0"/>
    <xf numFmtId="0" fontId="13" fillId="7" borderId="7" applyNumberFormat="0" applyAlignment="0" applyProtection="0"/>
    <xf numFmtId="176" fontId="1" fillId="0" borderId="0"/>
    <xf numFmtId="0" fontId="25" fillId="0" borderId="0"/>
    <xf numFmtId="0" fontId="83"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25" fillId="0" borderId="0"/>
    <xf numFmtId="0" fontId="67" fillId="0" borderId="0"/>
    <xf numFmtId="0" fontId="28" fillId="0" borderId="20" applyNumberFormat="0" applyFill="0" applyAlignment="0" applyProtection="0"/>
    <xf numFmtId="0" fontId="31" fillId="0" borderId="21" applyNumberFormat="0" applyFill="0" applyAlignment="0" applyProtection="0"/>
    <xf numFmtId="0" fontId="32" fillId="42" borderId="0" applyNumberFormat="0" applyBorder="0" applyAlignment="0" applyProtection="0"/>
    <xf numFmtId="0" fontId="32" fillId="44" borderId="0" applyNumberFormat="0" applyBorder="0" applyAlignment="0" applyProtection="0"/>
    <xf numFmtId="0" fontId="32" fillId="46" borderId="0" applyNumberFormat="0" applyBorder="0" applyAlignment="0" applyProtection="0"/>
    <xf numFmtId="0" fontId="32" fillId="48" borderId="0" applyNumberFormat="0" applyBorder="0" applyAlignment="0" applyProtection="0"/>
    <xf numFmtId="0" fontId="36" fillId="0" borderId="23" applyNumberFormat="0" applyFill="0" applyAlignment="0" applyProtection="0"/>
    <xf numFmtId="0" fontId="36" fillId="0" borderId="0" applyNumberFormat="0" applyFill="0" applyBorder="0" applyAlignment="0" applyProtection="0"/>
    <xf numFmtId="0" fontId="32" fillId="51" borderId="0" applyNumberFormat="0" applyBorder="0" applyAlignment="0" applyProtection="0"/>
    <xf numFmtId="0" fontId="32" fillId="53" borderId="0" applyNumberFormat="0" applyBorder="0" applyAlignment="0" applyProtection="0"/>
    <xf numFmtId="0" fontId="32" fillId="48" borderId="0" applyNumberFormat="0" applyBorder="0" applyAlignment="0" applyProtection="0"/>
    <xf numFmtId="0" fontId="32" fillId="55" borderId="0" applyNumberFormat="0" applyBorder="0" applyAlignment="0" applyProtection="0"/>
    <xf numFmtId="0" fontId="37" fillId="57" borderId="0" applyNumberFormat="0" applyBorder="0" applyAlignment="0" applyProtection="0"/>
    <xf numFmtId="0" fontId="37" fillId="53"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25" fillId="0" borderId="0"/>
    <xf numFmtId="0" fontId="71" fillId="0" borderId="0"/>
    <xf numFmtId="0" fontId="33" fillId="0" borderId="0"/>
    <xf numFmtId="0" fontId="33" fillId="0" borderId="0"/>
    <xf numFmtId="0" fontId="25" fillId="0" borderId="0"/>
    <xf numFmtId="0" fontId="77" fillId="56" borderId="27" applyNumberFormat="0" applyAlignment="0" applyProtection="0"/>
    <xf numFmtId="0" fontId="82" fillId="0" borderId="0"/>
    <xf numFmtId="0" fontId="67" fillId="0" borderId="0"/>
    <xf numFmtId="0" fontId="25" fillId="0" borderId="0"/>
    <xf numFmtId="0" fontId="85" fillId="0" borderId="0"/>
    <xf numFmtId="0" fontId="82" fillId="0" borderId="0"/>
    <xf numFmtId="0" fontId="37" fillId="61" borderId="0" applyNumberFormat="0" applyBorder="0" applyAlignment="0" applyProtection="0"/>
    <xf numFmtId="0" fontId="37" fillId="59" borderId="0" applyNumberFormat="0" applyBorder="0" applyAlignment="0" applyProtection="0"/>
    <xf numFmtId="0" fontId="1" fillId="8" borderId="8" applyNumberFormat="0" applyFont="0" applyAlignment="0" applyProtection="0"/>
    <xf numFmtId="0" fontId="92" fillId="0" borderId="0" applyNumberFormat="0" applyFill="0" applyBorder="0" applyAlignment="0" applyProtection="0"/>
    <xf numFmtId="0" fontId="44" fillId="56" borderId="24" applyNumberFormat="0" applyAlignment="0" applyProtection="0"/>
    <xf numFmtId="0" fontId="76" fillId="0" borderId="34" applyNumberFormat="0" applyFill="0" applyAlignment="0" applyProtection="0"/>
    <xf numFmtId="0" fontId="46" fillId="66" borderId="25" applyNumberFormat="0" applyAlignment="0" applyProtection="0"/>
    <xf numFmtId="0" fontId="32" fillId="50" borderId="0" applyNumberFormat="0" applyBorder="0" applyAlignment="0" applyProtection="0"/>
    <xf numFmtId="0" fontId="32" fillId="47" borderId="0" applyNumberFormat="0" applyBorder="0" applyAlignment="0" applyProtection="0"/>
    <xf numFmtId="0" fontId="32" fillId="45" borderId="0" applyNumberFormat="0" applyBorder="0" applyAlignment="0" applyProtection="0"/>
    <xf numFmtId="0" fontId="32" fillId="50" borderId="0" applyNumberFormat="0" applyBorder="0" applyAlignment="0" applyProtection="0"/>
    <xf numFmtId="0" fontId="29" fillId="0" borderId="21" applyNumberFormat="0" applyFill="0" applyAlignment="0" applyProtection="0"/>
    <xf numFmtId="0" fontId="26" fillId="0" borderId="19"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2" fillId="56" borderId="0" applyNumberFormat="0" applyBorder="0" applyAlignment="0" applyProtection="0"/>
    <xf numFmtId="0" fontId="32" fillId="54" borderId="0" applyNumberFormat="0" applyBorder="0" applyAlignment="0" applyProtection="0"/>
    <xf numFmtId="0" fontId="32" fillId="56" borderId="0" applyNumberFormat="0" applyBorder="0" applyAlignment="0" applyProtection="0"/>
    <xf numFmtId="0" fontId="32" fillId="45" borderId="0" applyNumberFormat="0" applyBorder="0" applyAlignment="0" applyProtection="0"/>
    <xf numFmtId="0" fontId="37" fillId="58"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45" borderId="0" applyNumberFormat="0" applyBorder="0" applyAlignment="0" applyProtection="0"/>
    <xf numFmtId="0" fontId="67" fillId="0" borderId="0"/>
    <xf numFmtId="0" fontId="67" fillId="0" borderId="0"/>
    <xf numFmtId="0" fontId="67" fillId="0" borderId="0"/>
    <xf numFmtId="0" fontId="68" fillId="0" borderId="0"/>
    <xf numFmtId="0" fontId="1" fillId="0" borderId="0"/>
    <xf numFmtId="0" fontId="1" fillId="0" borderId="0"/>
    <xf numFmtId="0" fontId="69" fillId="0" borderId="0"/>
    <xf numFmtId="0" fontId="25" fillId="0" borderId="0"/>
    <xf numFmtId="0" fontId="25" fillId="0" borderId="0"/>
    <xf numFmtId="0" fontId="67" fillId="0" borderId="0"/>
    <xf numFmtId="0" fontId="67" fillId="0" borderId="0"/>
    <xf numFmtId="0" fontId="67" fillId="0" borderId="0"/>
    <xf numFmtId="0" fontId="67" fillId="0" borderId="0"/>
    <xf numFmtId="0" fontId="67" fillId="0" borderId="0"/>
    <xf numFmtId="0" fontId="76" fillId="50" borderId="26" applyNumberFormat="0" applyAlignment="0" applyProtection="0"/>
    <xf numFmtId="0" fontId="1" fillId="0" borderId="0"/>
    <xf numFmtId="0" fontId="1" fillId="0" borderId="0"/>
    <xf numFmtId="0" fontId="25" fillId="0" borderId="0"/>
    <xf numFmtId="0" fontId="37" fillId="58" borderId="0" applyNumberFormat="0" applyBorder="0" applyAlignment="0" applyProtection="0"/>
    <xf numFmtId="0" fontId="37" fillId="64" borderId="0" applyNumberFormat="0" applyBorder="0" applyAlignment="0" applyProtection="0"/>
    <xf numFmtId="0" fontId="91" fillId="0" borderId="0" applyNumberFormat="0" applyFill="0" applyBorder="0" applyAlignment="0" applyProtection="0"/>
    <xf numFmtId="0" fontId="44" fillId="50" borderId="24" applyNumberFormat="0" applyAlignment="0" applyProtection="0"/>
    <xf numFmtId="0" fontId="76" fillId="0" borderId="33" applyNumberFormat="0" applyFill="0" applyAlignment="0" applyProtection="0"/>
    <xf numFmtId="0" fontId="46" fillId="66" borderId="36" applyNumberFormat="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1" fillId="0" borderId="0"/>
    <xf numFmtId="0" fontId="67" fillId="0" borderId="0"/>
    <xf numFmtId="0" fontId="1" fillId="0" borderId="0"/>
    <xf numFmtId="0" fontId="25" fillId="0" borderId="0"/>
    <xf numFmtId="176" fontId="1" fillId="0" borderId="0"/>
    <xf numFmtId="0" fontId="25" fillId="0" borderId="0"/>
    <xf numFmtId="176" fontId="1" fillId="0" borderId="0"/>
    <xf numFmtId="0" fontId="25" fillId="0" borderId="0"/>
    <xf numFmtId="0" fontId="1" fillId="0" borderId="0"/>
    <xf numFmtId="0" fontId="1" fillId="0" borderId="0"/>
    <xf numFmtId="0" fontId="25" fillId="0" borderId="0"/>
    <xf numFmtId="176" fontId="1" fillId="0" borderId="0"/>
    <xf numFmtId="176" fontId="1" fillId="0" borderId="0"/>
    <xf numFmtId="0" fontId="82" fillId="0" borderId="0"/>
    <xf numFmtId="0" fontId="27" fillId="0" borderId="19" applyNumberFormat="0" applyFill="0" applyAlignment="0" applyProtection="0"/>
    <xf numFmtId="0" fontId="27" fillId="0" borderId="19" applyNumberFormat="0" applyFill="0" applyAlignment="0" applyProtection="0"/>
    <xf numFmtId="0" fontId="30" fillId="0" borderId="2" applyNumberFormat="0" applyFill="0" applyAlignment="0" applyProtection="0"/>
    <xf numFmtId="0" fontId="30" fillId="0" borderId="2" applyNumberFormat="0" applyFill="0" applyAlignment="0" applyProtection="0"/>
    <xf numFmtId="0" fontId="33" fillId="43" borderId="0" applyNumberFormat="0" applyBorder="0" applyAlignment="0" applyProtection="0"/>
    <xf numFmtId="0" fontId="33" fillId="45" borderId="0" applyNumberFormat="0" applyBorder="0" applyAlignment="0" applyProtection="0"/>
    <xf numFmtId="0" fontId="33" fillId="47" borderId="0" applyNumberFormat="0" applyBorder="0" applyAlignment="0" applyProtection="0"/>
    <xf numFmtId="0" fontId="3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5" fillId="0" borderId="22" applyNumberFormat="0" applyFill="0" applyAlignment="0" applyProtection="0"/>
    <xf numFmtId="0" fontId="35" fillId="0" borderId="22"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3" fillId="43" borderId="0" applyNumberFormat="0" applyBorder="0" applyAlignment="0" applyProtection="0"/>
    <xf numFmtId="0" fontId="33" fillId="54" borderId="0" applyNumberFormat="0" applyBorder="0" applyAlignment="0" applyProtection="0"/>
    <xf numFmtId="0" fontId="33" fillId="43" borderId="0" applyNumberFormat="0" applyBorder="0" applyAlignment="0" applyProtection="0"/>
    <xf numFmtId="0" fontId="3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39" fillId="58" borderId="0" applyNumberFormat="0" applyBorder="0" applyAlignment="0" applyProtection="0"/>
    <xf numFmtId="0" fontId="39" fillId="16" borderId="0" applyNumberFormat="0" applyBorder="0" applyAlignment="0" applyProtection="0"/>
    <xf numFmtId="0" fontId="39" fillId="54" borderId="0" applyNumberFormat="0" applyBorder="0" applyAlignment="0" applyProtection="0"/>
    <xf numFmtId="0" fontId="39" fillId="56" borderId="0" applyNumberFormat="0" applyBorder="0" applyAlignment="0" applyProtection="0"/>
    <xf numFmtId="0" fontId="39" fillId="28" borderId="0" applyNumberFormat="0" applyBorder="0" applyAlignment="0" applyProtection="0"/>
    <xf numFmtId="0" fontId="39" fillId="45"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16" borderId="0" applyNumberFormat="0" applyBorder="0" applyAlignment="0" applyProtection="0"/>
    <xf numFmtId="0" fontId="40" fillId="16"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39" fillId="58" borderId="0" applyNumberFormat="0" applyBorder="0" applyAlignment="0" applyProtection="0"/>
    <xf numFmtId="0" fontId="39" fillId="62" borderId="0" applyNumberFormat="0" applyBorder="0" applyAlignment="0" applyProtection="0"/>
    <xf numFmtId="0" fontId="39" fillId="17" borderId="0" applyNumberFormat="0" applyBorder="0" applyAlignment="0" applyProtection="0"/>
    <xf numFmtId="0" fontId="39" fillId="64"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45" fillId="53" borderId="4" applyNumberFormat="0" applyAlignment="0" applyProtection="0"/>
    <xf numFmtId="0" fontId="48" fillId="7" borderId="7" applyNumberFormat="0" applyAlignment="0" applyProtection="0"/>
    <xf numFmtId="0" fontId="56" fillId="0" borderId="19" applyNumberFormat="0" applyFill="0" applyAlignment="0" applyProtection="0"/>
    <xf numFmtId="0" fontId="58" fillId="0" borderId="2" applyNumberFormat="0" applyFill="0" applyAlignment="0" applyProtection="0"/>
    <xf numFmtId="0" fontId="60" fillId="0" borderId="22" applyNumberFormat="0" applyFill="0" applyAlignment="0" applyProtection="0"/>
    <xf numFmtId="0" fontId="60"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0" fillId="53" borderId="5" applyNumberFormat="0" applyAlignment="0" applyProtection="0"/>
    <xf numFmtId="0" fontId="10" fillId="53" borderId="5"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167" fontId="82" fillId="0" borderId="0"/>
    <xf numFmtId="0" fontId="1" fillId="0" borderId="0"/>
    <xf numFmtId="0" fontId="1" fillId="0" borderId="0"/>
    <xf numFmtId="0" fontId="1" fillId="0" borderId="0"/>
  </cellStyleXfs>
  <cellXfs count="262">
    <xf numFmtId="167" fontId="0" fillId="0" borderId="0" xfId="0"/>
    <xf numFmtId="167" fontId="18" fillId="0" borderId="0" xfId="0" applyFont="1" applyBorder="1"/>
    <xf numFmtId="167" fontId="18" fillId="0" borderId="0" xfId="0" applyFont="1"/>
    <xf numFmtId="167" fontId="19" fillId="0" borderId="0" xfId="0" applyFont="1"/>
    <xf numFmtId="167" fontId="19" fillId="36" borderId="11" xfId="0" applyFont="1" applyFill="1" applyBorder="1" applyAlignment="1">
      <alignment vertical="top"/>
    </xf>
    <xf numFmtId="167" fontId="18" fillId="0" borderId="10" xfId="0" applyFont="1" applyBorder="1" applyAlignment="1">
      <alignment vertical="top" wrapText="1"/>
    </xf>
    <xf numFmtId="167" fontId="22" fillId="0" borderId="10" xfId="0" applyFont="1" applyBorder="1" applyAlignment="1">
      <alignment vertical="top" wrapText="1"/>
    </xf>
    <xf numFmtId="167" fontId="18" fillId="0" borderId="0" xfId="0" applyFont="1" applyFill="1"/>
    <xf numFmtId="167" fontId="19" fillId="37" borderId="12" xfId="0" applyFont="1" applyFill="1" applyBorder="1" applyAlignment="1">
      <alignment vertical="top"/>
    </xf>
    <xf numFmtId="167" fontId="18" fillId="0" borderId="11" xfId="0" applyFont="1" applyBorder="1" applyAlignment="1">
      <alignment vertical="top" wrapText="1"/>
    </xf>
    <xf numFmtId="167" fontId="18" fillId="0" borderId="17" xfId="0" applyFont="1" applyBorder="1" applyAlignment="1">
      <alignment vertical="top" wrapText="1"/>
    </xf>
    <xf numFmtId="167" fontId="19" fillId="38" borderId="11" xfId="0" applyFont="1" applyFill="1" applyBorder="1" applyAlignment="1">
      <alignment vertical="top"/>
    </xf>
    <xf numFmtId="167" fontId="18" fillId="33" borderId="0" xfId="0" applyFont="1" applyFill="1" applyAlignment="1">
      <alignment vertical="top"/>
    </xf>
    <xf numFmtId="167" fontId="19" fillId="39" borderId="12" xfId="0" applyFont="1" applyFill="1" applyBorder="1" applyAlignment="1">
      <alignment vertical="top"/>
    </xf>
    <xf numFmtId="167" fontId="19" fillId="40" borderId="12" xfId="0" applyFont="1" applyFill="1" applyBorder="1" applyAlignment="1">
      <alignment vertical="top"/>
    </xf>
    <xf numFmtId="167" fontId="18" fillId="33" borderId="10" xfId="0" applyFont="1" applyFill="1" applyBorder="1" applyAlignment="1">
      <alignment vertical="top"/>
    </xf>
    <xf numFmtId="167" fontId="21" fillId="0" borderId="0" xfId="0" applyFont="1"/>
    <xf numFmtId="167" fontId="18" fillId="41" borderId="10" xfId="0" applyFont="1" applyFill="1" applyBorder="1" applyAlignment="1">
      <alignment vertical="top"/>
    </xf>
    <xf numFmtId="167" fontId="18" fillId="0" borderId="0" xfId="0" applyFont="1" applyAlignment="1">
      <alignment vertical="top"/>
    </xf>
    <xf numFmtId="167" fontId="18" fillId="0" borderId="0" xfId="0" applyFont="1" applyFill="1" applyAlignment="1">
      <alignment vertical="top"/>
    </xf>
    <xf numFmtId="167" fontId="18" fillId="0" borderId="0" xfId="0" applyFont="1" applyAlignment="1">
      <alignment vertical="center" wrapText="1"/>
    </xf>
    <xf numFmtId="167" fontId="18" fillId="0" borderId="10" xfId="0" applyFont="1" applyFill="1" applyBorder="1" applyAlignment="1">
      <alignment vertical="top" wrapText="1"/>
    </xf>
    <xf numFmtId="167" fontId="18" fillId="0" borderId="0" xfId="0" applyFont="1" applyAlignment="1">
      <alignment vertical="top" wrapText="1"/>
    </xf>
    <xf numFmtId="167" fontId="22" fillId="33" borderId="10" xfId="0" applyFont="1" applyFill="1" applyBorder="1" applyAlignment="1">
      <alignment vertical="top" wrapText="1"/>
    </xf>
    <xf numFmtId="167" fontId="19" fillId="38" borderId="10" xfId="0" applyFont="1" applyFill="1" applyBorder="1" applyAlignment="1">
      <alignment horizontal="right" vertical="top"/>
    </xf>
    <xf numFmtId="167" fontId="19" fillId="38" borderId="10" xfId="0" applyFont="1" applyFill="1" applyBorder="1" applyAlignment="1">
      <alignment vertical="top"/>
    </xf>
    <xf numFmtId="167" fontId="18" fillId="0" borderId="10" xfId="0" applyFont="1" applyFill="1" applyBorder="1" applyAlignment="1">
      <alignment vertical="top"/>
    </xf>
    <xf numFmtId="167" fontId="19" fillId="36" borderId="12" xfId="0" applyFont="1" applyFill="1" applyBorder="1" applyAlignment="1">
      <alignment vertical="center" wrapText="1"/>
    </xf>
    <xf numFmtId="167" fontId="19" fillId="37" borderId="18" xfId="0" applyFont="1" applyFill="1" applyBorder="1" applyAlignment="1">
      <alignment vertical="center" wrapText="1"/>
    </xf>
    <xf numFmtId="167" fontId="19" fillId="38" borderId="12" xfId="0" applyFont="1" applyFill="1" applyBorder="1" applyAlignment="1">
      <alignment vertical="center" wrapText="1"/>
    </xf>
    <xf numFmtId="167" fontId="18" fillId="41" borderId="10" xfId="0" applyFont="1" applyFill="1" applyBorder="1" applyAlignment="1">
      <alignment vertical="center" wrapText="1"/>
    </xf>
    <xf numFmtId="168" fontId="18" fillId="80" borderId="14" xfId="0" applyNumberFormat="1" applyFont="1" applyFill="1" applyBorder="1" applyAlignment="1">
      <alignment horizontal="center" vertical="center"/>
    </xf>
    <xf numFmtId="168" fontId="18" fillId="80" borderId="14" xfId="0" applyNumberFormat="1" applyFont="1" applyFill="1" applyBorder="1" applyAlignment="1">
      <alignment horizontal="center" vertical="center" wrapText="1"/>
    </xf>
    <xf numFmtId="167" fontId="18" fillId="0" borderId="0" xfId="0" applyFont="1" applyAlignment="1">
      <alignment vertical="center"/>
    </xf>
    <xf numFmtId="167" fontId="111" fillId="0" borderId="0" xfId="0" applyFont="1"/>
    <xf numFmtId="167" fontId="0" fillId="0" borderId="18" xfId="0" applyBorder="1" applyAlignment="1">
      <alignment horizontal="center"/>
    </xf>
    <xf numFmtId="0" fontId="0" fillId="0" borderId="0" xfId="0" applyNumberFormat="1" applyBorder="1" applyAlignment="1">
      <alignment horizontal="center"/>
    </xf>
    <xf numFmtId="0" fontId="0" fillId="0" borderId="15" xfId="0" applyNumberFormat="1" applyBorder="1" applyAlignment="1">
      <alignment horizontal="center"/>
    </xf>
    <xf numFmtId="167" fontId="0" fillId="0" borderId="18" xfId="0" applyBorder="1"/>
    <xf numFmtId="167" fontId="0" fillId="0" borderId="0" xfId="0" applyBorder="1"/>
    <xf numFmtId="167" fontId="0" fillId="0" borderId="15" xfId="0" applyBorder="1"/>
    <xf numFmtId="167" fontId="111" fillId="0" borderId="37" xfId="0" applyFont="1" applyBorder="1"/>
    <xf numFmtId="167" fontId="111" fillId="0" borderId="42" xfId="0" applyFont="1" applyBorder="1"/>
    <xf numFmtId="167" fontId="111" fillId="0" borderId="16" xfId="0" applyFont="1" applyBorder="1"/>
    <xf numFmtId="167" fontId="18" fillId="0" borderId="10" xfId="0" applyFont="1" applyFill="1" applyBorder="1" applyAlignment="1">
      <alignment vertical="center" wrapText="1"/>
    </xf>
    <xf numFmtId="167" fontId="22" fillId="0" borderId="0" xfId="0" applyFont="1"/>
    <xf numFmtId="167" fontId="22" fillId="0" borderId="0" xfId="0" applyFont="1" applyAlignment="1">
      <alignment horizontal="center" vertical="center" wrapText="1"/>
    </xf>
    <xf numFmtId="167" fontId="22" fillId="0" borderId="10" xfId="0" applyFont="1" applyBorder="1"/>
    <xf numFmtId="167" fontId="109" fillId="0" borderId="10" xfId="0" applyFont="1" applyBorder="1" applyAlignment="1">
      <alignment horizontal="center" vertical="center" wrapText="1"/>
    </xf>
    <xf numFmtId="167" fontId="109" fillId="0" borderId="10" xfId="0" applyFont="1" applyBorder="1"/>
    <xf numFmtId="167" fontId="22" fillId="0" borderId="10" xfId="0" applyFont="1" applyBorder="1" applyAlignment="1">
      <alignment horizontal="left"/>
    </xf>
    <xf numFmtId="167" fontId="21" fillId="0" borderId="10" xfId="0" applyFont="1" applyBorder="1"/>
    <xf numFmtId="167" fontId="109" fillId="0" borderId="10" xfId="0" applyFont="1" applyBorder="1" applyAlignment="1">
      <alignment horizontal="center" vertical="center" wrapText="1"/>
    </xf>
    <xf numFmtId="167" fontId="16" fillId="0" borderId="43" xfId="0" applyFont="1" applyBorder="1" applyAlignment="1">
      <alignment horizontal="left"/>
    </xf>
    <xf numFmtId="167" fontId="16" fillId="83" borderId="44" xfId="0" applyFont="1" applyFill="1" applyBorder="1"/>
    <xf numFmtId="167" fontId="16" fillId="0" borderId="0" xfId="0" applyFont="1" applyBorder="1" applyAlignment="1">
      <alignment horizontal="left"/>
    </xf>
    <xf numFmtId="177" fontId="18" fillId="35" borderId="11" xfId="0" applyNumberFormat="1" applyFont="1" applyFill="1" applyBorder="1" applyAlignment="1">
      <alignment horizontal="center" vertical="top"/>
    </xf>
    <xf numFmtId="167" fontId="0" fillId="0" borderId="0" xfId="0" applyAlignment="1">
      <alignment horizontal="left" indent="1"/>
    </xf>
    <xf numFmtId="167" fontId="16" fillId="83" borderId="44" xfId="0" applyNumberFormat="1" applyFont="1" applyFill="1" applyBorder="1"/>
    <xf numFmtId="177" fontId="22" fillId="0" borderId="10" xfId="0" applyNumberFormat="1" applyFont="1" applyBorder="1" applyAlignment="1">
      <alignment horizontal="center"/>
    </xf>
    <xf numFmtId="177" fontId="19" fillId="35" borderId="11" xfId="0" applyNumberFormat="1" applyFont="1" applyFill="1" applyBorder="1" applyAlignment="1">
      <alignment horizontal="center" vertical="top"/>
    </xf>
    <xf numFmtId="167" fontId="16" fillId="0" borderId="0" xfId="0" applyFont="1" applyAlignment="1">
      <alignment horizontal="left"/>
    </xf>
    <xf numFmtId="167" fontId="16" fillId="83" borderId="44" xfId="0" applyFont="1" applyFill="1" applyBorder="1" applyAlignment="1">
      <alignment horizontal="left"/>
    </xf>
    <xf numFmtId="177" fontId="19" fillId="35" borderId="11" xfId="0" applyNumberFormat="1" applyFont="1" applyFill="1" applyBorder="1" applyAlignment="1">
      <alignment horizontal="center" vertical="center" wrapText="1"/>
    </xf>
    <xf numFmtId="167" fontId="16" fillId="0" borderId="0" xfId="0" applyNumberFormat="1" applyFont="1"/>
    <xf numFmtId="167" fontId="0" fillId="0" borderId="0" xfId="0" pivotButton="1"/>
    <xf numFmtId="167" fontId="0" fillId="0" borderId="0" xfId="0" applyAlignment="1">
      <alignment horizontal="left"/>
    </xf>
    <xf numFmtId="167" fontId="16" fillId="0" borderId="43" xfId="0" applyFont="1" applyBorder="1"/>
    <xf numFmtId="167" fontId="0" fillId="0" borderId="0" xfId="0" applyNumberFormat="1"/>
    <xf numFmtId="167" fontId="18" fillId="0" borderId="12" xfId="0" applyFont="1" applyBorder="1" applyAlignment="1">
      <alignment vertical="top" wrapText="1"/>
    </xf>
    <xf numFmtId="167" fontId="0" fillId="0" borderId="0" xfId="0"/>
    <xf numFmtId="167" fontId="18" fillId="33" borderId="10" xfId="0" applyFont="1" applyFill="1" applyBorder="1" applyAlignment="1">
      <alignment vertical="top" wrapText="1"/>
    </xf>
    <xf numFmtId="167" fontId="112" fillId="0" borderId="0" xfId="0" applyFont="1"/>
    <xf numFmtId="167" fontId="18" fillId="0" borderId="0" xfId="0" applyFont="1" applyBorder="1" applyAlignment="1">
      <alignment vertical="center"/>
    </xf>
    <xf numFmtId="167" fontId="18" fillId="0" borderId="0" xfId="0" applyFont="1" applyBorder="1" applyAlignment="1">
      <alignment vertical="top"/>
    </xf>
    <xf numFmtId="167" fontId="18" fillId="33" borderId="0" xfId="0" applyFont="1" applyFill="1" applyBorder="1" applyAlignment="1">
      <alignment vertical="top"/>
    </xf>
    <xf numFmtId="167" fontId="18" fillId="0" borderId="0" xfId="0" applyFont="1" applyFill="1" applyBorder="1" applyAlignment="1">
      <alignment vertical="top"/>
    </xf>
    <xf numFmtId="167" fontId="19" fillId="34" borderId="10" xfId="0" applyFont="1" applyFill="1" applyBorder="1" applyAlignment="1">
      <alignment horizontal="center" vertical="center"/>
    </xf>
    <xf numFmtId="167" fontId="19" fillId="34" borderId="10" xfId="0" applyFont="1" applyFill="1" applyBorder="1" applyAlignment="1">
      <alignment horizontal="center" vertical="center" wrapText="1"/>
    </xf>
    <xf numFmtId="167" fontId="19" fillId="35" borderId="11" xfId="0" applyFont="1" applyFill="1" applyBorder="1" applyAlignment="1">
      <alignment vertical="center"/>
    </xf>
    <xf numFmtId="167" fontId="18" fillId="35" borderId="11" xfId="0" applyFont="1" applyFill="1" applyBorder="1" applyAlignment="1">
      <alignment vertical="top"/>
    </xf>
    <xf numFmtId="167" fontId="19" fillId="35" borderId="11" xfId="0" applyFont="1" applyFill="1" applyBorder="1" applyAlignment="1">
      <alignment vertical="top"/>
    </xf>
    <xf numFmtId="167" fontId="19" fillId="36" borderId="40" xfId="0" applyFont="1" applyFill="1" applyBorder="1" applyAlignment="1">
      <alignment vertical="center"/>
    </xf>
    <xf numFmtId="167" fontId="19" fillId="36" borderId="38" xfId="0" applyFont="1" applyFill="1" applyBorder="1" applyAlignment="1">
      <alignment horizontal="right" vertical="center"/>
    </xf>
    <xf numFmtId="167" fontId="19" fillId="36" borderId="39" xfId="0" applyFont="1" applyFill="1" applyBorder="1" applyAlignment="1">
      <alignment vertical="top"/>
    </xf>
    <xf numFmtId="167" fontId="19" fillId="36" borderId="14" xfId="0" applyFont="1" applyFill="1" applyBorder="1" applyAlignment="1">
      <alignment vertical="top"/>
    </xf>
    <xf numFmtId="167" fontId="19" fillId="36" borderId="12" xfId="0" applyFont="1" applyFill="1" applyBorder="1" applyAlignment="1">
      <alignment vertical="center"/>
    </xf>
    <xf numFmtId="167" fontId="18" fillId="0" borderId="0" xfId="0" applyFont="1" applyBorder="1" applyAlignment="1">
      <alignment vertical="top" wrapText="1"/>
    </xf>
    <xf numFmtId="167" fontId="18" fillId="33" borderId="17" xfId="0" applyFont="1" applyFill="1" applyBorder="1" applyAlignment="1">
      <alignment vertical="top" wrapText="1"/>
    </xf>
    <xf numFmtId="167" fontId="19" fillId="36" borderId="17" xfId="0" applyFont="1" applyFill="1" applyBorder="1" applyAlignment="1">
      <alignment vertical="center"/>
    </xf>
    <xf numFmtId="167" fontId="18" fillId="0" borderId="16" xfId="0" applyFont="1" applyBorder="1" applyAlignment="1">
      <alignment vertical="top" wrapText="1"/>
    </xf>
    <xf numFmtId="167" fontId="18" fillId="33" borderId="16" xfId="0" applyFont="1" applyFill="1" applyBorder="1" applyAlignment="1">
      <alignment vertical="top" wrapText="1"/>
    </xf>
    <xf numFmtId="167" fontId="18" fillId="0" borderId="15" xfId="0" applyFont="1" applyBorder="1" applyAlignment="1">
      <alignment vertical="top" wrapText="1"/>
    </xf>
    <xf numFmtId="167" fontId="18" fillId="33" borderId="14" xfId="0" applyFont="1" applyFill="1" applyBorder="1" applyAlignment="1">
      <alignment vertical="top" wrapText="1"/>
    </xf>
    <xf numFmtId="167" fontId="19" fillId="0" borderId="0" xfId="0" applyFont="1" applyBorder="1" applyAlignment="1">
      <alignment vertical="top" wrapText="1"/>
    </xf>
    <xf numFmtId="167" fontId="18" fillId="0" borderId="13" xfId="0" applyFont="1" applyFill="1" applyBorder="1" applyAlignment="1">
      <alignment vertical="top" wrapText="1"/>
    </xf>
    <xf numFmtId="167" fontId="18" fillId="0" borderId="15" xfId="0" applyFont="1" applyFill="1" applyBorder="1" applyAlignment="1">
      <alignment vertical="top" wrapText="1"/>
    </xf>
    <xf numFmtId="167" fontId="18" fillId="0" borderId="13" xfId="0" applyFont="1" applyBorder="1" applyAlignment="1">
      <alignment vertical="top" wrapText="1"/>
    </xf>
    <xf numFmtId="167" fontId="23" fillId="36" borderId="12" xfId="0" applyFont="1" applyFill="1" applyBorder="1" applyAlignment="1">
      <alignment vertical="center"/>
    </xf>
    <xf numFmtId="167" fontId="21" fillId="0" borderId="15" xfId="0" applyFont="1" applyBorder="1" applyAlignment="1">
      <alignment vertical="top" wrapText="1"/>
    </xf>
    <xf numFmtId="167" fontId="18" fillId="0" borderId="42" xfId="0" applyFont="1" applyBorder="1" applyAlignment="1">
      <alignment vertical="top" wrapText="1"/>
    </xf>
    <xf numFmtId="167" fontId="18" fillId="33" borderId="15" xfId="0" applyFont="1" applyFill="1" applyBorder="1" applyAlignment="1">
      <alignment vertical="top" wrapText="1"/>
    </xf>
    <xf numFmtId="167" fontId="19" fillId="37" borderId="40" xfId="0" applyFont="1" applyFill="1" applyBorder="1" applyAlignment="1">
      <alignment vertical="center" wrapText="1"/>
    </xf>
    <xf numFmtId="167" fontId="19" fillId="37" borderId="38" xfId="0" applyFont="1" applyFill="1" applyBorder="1" applyAlignment="1">
      <alignment horizontal="right" vertical="center"/>
    </xf>
    <xf numFmtId="167" fontId="19" fillId="37" borderId="39" xfId="0" applyFont="1" applyFill="1" applyBorder="1" applyAlignment="1">
      <alignment vertical="top"/>
    </xf>
    <xf numFmtId="167" fontId="19" fillId="37" borderId="14" xfId="0" applyFont="1" applyFill="1" applyBorder="1" applyAlignment="1">
      <alignment vertical="top"/>
    </xf>
    <xf numFmtId="167" fontId="19" fillId="37" borderId="17" xfId="0" applyFont="1" applyFill="1" applyBorder="1" applyAlignment="1">
      <alignment vertical="center"/>
    </xf>
    <xf numFmtId="167" fontId="19" fillId="37" borderId="12" xfId="0" applyFont="1" applyFill="1" applyBorder="1" applyAlignment="1">
      <alignment vertical="center"/>
    </xf>
    <xf numFmtId="167" fontId="18" fillId="0" borderId="10" xfId="0" applyFont="1" applyFill="1" applyBorder="1" applyAlignment="1">
      <alignment wrapText="1"/>
    </xf>
    <xf numFmtId="167" fontId="19" fillId="38" borderId="11" xfId="0" applyFont="1" applyFill="1" applyBorder="1" applyAlignment="1">
      <alignment vertical="center" wrapText="1"/>
    </xf>
    <xf numFmtId="167" fontId="19" fillId="38" borderId="38" xfId="0" applyFont="1" applyFill="1" applyBorder="1" applyAlignment="1">
      <alignment horizontal="right" vertical="center"/>
    </xf>
    <xf numFmtId="167" fontId="19" fillId="38" borderId="39" xfId="0" applyFont="1" applyFill="1" applyBorder="1" applyAlignment="1">
      <alignment vertical="top"/>
    </xf>
    <xf numFmtId="167" fontId="19" fillId="38" borderId="14" xfId="0" applyFont="1" applyFill="1" applyBorder="1" applyAlignment="1">
      <alignment vertical="top"/>
    </xf>
    <xf numFmtId="167" fontId="19" fillId="38" borderId="12" xfId="0" applyFont="1" applyFill="1" applyBorder="1" applyAlignment="1">
      <alignment vertical="center"/>
    </xf>
    <xf numFmtId="167" fontId="18" fillId="0" borderId="14" xfId="0" applyFont="1" applyFill="1" applyBorder="1" applyAlignment="1">
      <alignment vertical="top" wrapText="1"/>
    </xf>
    <xf numFmtId="167" fontId="19" fillId="38" borderId="18" xfId="0" applyFont="1" applyFill="1" applyBorder="1" applyAlignment="1">
      <alignment vertical="center"/>
    </xf>
    <xf numFmtId="167" fontId="18" fillId="0" borderId="11" xfId="0" applyFont="1" applyFill="1" applyBorder="1" applyAlignment="1">
      <alignment vertical="top" wrapText="1"/>
    </xf>
    <xf numFmtId="167" fontId="19" fillId="38" borderId="17" xfId="0" applyFont="1" applyFill="1" applyBorder="1" applyAlignment="1">
      <alignment vertical="center"/>
    </xf>
    <xf numFmtId="167" fontId="18" fillId="0" borderId="16" xfId="0" applyFont="1" applyFill="1" applyBorder="1" applyAlignment="1">
      <alignment vertical="top" wrapText="1"/>
    </xf>
    <xf numFmtId="167" fontId="19" fillId="38" borderId="40" xfId="0" applyFont="1" applyFill="1" applyBorder="1" applyAlignment="1">
      <alignment vertical="center"/>
    </xf>
    <xf numFmtId="167" fontId="18" fillId="0" borderId="17" xfId="0" applyFont="1" applyFill="1" applyBorder="1" applyAlignment="1">
      <alignment vertical="top" wrapText="1"/>
    </xf>
    <xf numFmtId="167" fontId="18" fillId="0" borderId="15" xfId="0" applyFont="1" applyBorder="1" applyAlignment="1">
      <alignment vertical="top"/>
    </xf>
    <xf numFmtId="167" fontId="18" fillId="0" borderId="18" xfId="0" applyFont="1" applyBorder="1" applyAlignment="1">
      <alignment vertical="top" wrapText="1"/>
    </xf>
    <xf numFmtId="167" fontId="18" fillId="33" borderId="41" xfId="0" applyFont="1" applyFill="1" applyBorder="1" applyAlignment="1">
      <alignment vertical="top"/>
    </xf>
    <xf numFmtId="167" fontId="18" fillId="33" borderId="14" xfId="0" applyFont="1" applyFill="1" applyBorder="1" applyAlignment="1">
      <alignment vertical="top"/>
    </xf>
    <xf numFmtId="167" fontId="18" fillId="33" borderId="16" xfId="0" applyFont="1" applyFill="1" applyBorder="1" applyAlignment="1">
      <alignment vertical="top"/>
    </xf>
    <xf numFmtId="167" fontId="19" fillId="38" borderId="37" xfId="0" applyFont="1" applyFill="1" applyBorder="1" applyAlignment="1">
      <alignment vertical="center"/>
    </xf>
    <xf numFmtId="167" fontId="18" fillId="33" borderId="13" xfId="0" applyFont="1" applyFill="1" applyBorder="1" applyAlignment="1">
      <alignment vertical="top"/>
    </xf>
    <xf numFmtId="167" fontId="19" fillId="39" borderId="18" xfId="0" applyFont="1" applyFill="1" applyBorder="1" applyAlignment="1">
      <alignment vertical="center" wrapText="1"/>
    </xf>
    <xf numFmtId="167" fontId="19" fillId="39" borderId="38" xfId="0" applyFont="1" applyFill="1" applyBorder="1" applyAlignment="1">
      <alignment horizontal="right" vertical="center"/>
    </xf>
    <xf numFmtId="167" fontId="19" fillId="39" borderId="39" xfId="0" applyFont="1" applyFill="1" applyBorder="1" applyAlignment="1">
      <alignment vertical="top"/>
    </xf>
    <xf numFmtId="167" fontId="19" fillId="39" borderId="14" xfId="0" applyFont="1" applyFill="1" applyBorder="1" applyAlignment="1">
      <alignment vertical="top"/>
    </xf>
    <xf numFmtId="167" fontId="19" fillId="39" borderId="18" xfId="0" applyFont="1" applyFill="1" applyBorder="1" applyAlignment="1">
      <alignment vertical="center"/>
    </xf>
    <xf numFmtId="167" fontId="19" fillId="39" borderId="12" xfId="0" applyFont="1" applyFill="1" applyBorder="1" applyAlignment="1">
      <alignment vertical="center"/>
    </xf>
    <xf numFmtId="167" fontId="19" fillId="39" borderId="17" xfId="0" applyFont="1" applyFill="1" applyBorder="1" applyAlignment="1">
      <alignment vertical="center"/>
    </xf>
    <xf numFmtId="167" fontId="19" fillId="39" borderId="11" xfId="0" applyFont="1" applyFill="1" applyBorder="1" applyAlignment="1">
      <alignment vertical="center"/>
    </xf>
    <xf numFmtId="167" fontId="18" fillId="0" borderId="11" xfId="0" applyFont="1" applyFill="1" applyBorder="1" applyAlignment="1">
      <alignment horizontal="left" vertical="top" wrapText="1"/>
    </xf>
    <xf numFmtId="167" fontId="18" fillId="0" borderId="17" xfId="0" applyFont="1" applyFill="1" applyBorder="1" applyAlignment="1">
      <alignment horizontal="left" vertical="top" wrapText="1"/>
    </xf>
    <xf numFmtId="167" fontId="20" fillId="0" borderId="11" xfId="0" applyFont="1" applyBorder="1" applyAlignment="1">
      <alignment vertical="top" wrapText="1"/>
    </xf>
    <xf numFmtId="167" fontId="18" fillId="33" borderId="13" xfId="0" applyFont="1" applyFill="1" applyBorder="1" applyAlignment="1">
      <alignment vertical="top" wrapText="1"/>
    </xf>
    <xf numFmtId="167" fontId="19" fillId="40" borderId="40" xfId="0" applyFont="1" applyFill="1" applyBorder="1" applyAlignment="1">
      <alignment vertical="center" wrapText="1"/>
    </xf>
    <xf numFmtId="167" fontId="19" fillId="40" borderId="38" xfId="0" applyFont="1" applyFill="1" applyBorder="1" applyAlignment="1">
      <alignment horizontal="right" vertical="center"/>
    </xf>
    <xf numFmtId="167" fontId="19" fillId="40" borderId="39" xfId="0" applyFont="1" applyFill="1" applyBorder="1" applyAlignment="1">
      <alignment vertical="top"/>
    </xf>
    <xf numFmtId="167" fontId="19" fillId="40" borderId="14" xfId="0" applyFont="1" applyFill="1" applyBorder="1" applyAlignment="1">
      <alignment vertical="top"/>
    </xf>
    <xf numFmtId="167" fontId="19" fillId="40" borderId="12" xfId="0" applyFont="1" applyFill="1" applyBorder="1" applyAlignment="1">
      <alignment vertical="center"/>
    </xf>
    <xf numFmtId="167" fontId="18" fillId="0" borderId="12" xfId="0" applyFont="1" applyBorder="1" applyAlignment="1">
      <alignment vertical="top"/>
    </xf>
    <xf numFmtId="167" fontId="18" fillId="0" borderId="12" xfId="0" applyFont="1" applyFill="1" applyBorder="1" applyAlignment="1">
      <alignment vertical="top" wrapText="1"/>
    </xf>
    <xf numFmtId="167" fontId="19" fillId="40" borderId="17" xfId="0" applyFont="1" applyFill="1" applyBorder="1" applyAlignment="1">
      <alignment vertical="center"/>
    </xf>
    <xf numFmtId="167" fontId="19" fillId="40" borderId="11" xfId="0" applyFont="1" applyFill="1" applyBorder="1" applyAlignment="1">
      <alignment vertical="center"/>
    </xf>
    <xf numFmtId="167" fontId="20" fillId="33" borderId="12" xfId="0" applyFont="1" applyFill="1" applyBorder="1" applyAlignment="1">
      <alignment vertical="top" wrapText="1"/>
    </xf>
    <xf numFmtId="167" fontId="20" fillId="0" borderId="12" xfId="0" applyFont="1" applyFill="1" applyBorder="1" applyAlignment="1">
      <alignment vertical="top" wrapText="1"/>
    </xf>
    <xf numFmtId="167" fontId="20" fillId="33" borderId="12" xfId="0" applyFont="1" applyFill="1" applyBorder="1" applyAlignment="1">
      <alignment horizontal="left" vertical="top" wrapText="1"/>
    </xf>
    <xf numFmtId="167" fontId="18" fillId="41" borderId="10" xfId="0" applyFont="1" applyFill="1" applyBorder="1" applyAlignment="1">
      <alignment vertical="center"/>
    </xf>
    <xf numFmtId="178" fontId="19" fillId="35" borderId="11" xfId="0" applyNumberFormat="1" applyFont="1" applyFill="1" applyBorder="1" applyAlignment="1">
      <alignment horizontal="center" vertical="center"/>
    </xf>
    <xf numFmtId="178" fontId="18" fillId="82" borderId="10" xfId="0" applyNumberFormat="1" applyFont="1" applyFill="1" applyBorder="1" applyAlignment="1">
      <alignment horizontal="center" vertical="center"/>
    </xf>
    <xf numFmtId="178" fontId="18" fillId="82" borderId="14" xfId="0" applyNumberFormat="1" applyFont="1" applyFill="1" applyBorder="1" applyAlignment="1">
      <alignment horizontal="center" vertical="center"/>
    </xf>
    <xf numFmtId="178" fontId="18" fillId="82" borderId="10" xfId="0" applyNumberFormat="1" applyFont="1" applyFill="1" applyBorder="1" applyAlignment="1">
      <alignment horizontal="center" vertical="center" wrapText="1"/>
    </xf>
    <xf numFmtId="178" fontId="18" fillId="82" borderId="14" xfId="0" applyNumberFormat="1" applyFont="1" applyFill="1" applyBorder="1" applyAlignment="1">
      <alignment horizontal="center" vertical="center" wrapText="1"/>
    </xf>
    <xf numFmtId="178" fontId="18" fillId="82" borderId="17" xfId="0" applyNumberFormat="1" applyFont="1" applyFill="1" applyBorder="1" applyAlignment="1">
      <alignment horizontal="center" vertical="center"/>
    </xf>
    <xf numFmtId="178" fontId="18" fillId="82" borderId="16" xfId="0" applyNumberFormat="1" applyFont="1" applyFill="1" applyBorder="1" applyAlignment="1">
      <alignment horizontal="center" vertical="center"/>
    </xf>
    <xf numFmtId="178" fontId="18" fillId="82" borderId="17" xfId="0" applyNumberFormat="1" applyFont="1" applyFill="1" applyBorder="1" applyAlignment="1">
      <alignment horizontal="center" vertical="center" wrapText="1"/>
    </xf>
    <xf numFmtId="178" fontId="18" fillId="41" borderId="10" xfId="0" applyNumberFormat="1" applyFont="1" applyFill="1" applyBorder="1" applyAlignment="1">
      <alignment horizontal="center" vertical="center"/>
    </xf>
    <xf numFmtId="178" fontId="18" fillId="33" borderId="0" xfId="0" applyNumberFormat="1" applyFont="1" applyFill="1" applyAlignment="1">
      <alignment horizontal="center" vertical="top"/>
    </xf>
    <xf numFmtId="0" fontId="113" fillId="0" borderId="0" xfId="7919" applyFont="1"/>
    <xf numFmtId="179" fontId="114" fillId="0" borderId="10" xfId="15272" applyNumberFormat="1" applyFont="1" applyBorder="1"/>
    <xf numFmtId="179" fontId="114" fillId="34" borderId="10" xfId="15272" applyNumberFormat="1" applyFont="1" applyFill="1" applyBorder="1"/>
    <xf numFmtId="179" fontId="115" fillId="0" borderId="10" xfId="15272" applyNumberFormat="1" applyFont="1" applyBorder="1"/>
    <xf numFmtId="179" fontId="113" fillId="0" borderId="10" xfId="15272" applyNumberFormat="1" applyFont="1" applyBorder="1"/>
    <xf numFmtId="179" fontId="114" fillId="84" borderId="10" xfId="15272" applyNumberFormat="1" applyFont="1" applyFill="1" applyBorder="1"/>
    <xf numFmtId="179" fontId="113" fillId="84" borderId="10" xfId="15272" applyNumberFormat="1" applyFont="1" applyFill="1" applyBorder="1"/>
    <xf numFmtId="179" fontId="115" fillId="33" borderId="10" xfId="15272" applyNumberFormat="1" applyFont="1" applyFill="1" applyBorder="1"/>
    <xf numFmtId="49" fontId="114" fillId="0" borderId="39" xfId="15272" applyNumberFormat="1" applyFont="1" applyBorder="1" applyAlignment="1">
      <alignment horizontal="center" vertical="center"/>
    </xf>
    <xf numFmtId="49" fontId="113" fillId="0" borderId="0" xfId="7919" applyNumberFormat="1" applyFont="1"/>
    <xf numFmtId="49" fontId="116" fillId="0" borderId="39" xfId="15272" applyNumberFormat="1" applyFont="1" applyBorder="1" applyAlignment="1">
      <alignment horizontal="center" vertical="center"/>
    </xf>
    <xf numFmtId="49" fontId="116" fillId="0" borderId="14" xfId="15272" applyNumberFormat="1" applyFont="1" applyBorder="1" applyAlignment="1">
      <alignment horizontal="center" vertical="center"/>
    </xf>
    <xf numFmtId="0" fontId="115" fillId="0" borderId="0" xfId="7919" applyFont="1"/>
    <xf numFmtId="49" fontId="117" fillId="0" borderId="10" xfId="15272" applyNumberFormat="1" applyFont="1" applyBorder="1"/>
    <xf numFmtId="179" fontId="117" fillId="0" borderId="10" xfId="15272" applyNumberFormat="1" applyFont="1" applyBorder="1"/>
    <xf numFmtId="179" fontId="117" fillId="34" borderId="10" xfId="15272" applyNumberFormat="1" applyFont="1" applyFill="1" applyBorder="1"/>
    <xf numFmtId="179" fontId="115" fillId="84" borderId="10" xfId="15272" applyNumberFormat="1" applyFont="1" applyFill="1" applyBorder="1"/>
    <xf numFmtId="179" fontId="113" fillId="33" borderId="10" xfId="15272" applyNumberFormat="1" applyFont="1" applyFill="1" applyBorder="1"/>
    <xf numFmtId="49" fontId="118" fillId="0" borderId="38" xfId="15272" applyNumberFormat="1" applyFont="1" applyBorder="1" applyAlignment="1">
      <alignment horizontal="center" vertical="center"/>
    </xf>
    <xf numFmtId="167" fontId="109" fillId="0" borderId="10" xfId="0" applyFont="1" applyBorder="1" applyAlignment="1">
      <alignment horizontal="center" vertical="center" wrapText="1"/>
    </xf>
    <xf numFmtId="167" fontId="22" fillId="0" borderId="0" xfId="0" applyFont="1" applyBorder="1"/>
    <xf numFmtId="167" fontId="109" fillId="0" borderId="0" xfId="0" applyFont="1" applyBorder="1"/>
    <xf numFmtId="178" fontId="18" fillId="82" borderId="12" xfId="0" applyNumberFormat="1" applyFont="1" applyFill="1" applyBorder="1" applyAlignment="1">
      <alignment horizontal="center" vertical="center"/>
    </xf>
    <xf numFmtId="168" fontId="18" fillId="80" borderId="16" xfId="0" applyNumberFormat="1" applyFont="1" applyFill="1" applyBorder="1" applyAlignment="1">
      <alignment horizontal="center" vertical="center"/>
    </xf>
    <xf numFmtId="167" fontId="119" fillId="0" borderId="10" xfId="0" applyFont="1" applyBorder="1"/>
    <xf numFmtId="1" fontId="19" fillId="35" borderId="11" xfId="0" applyNumberFormat="1" applyFont="1" applyFill="1" applyBorder="1" applyAlignment="1">
      <alignment horizontal="center" vertical="center"/>
    </xf>
    <xf numFmtId="178" fontId="18" fillId="33" borderId="0" xfId="0" applyNumberFormat="1" applyFont="1" applyFill="1" applyBorder="1" applyAlignment="1">
      <alignment horizontal="center" vertical="top"/>
    </xf>
    <xf numFmtId="178" fontId="18" fillId="0" borderId="0" xfId="0" applyNumberFormat="1" applyFont="1" applyBorder="1"/>
    <xf numFmtId="178" fontId="19" fillId="34" borderId="10" xfId="0" applyNumberFormat="1" applyFont="1" applyFill="1" applyBorder="1" applyAlignment="1">
      <alignment horizontal="center" vertical="center" wrapText="1"/>
    </xf>
    <xf numFmtId="178" fontId="19" fillId="36" borderId="39" xfId="0" applyNumberFormat="1" applyFont="1" applyFill="1" applyBorder="1" applyAlignment="1">
      <alignment horizontal="center" vertical="center"/>
    </xf>
    <xf numFmtId="178" fontId="18" fillId="33" borderId="17" xfId="0" applyNumberFormat="1" applyFont="1" applyFill="1" applyBorder="1" applyAlignment="1">
      <alignment horizontal="center" vertical="center"/>
    </xf>
    <xf numFmtId="178" fontId="18" fillId="33" borderId="10" xfId="0" applyNumberFormat="1" applyFont="1" applyFill="1" applyBorder="1" applyAlignment="1">
      <alignment horizontal="center" vertical="center"/>
    </xf>
    <xf numFmtId="178" fontId="18" fillId="0" borderId="10" xfId="0" applyNumberFormat="1" applyFont="1" applyFill="1" applyBorder="1" applyAlignment="1">
      <alignment horizontal="center" vertical="center"/>
    </xf>
    <xf numFmtId="178" fontId="18" fillId="33" borderId="17" xfId="0" applyNumberFormat="1" applyFont="1" applyFill="1" applyBorder="1" applyAlignment="1">
      <alignment horizontal="center" vertical="center" wrapText="1"/>
    </xf>
    <xf numFmtId="178" fontId="18" fillId="33" borderId="10" xfId="0" applyNumberFormat="1" applyFont="1" applyFill="1" applyBorder="1" applyAlignment="1">
      <alignment horizontal="center" vertical="center" wrapText="1"/>
    </xf>
    <xf numFmtId="178" fontId="18" fillId="33" borderId="11" xfId="0" applyNumberFormat="1" applyFont="1" applyFill="1" applyBorder="1" applyAlignment="1">
      <alignment horizontal="center" vertical="center"/>
    </xf>
    <xf numFmtId="178" fontId="19" fillId="37" borderId="14" xfId="0" applyNumberFormat="1" applyFont="1" applyFill="1" applyBorder="1" applyAlignment="1">
      <alignment horizontal="center" vertical="center"/>
    </xf>
    <xf numFmtId="178" fontId="19" fillId="38" borderId="14" xfId="0" applyNumberFormat="1" applyFont="1" applyFill="1" applyBorder="1" applyAlignment="1">
      <alignment horizontal="center" vertical="center"/>
    </xf>
    <xf numFmtId="178" fontId="18" fillId="0" borderId="17" xfId="0" applyNumberFormat="1" applyFont="1" applyFill="1" applyBorder="1" applyAlignment="1">
      <alignment horizontal="center" vertical="center" wrapText="1"/>
    </xf>
    <xf numFmtId="178" fontId="18" fillId="0" borderId="10" xfId="0" applyNumberFormat="1" applyFont="1" applyFill="1" applyBorder="1" applyAlignment="1">
      <alignment horizontal="center" vertical="center" wrapText="1"/>
    </xf>
    <xf numFmtId="178" fontId="19" fillId="39" borderId="15" xfId="0" applyNumberFormat="1" applyFont="1" applyFill="1" applyBorder="1" applyAlignment="1">
      <alignment horizontal="center" vertical="center"/>
    </xf>
    <xf numFmtId="178" fontId="18" fillId="33" borderId="11" xfId="0" applyNumberFormat="1" applyFont="1" applyFill="1" applyBorder="1" applyAlignment="1">
      <alignment horizontal="center" vertical="center" wrapText="1"/>
    </xf>
    <xf numFmtId="178" fontId="19" fillId="40" borderId="14" xfId="0" applyNumberFormat="1" applyFont="1" applyFill="1" applyBorder="1" applyAlignment="1">
      <alignment horizontal="center" vertical="center"/>
    </xf>
    <xf numFmtId="167" fontId="19" fillId="39" borderId="12" xfId="0" applyFont="1" applyFill="1" applyBorder="1" applyAlignment="1">
      <alignment vertical="center" wrapText="1"/>
    </xf>
    <xf numFmtId="167" fontId="18" fillId="33" borderId="10" xfId="0" applyFont="1" applyFill="1" applyBorder="1" applyAlignment="1">
      <alignment vertical="top" wrapText="1"/>
    </xf>
    <xf numFmtId="167" fontId="19" fillId="40" borderId="12" xfId="0" applyFont="1" applyFill="1" applyBorder="1" applyAlignment="1">
      <alignment vertical="center" wrapText="1"/>
    </xf>
    <xf numFmtId="167" fontId="18" fillId="0" borderId="0" xfId="0" applyFont="1"/>
    <xf numFmtId="167" fontId="18" fillId="0" borderId="10" xfId="0" applyFont="1" applyBorder="1" applyAlignment="1">
      <alignment vertical="top" wrapText="1"/>
    </xf>
    <xf numFmtId="167" fontId="18" fillId="41" borderId="17" xfId="0" applyFont="1" applyFill="1" applyBorder="1" applyAlignment="1">
      <alignment vertical="center" wrapText="1"/>
    </xf>
    <xf numFmtId="167" fontId="18" fillId="41" borderId="17" xfId="0" applyFont="1" applyFill="1" applyBorder="1" applyAlignment="1">
      <alignment vertical="top"/>
    </xf>
    <xf numFmtId="178" fontId="18" fillId="41" borderId="17" xfId="0" applyNumberFormat="1" applyFont="1" applyFill="1" applyBorder="1" applyAlignment="1">
      <alignment horizontal="center" vertical="center"/>
    </xf>
    <xf numFmtId="180" fontId="18" fillId="82" borderId="14" xfId="0" applyNumberFormat="1" applyFont="1" applyFill="1" applyBorder="1" applyAlignment="1">
      <alignment horizontal="center" vertical="center"/>
    </xf>
    <xf numFmtId="180" fontId="19" fillId="81" borderId="10" xfId="0" applyNumberFormat="1" applyFont="1" applyFill="1" applyBorder="1" applyAlignment="1">
      <alignment horizontal="center" vertical="center"/>
    </xf>
    <xf numFmtId="180" fontId="19" fillId="36" borderId="11" xfId="0" applyNumberFormat="1" applyFont="1" applyFill="1" applyBorder="1" applyAlignment="1">
      <alignment horizontal="center" vertical="center"/>
    </xf>
    <xf numFmtId="180" fontId="19" fillId="37" borderId="12" xfId="0" applyNumberFormat="1" applyFont="1" applyFill="1" applyBorder="1" applyAlignment="1">
      <alignment horizontal="center" vertical="center"/>
    </xf>
    <xf numFmtId="180" fontId="19" fillId="38" borderId="10" xfId="0" applyNumberFormat="1" applyFont="1" applyFill="1" applyBorder="1" applyAlignment="1">
      <alignment horizontal="center" vertical="center"/>
    </xf>
    <xf numFmtId="180" fontId="19" fillId="39" borderId="12" xfId="0" applyNumberFormat="1" applyFont="1" applyFill="1" applyBorder="1" applyAlignment="1">
      <alignment horizontal="center" vertical="center"/>
    </xf>
    <xf numFmtId="180" fontId="19" fillId="40" borderId="12" xfId="0" applyNumberFormat="1" applyFont="1" applyFill="1" applyBorder="1" applyAlignment="1">
      <alignment horizontal="center" vertical="center"/>
    </xf>
    <xf numFmtId="167" fontId="18" fillId="0" borderId="10" xfId="0" applyFont="1" applyFill="1" applyBorder="1" applyAlignment="1">
      <alignment vertical="center" wrapText="1"/>
    </xf>
    <xf numFmtId="169" fontId="18" fillId="0" borderId="0" xfId="0" applyNumberFormat="1" applyFont="1" applyFill="1" applyAlignment="1">
      <alignment vertical="top"/>
    </xf>
    <xf numFmtId="181" fontId="18" fillId="0" borderId="0" xfId="0" applyNumberFormat="1" applyFont="1" applyFill="1" applyAlignment="1">
      <alignment vertical="top"/>
    </xf>
    <xf numFmtId="167" fontId="18" fillId="38" borderId="12" xfId="0" applyFont="1" applyFill="1" applyBorder="1" applyAlignment="1">
      <alignment vertical="center" wrapText="1"/>
    </xf>
    <xf numFmtId="167" fontId="18" fillId="39" borderId="12" xfId="0" applyFont="1" applyFill="1" applyBorder="1" applyAlignment="1">
      <alignment vertical="center" wrapText="1"/>
    </xf>
    <xf numFmtId="167" fontId="18" fillId="40" borderId="12" xfId="0" applyFont="1" applyFill="1" applyBorder="1" applyAlignment="1">
      <alignment vertical="center" wrapText="1"/>
    </xf>
    <xf numFmtId="167" fontId="18" fillId="0" borderId="10" xfId="0" applyFont="1" applyBorder="1" applyAlignment="1">
      <alignment horizontal="center" vertical="top" wrapText="1"/>
    </xf>
    <xf numFmtId="167" fontId="18" fillId="0" borderId="12" xfId="0" applyFont="1" applyBorder="1" applyAlignment="1">
      <alignment horizontal="center" vertical="top" wrapText="1"/>
    </xf>
    <xf numFmtId="0" fontId="19" fillId="34" borderId="10" xfId="0" applyNumberFormat="1" applyFont="1" applyFill="1" applyBorder="1" applyAlignment="1">
      <alignment horizontal="center" vertical="center" wrapText="1"/>
    </xf>
    <xf numFmtId="167" fontId="18" fillId="0" borderId="10" xfId="0" applyFont="1" applyBorder="1" applyAlignment="1">
      <alignment horizontal="center" vertical="top" wrapText="1"/>
    </xf>
    <xf numFmtId="167" fontId="19" fillId="40" borderId="12" xfId="0" applyFont="1" applyFill="1" applyBorder="1" applyAlignment="1">
      <alignment horizontal="center" vertical="top" wrapText="1"/>
    </xf>
    <xf numFmtId="167" fontId="19" fillId="38" borderId="11" xfId="0" applyFont="1" applyFill="1" applyBorder="1" applyAlignment="1">
      <alignment horizontal="center" vertical="top" wrapText="1"/>
    </xf>
    <xf numFmtId="167" fontId="19" fillId="38" borderId="12" xfId="0" applyFont="1" applyFill="1" applyBorder="1" applyAlignment="1">
      <alignment horizontal="center" vertical="top" wrapText="1"/>
    </xf>
    <xf numFmtId="167" fontId="18" fillId="0" borderId="11" xfId="0" applyFont="1" applyFill="1" applyBorder="1" applyAlignment="1">
      <alignment horizontal="center" vertical="top" wrapText="1"/>
    </xf>
    <xf numFmtId="167" fontId="18" fillId="0" borderId="12" xfId="0" applyFont="1" applyFill="1" applyBorder="1" applyAlignment="1">
      <alignment horizontal="center" vertical="top" wrapText="1"/>
    </xf>
    <xf numFmtId="167" fontId="18" fillId="0" borderId="17" xfId="0" applyFont="1" applyFill="1" applyBorder="1" applyAlignment="1">
      <alignment horizontal="center" vertical="top" wrapText="1"/>
    </xf>
    <xf numFmtId="167" fontId="18" fillId="0" borderId="11" xfId="0" applyFont="1" applyBorder="1" applyAlignment="1">
      <alignment horizontal="center" vertical="top" wrapText="1"/>
    </xf>
    <xf numFmtId="167" fontId="18" fillId="0" borderId="12" xfId="0" applyFont="1" applyBorder="1" applyAlignment="1">
      <alignment horizontal="center" vertical="top" wrapText="1"/>
    </xf>
    <xf numFmtId="167" fontId="18" fillId="0" borderId="17" xfId="0" applyFont="1" applyBorder="1" applyAlignment="1">
      <alignment horizontal="center" vertical="top" wrapText="1"/>
    </xf>
    <xf numFmtId="167" fontId="19" fillId="39" borderId="12" xfId="0" applyFont="1" applyFill="1" applyBorder="1" applyAlignment="1">
      <alignment horizontal="center" vertical="top" wrapText="1"/>
    </xf>
    <xf numFmtId="178" fontId="19" fillId="82" borderId="11" xfId="0" applyNumberFormat="1" applyFont="1" applyFill="1" applyBorder="1" applyAlignment="1">
      <alignment horizontal="center" vertical="center" wrapText="1"/>
    </xf>
    <xf numFmtId="178" fontId="19" fillId="82" borderId="17" xfId="0" applyNumberFormat="1" applyFont="1" applyFill="1" applyBorder="1" applyAlignment="1">
      <alignment horizontal="center" vertical="center" wrapText="1"/>
    </xf>
    <xf numFmtId="167" fontId="19" fillId="81" borderId="38" xfId="0" applyFont="1" applyFill="1" applyBorder="1" applyAlignment="1">
      <alignment horizontal="center" vertical="center" wrapText="1"/>
    </xf>
    <xf numFmtId="167" fontId="19" fillId="81" borderId="39" xfId="0" applyFont="1" applyFill="1" applyBorder="1" applyAlignment="1">
      <alignment horizontal="center" vertical="center" wrapText="1"/>
    </xf>
    <xf numFmtId="167" fontId="19" fillId="81" borderId="14" xfId="0" applyFont="1" applyFill="1" applyBorder="1" applyAlignment="1">
      <alignment horizontal="center" vertical="center" wrapText="1"/>
    </xf>
    <xf numFmtId="167" fontId="19" fillId="36" borderId="11" xfId="0" applyFont="1" applyFill="1" applyBorder="1" applyAlignment="1">
      <alignment horizontal="center" vertical="top" wrapText="1"/>
    </xf>
    <xf numFmtId="167" fontId="19" fillId="36" borderId="12" xfId="0" applyFont="1" applyFill="1" applyBorder="1" applyAlignment="1">
      <alignment horizontal="center" vertical="top" wrapText="1"/>
    </xf>
    <xf numFmtId="167" fontId="18" fillId="0" borderId="10" xfId="0" applyFont="1" applyFill="1" applyBorder="1" applyAlignment="1">
      <alignment horizontal="center" vertical="top" wrapText="1"/>
    </xf>
    <xf numFmtId="167" fontId="19" fillId="37" borderId="12" xfId="0" applyFont="1" applyFill="1" applyBorder="1" applyAlignment="1">
      <alignment horizontal="center" vertical="top" wrapText="1"/>
    </xf>
    <xf numFmtId="49" fontId="114" fillId="0" borderId="38" xfId="15272" applyNumberFormat="1" applyFont="1" applyBorder="1" applyAlignment="1">
      <alignment horizontal="center" vertical="center"/>
    </xf>
    <xf numFmtId="49" fontId="114" fillId="0" borderId="39" xfId="15272" applyNumberFormat="1" applyFont="1" applyBorder="1" applyAlignment="1">
      <alignment horizontal="center" vertical="center"/>
    </xf>
    <xf numFmtId="49" fontId="114" fillId="0" borderId="14" xfId="15272" applyNumberFormat="1" applyFont="1" applyBorder="1" applyAlignment="1">
      <alignment horizontal="center" vertical="center"/>
    </xf>
    <xf numFmtId="167" fontId="109" fillId="0" borderId="10" xfId="0" applyFont="1" applyBorder="1" applyAlignment="1">
      <alignment horizontal="center" vertical="center" wrapText="1"/>
    </xf>
    <xf numFmtId="167" fontId="22" fillId="0" borderId="10" xfId="0" applyFont="1" applyBorder="1" applyAlignment="1">
      <alignment horizontal="center"/>
    </xf>
    <xf numFmtId="167" fontId="109" fillId="0" borderId="38" xfId="0" applyFont="1" applyBorder="1" applyAlignment="1">
      <alignment horizontal="center"/>
    </xf>
    <xf numFmtId="167" fontId="109" fillId="0" borderId="14" xfId="0" applyFont="1" applyBorder="1" applyAlignment="1">
      <alignment horizontal="center"/>
    </xf>
    <xf numFmtId="167" fontId="22" fillId="0" borderId="15" xfId="0" applyFont="1" applyBorder="1" applyAlignment="1">
      <alignment horizontal="center"/>
    </xf>
    <xf numFmtId="167" fontId="22" fillId="0" borderId="16" xfId="0" applyFont="1" applyBorder="1" applyAlignment="1">
      <alignment horizontal="center"/>
    </xf>
    <xf numFmtId="167" fontId="111" fillId="0" borderId="40" xfId="0" applyFont="1" applyBorder="1" applyAlignment="1">
      <alignment horizontal="center"/>
    </xf>
    <xf numFmtId="167" fontId="111" fillId="0" borderId="41" xfId="0" applyFont="1" applyBorder="1" applyAlignment="1">
      <alignment horizontal="center"/>
    </xf>
    <xf numFmtId="167" fontId="111" fillId="0" borderId="13" xfId="0" applyFont="1" applyBorder="1" applyAlignment="1">
      <alignment horizontal="center"/>
    </xf>
  </cellXfs>
  <cellStyles count="15278">
    <cellStyle name=" 1" xfId="1" xr:uid="{00000000-0005-0000-0000-000000000000}"/>
    <cellStyle name=" 1 2" xfId="7921" xr:uid="{00000000-0005-0000-0000-000001000000}"/>
    <cellStyle name="%" xfId="2" xr:uid="{00000000-0005-0000-0000-000002000000}"/>
    <cellStyle name="1 antraštė 2" xfId="3" xr:uid="{00000000-0005-0000-0000-000003000000}"/>
    <cellStyle name="1 antraštė 2 2" xfId="4" xr:uid="{00000000-0005-0000-0000-000004000000}"/>
    <cellStyle name="1 antraštė 2 2 2" xfId="5" xr:uid="{00000000-0005-0000-0000-000005000000}"/>
    <cellStyle name="1 antraštė 2 2 2 2" xfId="7924" xr:uid="{00000000-0005-0000-0000-000006000000}"/>
    <cellStyle name="1 antraštė 2 2 3" xfId="6" xr:uid="{00000000-0005-0000-0000-000007000000}"/>
    <cellStyle name="1 antraštė 2 2 3 2" xfId="7" xr:uid="{00000000-0005-0000-0000-000008000000}"/>
    <cellStyle name="1 antraštė 2 2 3 2 2" xfId="12494" xr:uid="{00000000-0005-0000-0000-000009000000}"/>
    <cellStyle name="1 antraštė 2 2 3 3" xfId="7925" xr:uid="{00000000-0005-0000-0000-00000A000000}"/>
    <cellStyle name="1 antraštė 2 2 4" xfId="8" xr:uid="{00000000-0005-0000-0000-00000B000000}"/>
    <cellStyle name="1 antraštė 2 2 4 2" xfId="9" xr:uid="{00000000-0005-0000-0000-00000C000000}"/>
    <cellStyle name="1 antraštė 2 2 4 2 2" xfId="12495" xr:uid="{00000000-0005-0000-0000-00000D000000}"/>
    <cellStyle name="1 antraštė 2 2 4 3" xfId="12269" xr:uid="{00000000-0005-0000-0000-00000E000000}"/>
    <cellStyle name="1 antraštė 2 2 5" xfId="7923" xr:uid="{00000000-0005-0000-0000-00000F000000}"/>
    <cellStyle name="1 antraštė 2 3" xfId="10" xr:uid="{00000000-0005-0000-0000-000010000000}"/>
    <cellStyle name="1 antraštė 2 3 2" xfId="7926" xr:uid="{00000000-0005-0000-0000-000011000000}"/>
    <cellStyle name="1 antraštė 2 4" xfId="11" xr:uid="{00000000-0005-0000-0000-000012000000}"/>
    <cellStyle name="1 antraštė 2 4 2" xfId="7927" xr:uid="{00000000-0005-0000-0000-000013000000}"/>
    <cellStyle name="1 antraštė 2 5" xfId="12" xr:uid="{00000000-0005-0000-0000-000014000000}"/>
    <cellStyle name="1 antraštė 2 5 2" xfId="13" xr:uid="{00000000-0005-0000-0000-000015000000}"/>
    <cellStyle name="1 antraštė 2 5 2 2" xfId="12436" xr:uid="{00000000-0005-0000-0000-000016000000}"/>
    <cellStyle name="1 antraštė 2 5 3" xfId="12292" xr:uid="{00000000-0005-0000-0000-000017000000}"/>
    <cellStyle name="1 antraštė 2 6" xfId="14" xr:uid="{00000000-0005-0000-0000-000018000000}"/>
    <cellStyle name="1 antraštė 2 6 2" xfId="12397" xr:uid="{00000000-0005-0000-0000-000019000000}"/>
    <cellStyle name="1 antraštė 2 7" xfId="7922" xr:uid="{00000000-0005-0000-0000-00001A000000}"/>
    <cellStyle name="2 antraštė 2" xfId="15" xr:uid="{00000000-0005-0000-0000-00001B000000}"/>
    <cellStyle name="2 antraštė 2 2" xfId="16" xr:uid="{00000000-0005-0000-0000-00001C000000}"/>
    <cellStyle name="2 antraštė 2 2 2" xfId="17" xr:uid="{00000000-0005-0000-0000-00001D000000}"/>
    <cellStyle name="2 antraštė 2 2 2 2" xfId="7930" xr:uid="{00000000-0005-0000-0000-00001E000000}"/>
    <cellStyle name="2 antraštė 2 2 3" xfId="18" xr:uid="{00000000-0005-0000-0000-00001F000000}"/>
    <cellStyle name="2 antraštė 2 2 3 2" xfId="19" xr:uid="{00000000-0005-0000-0000-000020000000}"/>
    <cellStyle name="2 antraštė 2 2 3 2 2" xfId="12496" xr:uid="{00000000-0005-0000-0000-000021000000}"/>
    <cellStyle name="2 antraštė 2 2 3 3" xfId="7931" xr:uid="{00000000-0005-0000-0000-000022000000}"/>
    <cellStyle name="2 antraštė 2 2 4" xfId="20" xr:uid="{00000000-0005-0000-0000-000023000000}"/>
    <cellStyle name="2 antraštė 2 2 4 2" xfId="21" xr:uid="{00000000-0005-0000-0000-000024000000}"/>
    <cellStyle name="2 antraštė 2 2 4 2 2" xfId="12497" xr:uid="{00000000-0005-0000-0000-000025000000}"/>
    <cellStyle name="2 antraštė 2 2 4 3" xfId="12270" xr:uid="{00000000-0005-0000-0000-000026000000}"/>
    <cellStyle name="2 antraštė 2 2 5" xfId="7929" xr:uid="{00000000-0005-0000-0000-000027000000}"/>
    <cellStyle name="2 antraštė 2 3" xfId="22" xr:uid="{00000000-0005-0000-0000-000028000000}"/>
    <cellStyle name="2 antraštė 2 3 2" xfId="7932" xr:uid="{00000000-0005-0000-0000-000029000000}"/>
    <cellStyle name="2 antraštė 2 4" xfId="23" xr:uid="{00000000-0005-0000-0000-00002A000000}"/>
    <cellStyle name="2 antraštė 2 4 2" xfId="7933" xr:uid="{00000000-0005-0000-0000-00002B000000}"/>
    <cellStyle name="2 antraštė 2 5" xfId="24" xr:uid="{00000000-0005-0000-0000-00002C000000}"/>
    <cellStyle name="2 antraštė 2 5 2" xfId="25" xr:uid="{00000000-0005-0000-0000-00002D000000}"/>
    <cellStyle name="2 antraštė 2 5 2 2" xfId="12435" xr:uid="{00000000-0005-0000-0000-00002E000000}"/>
    <cellStyle name="2 antraštė 2 5 3" xfId="12279" xr:uid="{00000000-0005-0000-0000-00002F000000}"/>
    <cellStyle name="2 antraštė 2 6" xfId="26" xr:uid="{00000000-0005-0000-0000-000030000000}"/>
    <cellStyle name="2 antraštė 2 6 2" xfId="12398" xr:uid="{00000000-0005-0000-0000-000031000000}"/>
    <cellStyle name="2 antraštė 2 7" xfId="7928" xr:uid="{00000000-0005-0000-0000-000032000000}"/>
    <cellStyle name="20% - Accent1" xfId="27" xr:uid="{00000000-0005-0000-0000-000033000000}"/>
    <cellStyle name="20% - Accent1 2" xfId="28" xr:uid="{00000000-0005-0000-0000-000034000000}"/>
    <cellStyle name="20% - Accent1 2 2" xfId="29" xr:uid="{00000000-0005-0000-0000-000035000000}"/>
    <cellStyle name="20% - Accent1 2 2 2" xfId="30" xr:uid="{00000000-0005-0000-0000-000036000000}"/>
    <cellStyle name="20% - Accent1 2 2 2 2" xfId="12498" xr:uid="{00000000-0005-0000-0000-000037000000}"/>
    <cellStyle name="20% - Accent1 2 2 3" xfId="7936" xr:uid="{00000000-0005-0000-0000-000038000000}"/>
    <cellStyle name="20% - Accent1 2 3" xfId="7935" xr:uid="{00000000-0005-0000-0000-000039000000}"/>
    <cellStyle name="20% - Accent1 3" xfId="7934" xr:uid="{00000000-0005-0000-0000-00003A000000}"/>
    <cellStyle name="20% - Accent2" xfId="31" xr:uid="{00000000-0005-0000-0000-00003B000000}"/>
    <cellStyle name="20% - Accent2 2" xfId="32" xr:uid="{00000000-0005-0000-0000-00003C000000}"/>
    <cellStyle name="20% - Accent2 2 2" xfId="33" xr:uid="{00000000-0005-0000-0000-00003D000000}"/>
    <cellStyle name="20% - Accent2 2 2 2" xfId="34" xr:uid="{00000000-0005-0000-0000-00003E000000}"/>
    <cellStyle name="20% - Accent2 2 2 2 2" xfId="12499" xr:uid="{00000000-0005-0000-0000-00003F000000}"/>
    <cellStyle name="20% - Accent2 2 2 3" xfId="7939" xr:uid="{00000000-0005-0000-0000-000040000000}"/>
    <cellStyle name="20% - Accent2 2 3" xfId="7938" xr:uid="{00000000-0005-0000-0000-000041000000}"/>
    <cellStyle name="20% - Accent2 3" xfId="7937" xr:uid="{00000000-0005-0000-0000-000042000000}"/>
    <cellStyle name="20% - Accent3" xfId="35" xr:uid="{00000000-0005-0000-0000-000043000000}"/>
    <cellStyle name="20% - Accent3 2" xfId="36" xr:uid="{00000000-0005-0000-0000-000044000000}"/>
    <cellStyle name="20% - Accent3 2 2" xfId="37" xr:uid="{00000000-0005-0000-0000-000045000000}"/>
    <cellStyle name="20% - Accent3 2 2 2" xfId="38" xr:uid="{00000000-0005-0000-0000-000046000000}"/>
    <cellStyle name="20% - Accent3 2 2 2 2" xfId="12500" xr:uid="{00000000-0005-0000-0000-000047000000}"/>
    <cellStyle name="20% - Accent3 2 2 3" xfId="7942" xr:uid="{00000000-0005-0000-0000-000048000000}"/>
    <cellStyle name="20% - Accent3 2 3" xfId="7941" xr:uid="{00000000-0005-0000-0000-000049000000}"/>
    <cellStyle name="20% - Accent3 3" xfId="7940" xr:uid="{00000000-0005-0000-0000-00004A000000}"/>
    <cellStyle name="20% - Accent4" xfId="39" xr:uid="{00000000-0005-0000-0000-00004B000000}"/>
    <cellStyle name="20% - Accent4 2" xfId="40" xr:uid="{00000000-0005-0000-0000-00004C000000}"/>
    <cellStyle name="20% - Accent4 2 2" xfId="41" xr:uid="{00000000-0005-0000-0000-00004D000000}"/>
    <cellStyle name="20% - Accent4 2 2 2" xfId="42" xr:uid="{00000000-0005-0000-0000-00004E000000}"/>
    <cellStyle name="20% - Accent4 2 2 2 2" xfId="12501" xr:uid="{00000000-0005-0000-0000-00004F000000}"/>
    <cellStyle name="20% - Accent4 2 2 3" xfId="7945" xr:uid="{00000000-0005-0000-0000-000050000000}"/>
    <cellStyle name="20% - Accent4 2 3" xfId="7944" xr:uid="{00000000-0005-0000-0000-000051000000}"/>
    <cellStyle name="20% - Accent4 3" xfId="7943" xr:uid="{00000000-0005-0000-0000-000052000000}"/>
    <cellStyle name="20% - Accent5" xfId="43" xr:uid="{00000000-0005-0000-0000-000053000000}"/>
    <cellStyle name="20% - Accent5 2" xfId="44" xr:uid="{00000000-0005-0000-0000-000054000000}"/>
    <cellStyle name="20% - Accent5 2 2" xfId="45" xr:uid="{00000000-0005-0000-0000-000055000000}"/>
    <cellStyle name="20% - Accent5 2 2 2" xfId="7948" xr:uid="{00000000-0005-0000-0000-000056000000}"/>
    <cellStyle name="20% - Accent5 2 3" xfId="7947" xr:uid="{00000000-0005-0000-0000-000057000000}"/>
    <cellStyle name="20% - Accent5 3" xfId="7946" xr:uid="{00000000-0005-0000-0000-000058000000}"/>
    <cellStyle name="20% - Accent6" xfId="46" xr:uid="{00000000-0005-0000-0000-000059000000}"/>
    <cellStyle name="20% - Accent6 2" xfId="47" xr:uid="{00000000-0005-0000-0000-00005A000000}"/>
    <cellStyle name="20% - Accent6 2 2" xfId="48" xr:uid="{00000000-0005-0000-0000-00005B000000}"/>
    <cellStyle name="20% - Accent6 2 2 2" xfId="7951" xr:uid="{00000000-0005-0000-0000-00005C000000}"/>
    <cellStyle name="20% - Accent6 2 3" xfId="7950" xr:uid="{00000000-0005-0000-0000-00005D000000}"/>
    <cellStyle name="20% - Accent6 3" xfId="7949" xr:uid="{00000000-0005-0000-0000-00005E000000}"/>
    <cellStyle name="20% – paryškinimas 1 2" xfId="49" xr:uid="{00000000-0005-0000-0000-00005F000000}"/>
    <cellStyle name="20% – paryškinimas 1 2 10" xfId="7952" xr:uid="{00000000-0005-0000-0000-000060000000}"/>
    <cellStyle name="20% – paryškinimas 1 2 2" xfId="50" xr:uid="{00000000-0005-0000-0000-000061000000}"/>
    <cellStyle name="20% – paryškinimas 1 2 2 10" xfId="7953" xr:uid="{00000000-0005-0000-0000-000062000000}"/>
    <cellStyle name="20% – paryškinimas 1 2 2 2" xfId="51" xr:uid="{00000000-0005-0000-0000-000063000000}"/>
    <cellStyle name="20% – paryškinimas 1 2 2 2 2" xfId="52" xr:uid="{00000000-0005-0000-0000-000064000000}"/>
    <cellStyle name="20% – paryškinimas 1 2 2 2 2 2" xfId="53" xr:uid="{00000000-0005-0000-0000-000065000000}"/>
    <cellStyle name="20% – paryškinimas 1 2 2 2 2 2 2" xfId="54" xr:uid="{00000000-0005-0000-0000-000066000000}"/>
    <cellStyle name="20% – paryškinimas 1 2 2 2 2 2 2 2" xfId="55" xr:uid="{00000000-0005-0000-0000-000067000000}"/>
    <cellStyle name="20% – paryškinimas 1 2 2 2 2 2 2 2 2" xfId="56" xr:uid="{00000000-0005-0000-0000-000068000000}"/>
    <cellStyle name="20% – paryškinimas 1 2 2 2 2 2 2 2 2 2" xfId="12502" xr:uid="{00000000-0005-0000-0000-000069000000}"/>
    <cellStyle name="20% – paryškinimas 1 2 2 2 2 2 2 2 3" xfId="7958" xr:uid="{00000000-0005-0000-0000-00006A000000}"/>
    <cellStyle name="20% – paryškinimas 1 2 2 2 2 2 2 3" xfId="57" xr:uid="{00000000-0005-0000-0000-00006B000000}"/>
    <cellStyle name="20% – paryškinimas 1 2 2 2 2 2 2 3 2" xfId="12503" xr:uid="{00000000-0005-0000-0000-00006C000000}"/>
    <cellStyle name="20% – paryškinimas 1 2 2 2 2 2 2 4" xfId="7957" xr:uid="{00000000-0005-0000-0000-00006D000000}"/>
    <cellStyle name="20% – paryškinimas 1 2 2 2 2 2 3" xfId="58" xr:uid="{00000000-0005-0000-0000-00006E000000}"/>
    <cellStyle name="20% – paryškinimas 1 2 2 2 2 2 3 2" xfId="59" xr:uid="{00000000-0005-0000-0000-00006F000000}"/>
    <cellStyle name="20% – paryškinimas 1 2 2 2 2 2 3 2 2" xfId="12504" xr:uid="{00000000-0005-0000-0000-000070000000}"/>
    <cellStyle name="20% – paryškinimas 1 2 2 2 2 2 3 3" xfId="7959" xr:uid="{00000000-0005-0000-0000-000071000000}"/>
    <cellStyle name="20% – paryškinimas 1 2 2 2 2 2 4" xfId="60" xr:uid="{00000000-0005-0000-0000-000072000000}"/>
    <cellStyle name="20% – paryškinimas 1 2 2 2 2 2 4 2" xfId="12505" xr:uid="{00000000-0005-0000-0000-000073000000}"/>
    <cellStyle name="20% – paryškinimas 1 2 2 2 2 2 5" xfId="7956" xr:uid="{00000000-0005-0000-0000-000074000000}"/>
    <cellStyle name="20% – paryškinimas 1 2 2 2 2 3" xfId="61" xr:uid="{00000000-0005-0000-0000-000075000000}"/>
    <cellStyle name="20% – paryškinimas 1 2 2 2 2 3 2" xfId="62" xr:uid="{00000000-0005-0000-0000-000076000000}"/>
    <cellStyle name="20% – paryškinimas 1 2 2 2 2 3 2 2" xfId="63" xr:uid="{00000000-0005-0000-0000-000077000000}"/>
    <cellStyle name="20% – paryškinimas 1 2 2 2 2 3 2 2 2" xfId="12506" xr:uid="{00000000-0005-0000-0000-000078000000}"/>
    <cellStyle name="20% – paryškinimas 1 2 2 2 2 3 2 3" xfId="7961" xr:uid="{00000000-0005-0000-0000-000079000000}"/>
    <cellStyle name="20% – paryškinimas 1 2 2 2 2 3 3" xfId="64" xr:uid="{00000000-0005-0000-0000-00007A000000}"/>
    <cellStyle name="20% – paryškinimas 1 2 2 2 2 3 3 2" xfId="12507" xr:uid="{00000000-0005-0000-0000-00007B000000}"/>
    <cellStyle name="20% – paryškinimas 1 2 2 2 2 3 4" xfId="7960" xr:uid="{00000000-0005-0000-0000-00007C000000}"/>
    <cellStyle name="20% – paryškinimas 1 2 2 2 2 4" xfId="65" xr:uid="{00000000-0005-0000-0000-00007D000000}"/>
    <cellStyle name="20% – paryškinimas 1 2 2 2 2 4 2" xfId="66" xr:uid="{00000000-0005-0000-0000-00007E000000}"/>
    <cellStyle name="20% – paryškinimas 1 2 2 2 2 4 2 2" xfId="12508" xr:uid="{00000000-0005-0000-0000-00007F000000}"/>
    <cellStyle name="20% – paryškinimas 1 2 2 2 2 4 3" xfId="7962" xr:uid="{00000000-0005-0000-0000-000080000000}"/>
    <cellStyle name="20% – paryškinimas 1 2 2 2 2 5" xfId="67" xr:uid="{00000000-0005-0000-0000-000081000000}"/>
    <cellStyle name="20% – paryškinimas 1 2 2 2 2 5 2" xfId="12509" xr:uid="{00000000-0005-0000-0000-000082000000}"/>
    <cellStyle name="20% – paryškinimas 1 2 2 2 2 6" xfId="7955" xr:uid="{00000000-0005-0000-0000-000083000000}"/>
    <cellStyle name="20% – paryškinimas 1 2 2 2 3" xfId="68" xr:uid="{00000000-0005-0000-0000-000084000000}"/>
    <cellStyle name="20% – paryškinimas 1 2 2 2 3 2" xfId="69" xr:uid="{00000000-0005-0000-0000-000085000000}"/>
    <cellStyle name="20% – paryškinimas 1 2 2 2 3 2 2" xfId="70" xr:uid="{00000000-0005-0000-0000-000086000000}"/>
    <cellStyle name="20% – paryškinimas 1 2 2 2 3 2 2 2" xfId="71" xr:uid="{00000000-0005-0000-0000-000087000000}"/>
    <cellStyle name="20% – paryškinimas 1 2 2 2 3 2 2 2 2" xfId="12510" xr:uid="{00000000-0005-0000-0000-000088000000}"/>
    <cellStyle name="20% – paryškinimas 1 2 2 2 3 2 2 3" xfId="7965" xr:uid="{00000000-0005-0000-0000-000089000000}"/>
    <cellStyle name="20% – paryškinimas 1 2 2 2 3 2 3" xfId="72" xr:uid="{00000000-0005-0000-0000-00008A000000}"/>
    <cellStyle name="20% – paryškinimas 1 2 2 2 3 2 3 2" xfId="12511" xr:uid="{00000000-0005-0000-0000-00008B000000}"/>
    <cellStyle name="20% – paryškinimas 1 2 2 2 3 2 4" xfId="7964" xr:uid="{00000000-0005-0000-0000-00008C000000}"/>
    <cellStyle name="20% – paryškinimas 1 2 2 2 3 3" xfId="73" xr:uid="{00000000-0005-0000-0000-00008D000000}"/>
    <cellStyle name="20% – paryškinimas 1 2 2 2 3 3 2" xfId="74" xr:uid="{00000000-0005-0000-0000-00008E000000}"/>
    <cellStyle name="20% – paryškinimas 1 2 2 2 3 3 2 2" xfId="12512" xr:uid="{00000000-0005-0000-0000-00008F000000}"/>
    <cellStyle name="20% – paryškinimas 1 2 2 2 3 3 3" xfId="7966" xr:uid="{00000000-0005-0000-0000-000090000000}"/>
    <cellStyle name="20% – paryškinimas 1 2 2 2 3 4" xfId="75" xr:uid="{00000000-0005-0000-0000-000091000000}"/>
    <cellStyle name="20% – paryškinimas 1 2 2 2 3 4 2" xfId="12513" xr:uid="{00000000-0005-0000-0000-000092000000}"/>
    <cellStyle name="20% – paryškinimas 1 2 2 2 3 5" xfId="7963" xr:uid="{00000000-0005-0000-0000-000093000000}"/>
    <cellStyle name="20% – paryškinimas 1 2 2 2 4" xfId="76" xr:uid="{00000000-0005-0000-0000-000094000000}"/>
    <cellStyle name="20% – paryškinimas 1 2 2 2 4 2" xfId="77" xr:uid="{00000000-0005-0000-0000-000095000000}"/>
    <cellStyle name="20% – paryškinimas 1 2 2 2 4 2 2" xfId="78" xr:uid="{00000000-0005-0000-0000-000096000000}"/>
    <cellStyle name="20% – paryškinimas 1 2 2 2 4 2 2 2" xfId="12514" xr:uid="{00000000-0005-0000-0000-000097000000}"/>
    <cellStyle name="20% – paryškinimas 1 2 2 2 4 2 3" xfId="7968" xr:uid="{00000000-0005-0000-0000-000098000000}"/>
    <cellStyle name="20% – paryškinimas 1 2 2 2 4 3" xfId="79" xr:uid="{00000000-0005-0000-0000-000099000000}"/>
    <cellStyle name="20% – paryškinimas 1 2 2 2 4 3 2" xfId="12515" xr:uid="{00000000-0005-0000-0000-00009A000000}"/>
    <cellStyle name="20% – paryškinimas 1 2 2 2 4 4" xfId="7967" xr:uid="{00000000-0005-0000-0000-00009B000000}"/>
    <cellStyle name="20% – paryškinimas 1 2 2 2 5" xfId="80" xr:uid="{00000000-0005-0000-0000-00009C000000}"/>
    <cellStyle name="20% – paryškinimas 1 2 2 2 5 2" xfId="81" xr:uid="{00000000-0005-0000-0000-00009D000000}"/>
    <cellStyle name="20% – paryškinimas 1 2 2 2 5 2 2" xfId="12516" xr:uid="{00000000-0005-0000-0000-00009E000000}"/>
    <cellStyle name="20% – paryškinimas 1 2 2 2 5 3" xfId="7969" xr:uid="{00000000-0005-0000-0000-00009F000000}"/>
    <cellStyle name="20% – paryškinimas 1 2 2 2 6" xfId="82" xr:uid="{00000000-0005-0000-0000-0000A0000000}"/>
    <cellStyle name="20% – paryškinimas 1 2 2 2 6 2" xfId="12517" xr:uid="{00000000-0005-0000-0000-0000A1000000}"/>
    <cellStyle name="20% – paryškinimas 1 2 2 2 7" xfId="7954" xr:uid="{00000000-0005-0000-0000-0000A2000000}"/>
    <cellStyle name="20% – paryškinimas 1 2 2 3" xfId="83" xr:uid="{00000000-0005-0000-0000-0000A3000000}"/>
    <cellStyle name="20% – paryškinimas 1 2 2 3 2" xfId="84" xr:uid="{00000000-0005-0000-0000-0000A4000000}"/>
    <cellStyle name="20% – paryškinimas 1 2 2 3 2 2" xfId="85" xr:uid="{00000000-0005-0000-0000-0000A5000000}"/>
    <cellStyle name="20% – paryškinimas 1 2 2 3 2 2 2" xfId="86" xr:uid="{00000000-0005-0000-0000-0000A6000000}"/>
    <cellStyle name="20% – paryškinimas 1 2 2 3 2 2 2 2" xfId="87" xr:uid="{00000000-0005-0000-0000-0000A7000000}"/>
    <cellStyle name="20% – paryškinimas 1 2 2 3 2 2 2 2 2" xfId="12518" xr:uid="{00000000-0005-0000-0000-0000A8000000}"/>
    <cellStyle name="20% – paryškinimas 1 2 2 3 2 2 2 3" xfId="7973" xr:uid="{00000000-0005-0000-0000-0000A9000000}"/>
    <cellStyle name="20% – paryškinimas 1 2 2 3 2 2 3" xfId="88" xr:uid="{00000000-0005-0000-0000-0000AA000000}"/>
    <cellStyle name="20% – paryškinimas 1 2 2 3 2 2 3 2" xfId="12519" xr:uid="{00000000-0005-0000-0000-0000AB000000}"/>
    <cellStyle name="20% – paryškinimas 1 2 2 3 2 2 4" xfId="7972" xr:uid="{00000000-0005-0000-0000-0000AC000000}"/>
    <cellStyle name="20% – paryškinimas 1 2 2 3 2 3" xfId="89" xr:uid="{00000000-0005-0000-0000-0000AD000000}"/>
    <cellStyle name="20% – paryškinimas 1 2 2 3 2 3 2" xfId="90" xr:uid="{00000000-0005-0000-0000-0000AE000000}"/>
    <cellStyle name="20% – paryškinimas 1 2 2 3 2 3 2 2" xfId="12520" xr:uid="{00000000-0005-0000-0000-0000AF000000}"/>
    <cellStyle name="20% – paryškinimas 1 2 2 3 2 3 3" xfId="7974" xr:uid="{00000000-0005-0000-0000-0000B0000000}"/>
    <cellStyle name="20% – paryškinimas 1 2 2 3 2 4" xfId="91" xr:uid="{00000000-0005-0000-0000-0000B1000000}"/>
    <cellStyle name="20% – paryškinimas 1 2 2 3 2 4 2" xfId="12521" xr:uid="{00000000-0005-0000-0000-0000B2000000}"/>
    <cellStyle name="20% – paryškinimas 1 2 2 3 2 5" xfId="7971" xr:uid="{00000000-0005-0000-0000-0000B3000000}"/>
    <cellStyle name="20% – paryškinimas 1 2 2 3 3" xfId="92" xr:uid="{00000000-0005-0000-0000-0000B4000000}"/>
    <cellStyle name="20% – paryškinimas 1 2 2 3 3 2" xfId="93" xr:uid="{00000000-0005-0000-0000-0000B5000000}"/>
    <cellStyle name="20% – paryškinimas 1 2 2 3 3 2 2" xfId="94" xr:uid="{00000000-0005-0000-0000-0000B6000000}"/>
    <cellStyle name="20% – paryškinimas 1 2 2 3 3 2 2 2" xfId="12522" xr:uid="{00000000-0005-0000-0000-0000B7000000}"/>
    <cellStyle name="20% – paryškinimas 1 2 2 3 3 2 3" xfId="7976" xr:uid="{00000000-0005-0000-0000-0000B8000000}"/>
    <cellStyle name="20% – paryškinimas 1 2 2 3 3 3" xfId="95" xr:uid="{00000000-0005-0000-0000-0000B9000000}"/>
    <cellStyle name="20% – paryškinimas 1 2 2 3 3 3 2" xfId="12523" xr:uid="{00000000-0005-0000-0000-0000BA000000}"/>
    <cellStyle name="20% – paryškinimas 1 2 2 3 3 4" xfId="7975" xr:uid="{00000000-0005-0000-0000-0000BB000000}"/>
    <cellStyle name="20% – paryškinimas 1 2 2 3 4" xfId="96" xr:uid="{00000000-0005-0000-0000-0000BC000000}"/>
    <cellStyle name="20% – paryškinimas 1 2 2 3 4 2" xfId="97" xr:uid="{00000000-0005-0000-0000-0000BD000000}"/>
    <cellStyle name="20% – paryškinimas 1 2 2 3 4 2 2" xfId="12524" xr:uid="{00000000-0005-0000-0000-0000BE000000}"/>
    <cellStyle name="20% – paryškinimas 1 2 2 3 4 3" xfId="7977" xr:uid="{00000000-0005-0000-0000-0000BF000000}"/>
    <cellStyle name="20% – paryškinimas 1 2 2 3 5" xfId="98" xr:uid="{00000000-0005-0000-0000-0000C0000000}"/>
    <cellStyle name="20% – paryškinimas 1 2 2 3 5 2" xfId="12525" xr:uid="{00000000-0005-0000-0000-0000C1000000}"/>
    <cellStyle name="20% – paryškinimas 1 2 2 3 6" xfId="7970" xr:uid="{00000000-0005-0000-0000-0000C2000000}"/>
    <cellStyle name="20% – paryškinimas 1 2 2 4" xfId="99" xr:uid="{00000000-0005-0000-0000-0000C3000000}"/>
    <cellStyle name="20% – paryškinimas 1 2 2 4 2" xfId="100" xr:uid="{00000000-0005-0000-0000-0000C4000000}"/>
    <cellStyle name="20% – paryškinimas 1 2 2 4 2 2" xfId="101" xr:uid="{00000000-0005-0000-0000-0000C5000000}"/>
    <cellStyle name="20% – paryškinimas 1 2 2 4 2 2 2" xfId="102" xr:uid="{00000000-0005-0000-0000-0000C6000000}"/>
    <cellStyle name="20% – paryškinimas 1 2 2 4 2 2 2 2" xfId="12526" xr:uid="{00000000-0005-0000-0000-0000C7000000}"/>
    <cellStyle name="20% – paryškinimas 1 2 2 4 2 2 3" xfId="7980" xr:uid="{00000000-0005-0000-0000-0000C8000000}"/>
    <cellStyle name="20% – paryškinimas 1 2 2 4 2 3" xfId="103" xr:uid="{00000000-0005-0000-0000-0000C9000000}"/>
    <cellStyle name="20% – paryškinimas 1 2 2 4 2 3 2" xfId="12527" xr:uid="{00000000-0005-0000-0000-0000CA000000}"/>
    <cellStyle name="20% – paryškinimas 1 2 2 4 2 4" xfId="7979" xr:uid="{00000000-0005-0000-0000-0000CB000000}"/>
    <cellStyle name="20% – paryškinimas 1 2 2 4 3" xfId="104" xr:uid="{00000000-0005-0000-0000-0000CC000000}"/>
    <cellStyle name="20% – paryškinimas 1 2 2 4 3 2" xfId="105" xr:uid="{00000000-0005-0000-0000-0000CD000000}"/>
    <cellStyle name="20% – paryškinimas 1 2 2 4 3 2 2" xfId="12528" xr:uid="{00000000-0005-0000-0000-0000CE000000}"/>
    <cellStyle name="20% – paryškinimas 1 2 2 4 3 3" xfId="7981" xr:uid="{00000000-0005-0000-0000-0000CF000000}"/>
    <cellStyle name="20% – paryškinimas 1 2 2 4 4" xfId="106" xr:uid="{00000000-0005-0000-0000-0000D0000000}"/>
    <cellStyle name="20% – paryškinimas 1 2 2 4 4 2" xfId="12529" xr:uid="{00000000-0005-0000-0000-0000D1000000}"/>
    <cellStyle name="20% – paryškinimas 1 2 2 4 5" xfId="7978" xr:uid="{00000000-0005-0000-0000-0000D2000000}"/>
    <cellStyle name="20% – paryškinimas 1 2 2 5" xfId="107" xr:uid="{00000000-0005-0000-0000-0000D3000000}"/>
    <cellStyle name="20% – paryškinimas 1 2 2 5 2" xfId="108" xr:uid="{00000000-0005-0000-0000-0000D4000000}"/>
    <cellStyle name="20% – paryškinimas 1 2 2 5 2 2" xfId="109" xr:uid="{00000000-0005-0000-0000-0000D5000000}"/>
    <cellStyle name="20% – paryškinimas 1 2 2 5 2 2 2" xfId="12530" xr:uid="{00000000-0005-0000-0000-0000D6000000}"/>
    <cellStyle name="20% – paryškinimas 1 2 2 5 2 3" xfId="7983" xr:uid="{00000000-0005-0000-0000-0000D7000000}"/>
    <cellStyle name="20% – paryškinimas 1 2 2 5 3" xfId="110" xr:uid="{00000000-0005-0000-0000-0000D8000000}"/>
    <cellStyle name="20% – paryškinimas 1 2 2 5 3 2" xfId="12531" xr:uid="{00000000-0005-0000-0000-0000D9000000}"/>
    <cellStyle name="20% – paryškinimas 1 2 2 5 4" xfId="7982" xr:uid="{00000000-0005-0000-0000-0000DA000000}"/>
    <cellStyle name="20% – paryškinimas 1 2 2 6" xfId="111" xr:uid="{00000000-0005-0000-0000-0000DB000000}"/>
    <cellStyle name="20% – paryškinimas 1 2 2 6 2" xfId="7984" xr:uid="{00000000-0005-0000-0000-0000DC000000}"/>
    <cellStyle name="20% – paryškinimas 1 2 2 7" xfId="112" xr:uid="{00000000-0005-0000-0000-0000DD000000}"/>
    <cellStyle name="20% – paryškinimas 1 2 2 7 2" xfId="113" xr:uid="{00000000-0005-0000-0000-0000DE000000}"/>
    <cellStyle name="20% – paryškinimas 1 2 2 7 2 2" xfId="12532" xr:uid="{00000000-0005-0000-0000-0000DF000000}"/>
    <cellStyle name="20% – paryškinimas 1 2 2 7 3" xfId="7985" xr:uid="{00000000-0005-0000-0000-0000E0000000}"/>
    <cellStyle name="20% – paryškinimas 1 2 2 8" xfId="114" xr:uid="{00000000-0005-0000-0000-0000E1000000}"/>
    <cellStyle name="20% – paryškinimas 1 2 2 8 2" xfId="115" xr:uid="{00000000-0005-0000-0000-0000E2000000}"/>
    <cellStyle name="20% – paryškinimas 1 2 2 8 2 2" xfId="12533" xr:uid="{00000000-0005-0000-0000-0000E3000000}"/>
    <cellStyle name="20% – paryškinimas 1 2 2 8 3" xfId="7986" xr:uid="{00000000-0005-0000-0000-0000E4000000}"/>
    <cellStyle name="20% – paryškinimas 1 2 2 9" xfId="116" xr:uid="{00000000-0005-0000-0000-0000E5000000}"/>
    <cellStyle name="20% – paryškinimas 1 2 2 9 2" xfId="117" xr:uid="{00000000-0005-0000-0000-0000E6000000}"/>
    <cellStyle name="20% – paryškinimas 1 2 2 9 2 2" xfId="12534" xr:uid="{00000000-0005-0000-0000-0000E7000000}"/>
    <cellStyle name="20% – paryškinimas 1 2 2 9 3" xfId="12271" xr:uid="{00000000-0005-0000-0000-0000E8000000}"/>
    <cellStyle name="20% – paryškinimas 1 2 3" xfId="118" xr:uid="{00000000-0005-0000-0000-0000E9000000}"/>
    <cellStyle name="20% – paryškinimas 1 2 3 2" xfId="119" xr:uid="{00000000-0005-0000-0000-0000EA000000}"/>
    <cellStyle name="20% – paryškinimas 1 2 3 2 2" xfId="120" xr:uid="{00000000-0005-0000-0000-0000EB000000}"/>
    <cellStyle name="20% – paryškinimas 1 2 3 2 2 2" xfId="121" xr:uid="{00000000-0005-0000-0000-0000EC000000}"/>
    <cellStyle name="20% – paryškinimas 1 2 3 2 2 2 2" xfId="122" xr:uid="{00000000-0005-0000-0000-0000ED000000}"/>
    <cellStyle name="20% – paryškinimas 1 2 3 2 2 2 2 2" xfId="123" xr:uid="{00000000-0005-0000-0000-0000EE000000}"/>
    <cellStyle name="20% – paryškinimas 1 2 3 2 2 2 2 2 2" xfId="12535" xr:uid="{00000000-0005-0000-0000-0000EF000000}"/>
    <cellStyle name="20% – paryškinimas 1 2 3 2 2 2 2 3" xfId="7991" xr:uid="{00000000-0005-0000-0000-0000F0000000}"/>
    <cellStyle name="20% – paryškinimas 1 2 3 2 2 2 3" xfId="124" xr:uid="{00000000-0005-0000-0000-0000F1000000}"/>
    <cellStyle name="20% – paryškinimas 1 2 3 2 2 2 3 2" xfId="12536" xr:uid="{00000000-0005-0000-0000-0000F2000000}"/>
    <cellStyle name="20% – paryškinimas 1 2 3 2 2 2 4" xfId="7990" xr:uid="{00000000-0005-0000-0000-0000F3000000}"/>
    <cellStyle name="20% – paryškinimas 1 2 3 2 2 3" xfId="125" xr:uid="{00000000-0005-0000-0000-0000F4000000}"/>
    <cellStyle name="20% – paryškinimas 1 2 3 2 2 3 2" xfId="126" xr:uid="{00000000-0005-0000-0000-0000F5000000}"/>
    <cellStyle name="20% – paryškinimas 1 2 3 2 2 3 2 2" xfId="12537" xr:uid="{00000000-0005-0000-0000-0000F6000000}"/>
    <cellStyle name="20% – paryškinimas 1 2 3 2 2 3 3" xfId="7992" xr:uid="{00000000-0005-0000-0000-0000F7000000}"/>
    <cellStyle name="20% – paryškinimas 1 2 3 2 2 4" xfId="127" xr:uid="{00000000-0005-0000-0000-0000F8000000}"/>
    <cellStyle name="20% – paryškinimas 1 2 3 2 2 4 2" xfId="12538" xr:uid="{00000000-0005-0000-0000-0000F9000000}"/>
    <cellStyle name="20% – paryškinimas 1 2 3 2 2 5" xfId="7989" xr:uid="{00000000-0005-0000-0000-0000FA000000}"/>
    <cellStyle name="20% – paryškinimas 1 2 3 2 3" xfId="128" xr:uid="{00000000-0005-0000-0000-0000FB000000}"/>
    <cellStyle name="20% – paryškinimas 1 2 3 2 3 2" xfId="129" xr:uid="{00000000-0005-0000-0000-0000FC000000}"/>
    <cellStyle name="20% – paryškinimas 1 2 3 2 3 2 2" xfId="130" xr:uid="{00000000-0005-0000-0000-0000FD000000}"/>
    <cellStyle name="20% – paryškinimas 1 2 3 2 3 2 2 2" xfId="12539" xr:uid="{00000000-0005-0000-0000-0000FE000000}"/>
    <cellStyle name="20% – paryškinimas 1 2 3 2 3 2 3" xfId="7994" xr:uid="{00000000-0005-0000-0000-0000FF000000}"/>
    <cellStyle name="20% – paryškinimas 1 2 3 2 3 3" xfId="131" xr:uid="{00000000-0005-0000-0000-000000010000}"/>
    <cellStyle name="20% – paryškinimas 1 2 3 2 3 3 2" xfId="12540" xr:uid="{00000000-0005-0000-0000-000001010000}"/>
    <cellStyle name="20% – paryškinimas 1 2 3 2 3 4" xfId="7993" xr:uid="{00000000-0005-0000-0000-000002010000}"/>
    <cellStyle name="20% – paryškinimas 1 2 3 2 4" xfId="132" xr:uid="{00000000-0005-0000-0000-000003010000}"/>
    <cellStyle name="20% – paryškinimas 1 2 3 2 4 2" xfId="133" xr:uid="{00000000-0005-0000-0000-000004010000}"/>
    <cellStyle name="20% – paryškinimas 1 2 3 2 4 2 2" xfId="12541" xr:uid="{00000000-0005-0000-0000-000005010000}"/>
    <cellStyle name="20% – paryškinimas 1 2 3 2 4 3" xfId="7995" xr:uid="{00000000-0005-0000-0000-000006010000}"/>
    <cellStyle name="20% – paryškinimas 1 2 3 2 5" xfId="134" xr:uid="{00000000-0005-0000-0000-000007010000}"/>
    <cellStyle name="20% – paryškinimas 1 2 3 2 5 2" xfId="12542" xr:uid="{00000000-0005-0000-0000-000008010000}"/>
    <cellStyle name="20% – paryškinimas 1 2 3 2 6" xfId="7988" xr:uid="{00000000-0005-0000-0000-000009010000}"/>
    <cellStyle name="20% – paryškinimas 1 2 3 3" xfId="135" xr:uid="{00000000-0005-0000-0000-00000A010000}"/>
    <cellStyle name="20% – paryškinimas 1 2 3 3 2" xfId="136" xr:uid="{00000000-0005-0000-0000-00000B010000}"/>
    <cellStyle name="20% – paryškinimas 1 2 3 3 2 2" xfId="137" xr:uid="{00000000-0005-0000-0000-00000C010000}"/>
    <cellStyle name="20% – paryškinimas 1 2 3 3 2 2 2" xfId="138" xr:uid="{00000000-0005-0000-0000-00000D010000}"/>
    <cellStyle name="20% – paryškinimas 1 2 3 3 2 2 2 2" xfId="12543" xr:uid="{00000000-0005-0000-0000-00000E010000}"/>
    <cellStyle name="20% – paryškinimas 1 2 3 3 2 2 3" xfId="7998" xr:uid="{00000000-0005-0000-0000-00000F010000}"/>
    <cellStyle name="20% – paryškinimas 1 2 3 3 2 3" xfId="139" xr:uid="{00000000-0005-0000-0000-000010010000}"/>
    <cellStyle name="20% – paryškinimas 1 2 3 3 2 3 2" xfId="12544" xr:uid="{00000000-0005-0000-0000-000011010000}"/>
    <cellStyle name="20% – paryškinimas 1 2 3 3 2 4" xfId="7997" xr:uid="{00000000-0005-0000-0000-000012010000}"/>
    <cellStyle name="20% – paryškinimas 1 2 3 3 3" xfId="140" xr:uid="{00000000-0005-0000-0000-000013010000}"/>
    <cellStyle name="20% – paryškinimas 1 2 3 3 3 2" xfId="141" xr:uid="{00000000-0005-0000-0000-000014010000}"/>
    <cellStyle name="20% – paryškinimas 1 2 3 3 3 2 2" xfId="12545" xr:uid="{00000000-0005-0000-0000-000015010000}"/>
    <cellStyle name="20% – paryškinimas 1 2 3 3 3 3" xfId="7999" xr:uid="{00000000-0005-0000-0000-000016010000}"/>
    <cellStyle name="20% – paryškinimas 1 2 3 3 4" xfId="142" xr:uid="{00000000-0005-0000-0000-000017010000}"/>
    <cellStyle name="20% – paryškinimas 1 2 3 3 4 2" xfId="12546" xr:uid="{00000000-0005-0000-0000-000018010000}"/>
    <cellStyle name="20% – paryškinimas 1 2 3 3 5" xfId="7996" xr:uid="{00000000-0005-0000-0000-000019010000}"/>
    <cellStyle name="20% – paryškinimas 1 2 3 4" xfId="143" xr:uid="{00000000-0005-0000-0000-00001A010000}"/>
    <cellStyle name="20% – paryškinimas 1 2 3 4 2" xfId="144" xr:uid="{00000000-0005-0000-0000-00001B010000}"/>
    <cellStyle name="20% – paryškinimas 1 2 3 4 2 2" xfId="145" xr:uid="{00000000-0005-0000-0000-00001C010000}"/>
    <cellStyle name="20% – paryškinimas 1 2 3 4 2 2 2" xfId="12547" xr:uid="{00000000-0005-0000-0000-00001D010000}"/>
    <cellStyle name="20% – paryškinimas 1 2 3 4 2 3" xfId="8001" xr:uid="{00000000-0005-0000-0000-00001E010000}"/>
    <cellStyle name="20% – paryškinimas 1 2 3 4 3" xfId="146" xr:uid="{00000000-0005-0000-0000-00001F010000}"/>
    <cellStyle name="20% – paryškinimas 1 2 3 4 3 2" xfId="12548" xr:uid="{00000000-0005-0000-0000-000020010000}"/>
    <cellStyle name="20% – paryškinimas 1 2 3 4 4" xfId="8000" xr:uid="{00000000-0005-0000-0000-000021010000}"/>
    <cellStyle name="20% – paryškinimas 1 2 3 5" xfId="147" xr:uid="{00000000-0005-0000-0000-000022010000}"/>
    <cellStyle name="20% – paryškinimas 1 2 3 5 2" xfId="148" xr:uid="{00000000-0005-0000-0000-000023010000}"/>
    <cellStyle name="20% – paryškinimas 1 2 3 5 2 2" xfId="12549" xr:uid="{00000000-0005-0000-0000-000024010000}"/>
    <cellStyle name="20% – paryškinimas 1 2 3 5 3" xfId="8002" xr:uid="{00000000-0005-0000-0000-000025010000}"/>
    <cellStyle name="20% – paryškinimas 1 2 3 6" xfId="149" xr:uid="{00000000-0005-0000-0000-000026010000}"/>
    <cellStyle name="20% – paryškinimas 1 2 3 6 2" xfId="12550" xr:uid="{00000000-0005-0000-0000-000027010000}"/>
    <cellStyle name="20% – paryškinimas 1 2 3 7" xfId="7987" xr:uid="{00000000-0005-0000-0000-000028010000}"/>
    <cellStyle name="20% – paryškinimas 1 2 4" xfId="150" xr:uid="{00000000-0005-0000-0000-000029010000}"/>
    <cellStyle name="20% – paryškinimas 1 2 4 2" xfId="151" xr:uid="{00000000-0005-0000-0000-00002A010000}"/>
    <cellStyle name="20% – paryškinimas 1 2 4 2 2" xfId="152" xr:uid="{00000000-0005-0000-0000-00002B010000}"/>
    <cellStyle name="20% – paryškinimas 1 2 4 2 2 2" xfId="153" xr:uid="{00000000-0005-0000-0000-00002C010000}"/>
    <cellStyle name="20% – paryškinimas 1 2 4 2 2 2 2" xfId="154" xr:uid="{00000000-0005-0000-0000-00002D010000}"/>
    <cellStyle name="20% – paryškinimas 1 2 4 2 2 2 2 2" xfId="12551" xr:uid="{00000000-0005-0000-0000-00002E010000}"/>
    <cellStyle name="20% – paryškinimas 1 2 4 2 2 2 3" xfId="8006" xr:uid="{00000000-0005-0000-0000-00002F010000}"/>
    <cellStyle name="20% – paryškinimas 1 2 4 2 2 3" xfId="155" xr:uid="{00000000-0005-0000-0000-000030010000}"/>
    <cellStyle name="20% – paryškinimas 1 2 4 2 2 3 2" xfId="12552" xr:uid="{00000000-0005-0000-0000-000031010000}"/>
    <cellStyle name="20% – paryškinimas 1 2 4 2 2 4" xfId="8005" xr:uid="{00000000-0005-0000-0000-000032010000}"/>
    <cellStyle name="20% – paryškinimas 1 2 4 2 3" xfId="156" xr:uid="{00000000-0005-0000-0000-000033010000}"/>
    <cellStyle name="20% – paryškinimas 1 2 4 2 3 2" xfId="157" xr:uid="{00000000-0005-0000-0000-000034010000}"/>
    <cellStyle name="20% – paryškinimas 1 2 4 2 3 2 2" xfId="12553" xr:uid="{00000000-0005-0000-0000-000035010000}"/>
    <cellStyle name="20% – paryškinimas 1 2 4 2 3 3" xfId="8007" xr:uid="{00000000-0005-0000-0000-000036010000}"/>
    <cellStyle name="20% – paryškinimas 1 2 4 2 4" xfId="158" xr:uid="{00000000-0005-0000-0000-000037010000}"/>
    <cellStyle name="20% – paryškinimas 1 2 4 2 4 2" xfId="12554" xr:uid="{00000000-0005-0000-0000-000038010000}"/>
    <cellStyle name="20% – paryškinimas 1 2 4 2 5" xfId="8004" xr:uid="{00000000-0005-0000-0000-000039010000}"/>
    <cellStyle name="20% – paryškinimas 1 2 4 3" xfId="159" xr:uid="{00000000-0005-0000-0000-00003A010000}"/>
    <cellStyle name="20% – paryškinimas 1 2 4 3 2" xfId="160" xr:uid="{00000000-0005-0000-0000-00003B010000}"/>
    <cellStyle name="20% – paryškinimas 1 2 4 3 2 2" xfId="161" xr:uid="{00000000-0005-0000-0000-00003C010000}"/>
    <cellStyle name="20% – paryškinimas 1 2 4 3 2 2 2" xfId="12555" xr:uid="{00000000-0005-0000-0000-00003D010000}"/>
    <cellStyle name="20% – paryškinimas 1 2 4 3 2 3" xfId="8009" xr:uid="{00000000-0005-0000-0000-00003E010000}"/>
    <cellStyle name="20% – paryškinimas 1 2 4 3 3" xfId="162" xr:uid="{00000000-0005-0000-0000-00003F010000}"/>
    <cellStyle name="20% – paryškinimas 1 2 4 3 3 2" xfId="12556" xr:uid="{00000000-0005-0000-0000-000040010000}"/>
    <cellStyle name="20% – paryškinimas 1 2 4 3 4" xfId="8008" xr:uid="{00000000-0005-0000-0000-000041010000}"/>
    <cellStyle name="20% – paryškinimas 1 2 4 4" xfId="163" xr:uid="{00000000-0005-0000-0000-000042010000}"/>
    <cellStyle name="20% – paryškinimas 1 2 4 4 2" xfId="164" xr:uid="{00000000-0005-0000-0000-000043010000}"/>
    <cellStyle name="20% – paryškinimas 1 2 4 4 2 2" xfId="12557" xr:uid="{00000000-0005-0000-0000-000044010000}"/>
    <cellStyle name="20% – paryškinimas 1 2 4 4 3" xfId="8010" xr:uid="{00000000-0005-0000-0000-000045010000}"/>
    <cellStyle name="20% – paryškinimas 1 2 4 5" xfId="165" xr:uid="{00000000-0005-0000-0000-000046010000}"/>
    <cellStyle name="20% – paryškinimas 1 2 4 5 2" xfId="12558" xr:uid="{00000000-0005-0000-0000-000047010000}"/>
    <cellStyle name="20% – paryškinimas 1 2 4 6" xfId="8003" xr:uid="{00000000-0005-0000-0000-000048010000}"/>
    <cellStyle name="20% – paryškinimas 1 2 5" xfId="166" xr:uid="{00000000-0005-0000-0000-000049010000}"/>
    <cellStyle name="20% – paryškinimas 1 2 5 2" xfId="167" xr:uid="{00000000-0005-0000-0000-00004A010000}"/>
    <cellStyle name="20% – paryškinimas 1 2 5 2 2" xfId="168" xr:uid="{00000000-0005-0000-0000-00004B010000}"/>
    <cellStyle name="20% – paryškinimas 1 2 5 2 2 2" xfId="169" xr:uid="{00000000-0005-0000-0000-00004C010000}"/>
    <cellStyle name="20% – paryškinimas 1 2 5 2 2 2 2" xfId="170" xr:uid="{00000000-0005-0000-0000-00004D010000}"/>
    <cellStyle name="20% – paryškinimas 1 2 5 2 2 2 2 2" xfId="12559" xr:uid="{00000000-0005-0000-0000-00004E010000}"/>
    <cellStyle name="20% – paryškinimas 1 2 5 2 2 2 3" xfId="8014" xr:uid="{00000000-0005-0000-0000-00004F010000}"/>
    <cellStyle name="20% – paryškinimas 1 2 5 2 2 3" xfId="171" xr:uid="{00000000-0005-0000-0000-000050010000}"/>
    <cellStyle name="20% – paryškinimas 1 2 5 2 2 3 2" xfId="12560" xr:uid="{00000000-0005-0000-0000-000051010000}"/>
    <cellStyle name="20% – paryškinimas 1 2 5 2 2 4" xfId="8013" xr:uid="{00000000-0005-0000-0000-000052010000}"/>
    <cellStyle name="20% – paryškinimas 1 2 5 2 3" xfId="172" xr:uid="{00000000-0005-0000-0000-000053010000}"/>
    <cellStyle name="20% – paryškinimas 1 2 5 2 3 2" xfId="173" xr:uid="{00000000-0005-0000-0000-000054010000}"/>
    <cellStyle name="20% – paryškinimas 1 2 5 2 3 2 2" xfId="12561" xr:uid="{00000000-0005-0000-0000-000055010000}"/>
    <cellStyle name="20% – paryškinimas 1 2 5 2 3 3" xfId="8015" xr:uid="{00000000-0005-0000-0000-000056010000}"/>
    <cellStyle name="20% – paryškinimas 1 2 5 2 4" xfId="174" xr:uid="{00000000-0005-0000-0000-000057010000}"/>
    <cellStyle name="20% – paryškinimas 1 2 5 2 4 2" xfId="12562" xr:uid="{00000000-0005-0000-0000-000058010000}"/>
    <cellStyle name="20% – paryškinimas 1 2 5 2 5" xfId="8012" xr:uid="{00000000-0005-0000-0000-000059010000}"/>
    <cellStyle name="20% – paryškinimas 1 2 5 3" xfId="175" xr:uid="{00000000-0005-0000-0000-00005A010000}"/>
    <cellStyle name="20% – paryškinimas 1 2 5 3 2" xfId="176" xr:uid="{00000000-0005-0000-0000-00005B010000}"/>
    <cellStyle name="20% – paryškinimas 1 2 5 3 2 2" xfId="177" xr:uid="{00000000-0005-0000-0000-00005C010000}"/>
    <cellStyle name="20% – paryškinimas 1 2 5 3 2 2 2" xfId="12563" xr:uid="{00000000-0005-0000-0000-00005D010000}"/>
    <cellStyle name="20% – paryškinimas 1 2 5 3 2 3" xfId="8017" xr:uid="{00000000-0005-0000-0000-00005E010000}"/>
    <cellStyle name="20% – paryškinimas 1 2 5 3 3" xfId="178" xr:uid="{00000000-0005-0000-0000-00005F010000}"/>
    <cellStyle name="20% – paryškinimas 1 2 5 3 3 2" xfId="12564" xr:uid="{00000000-0005-0000-0000-000060010000}"/>
    <cellStyle name="20% – paryškinimas 1 2 5 3 4" xfId="8016" xr:uid="{00000000-0005-0000-0000-000061010000}"/>
    <cellStyle name="20% – paryškinimas 1 2 5 4" xfId="179" xr:uid="{00000000-0005-0000-0000-000062010000}"/>
    <cellStyle name="20% – paryškinimas 1 2 5 4 2" xfId="180" xr:uid="{00000000-0005-0000-0000-000063010000}"/>
    <cellStyle name="20% – paryškinimas 1 2 5 4 2 2" xfId="12565" xr:uid="{00000000-0005-0000-0000-000064010000}"/>
    <cellStyle name="20% – paryškinimas 1 2 5 4 3" xfId="8018" xr:uid="{00000000-0005-0000-0000-000065010000}"/>
    <cellStyle name="20% – paryškinimas 1 2 5 5" xfId="181" xr:uid="{00000000-0005-0000-0000-000066010000}"/>
    <cellStyle name="20% – paryškinimas 1 2 5 5 2" xfId="12566" xr:uid="{00000000-0005-0000-0000-000067010000}"/>
    <cellStyle name="20% – paryškinimas 1 2 5 6" xfId="8011" xr:uid="{00000000-0005-0000-0000-000068010000}"/>
    <cellStyle name="20% – paryškinimas 1 2 6" xfId="182" xr:uid="{00000000-0005-0000-0000-000069010000}"/>
    <cellStyle name="20% – paryškinimas 1 2 6 2" xfId="8019" xr:uid="{00000000-0005-0000-0000-00006A010000}"/>
    <cellStyle name="20% – paryškinimas 1 2 7" xfId="183" xr:uid="{00000000-0005-0000-0000-00006B010000}"/>
    <cellStyle name="20% – paryškinimas 1 2 7 2" xfId="8020" xr:uid="{00000000-0005-0000-0000-00006C010000}"/>
    <cellStyle name="20% – paryškinimas 1 2 8" xfId="184" xr:uid="{00000000-0005-0000-0000-00006D010000}"/>
    <cellStyle name="20% – paryškinimas 1 2 8 2" xfId="185" xr:uid="{00000000-0005-0000-0000-00006E010000}"/>
    <cellStyle name="20% – paryškinimas 1 2 8 2 2" xfId="12434" xr:uid="{00000000-0005-0000-0000-00006F010000}"/>
    <cellStyle name="20% – paryškinimas 1 2 8 3" xfId="12366" xr:uid="{00000000-0005-0000-0000-000070010000}"/>
    <cellStyle name="20% – paryškinimas 1 2 9" xfId="186" xr:uid="{00000000-0005-0000-0000-000071010000}"/>
    <cellStyle name="20% – paryškinimas 1 2 9 2" xfId="12399" xr:uid="{00000000-0005-0000-0000-000072010000}"/>
    <cellStyle name="20% – paryškinimas 1 3" xfId="187" xr:uid="{00000000-0005-0000-0000-000073010000}"/>
    <cellStyle name="20% – paryškinimas 1 3 2" xfId="188" xr:uid="{00000000-0005-0000-0000-000074010000}"/>
    <cellStyle name="20% – paryškinimas 1 3 2 2" xfId="189" xr:uid="{00000000-0005-0000-0000-000075010000}"/>
    <cellStyle name="20% – paryškinimas 1 3 2 2 2" xfId="190" xr:uid="{00000000-0005-0000-0000-000076010000}"/>
    <cellStyle name="20% – paryškinimas 1 3 2 2 2 2" xfId="191" xr:uid="{00000000-0005-0000-0000-000077010000}"/>
    <cellStyle name="20% – paryškinimas 1 3 2 2 2 2 2" xfId="192" xr:uid="{00000000-0005-0000-0000-000078010000}"/>
    <cellStyle name="20% – paryškinimas 1 3 2 2 2 2 2 2" xfId="193" xr:uid="{00000000-0005-0000-0000-000079010000}"/>
    <cellStyle name="20% – paryškinimas 1 3 2 2 2 2 2 2 2" xfId="194" xr:uid="{00000000-0005-0000-0000-00007A010000}"/>
    <cellStyle name="20% – paryškinimas 1 3 2 2 2 2 2 2 2 2" xfId="12567" xr:uid="{00000000-0005-0000-0000-00007B010000}"/>
    <cellStyle name="20% – paryškinimas 1 3 2 2 2 2 2 2 3" xfId="8027" xr:uid="{00000000-0005-0000-0000-00007C010000}"/>
    <cellStyle name="20% – paryškinimas 1 3 2 2 2 2 2 3" xfId="195" xr:uid="{00000000-0005-0000-0000-00007D010000}"/>
    <cellStyle name="20% – paryškinimas 1 3 2 2 2 2 2 3 2" xfId="12568" xr:uid="{00000000-0005-0000-0000-00007E010000}"/>
    <cellStyle name="20% – paryškinimas 1 3 2 2 2 2 2 4" xfId="8026" xr:uid="{00000000-0005-0000-0000-00007F010000}"/>
    <cellStyle name="20% – paryškinimas 1 3 2 2 2 2 3" xfId="196" xr:uid="{00000000-0005-0000-0000-000080010000}"/>
    <cellStyle name="20% – paryškinimas 1 3 2 2 2 2 3 2" xfId="197" xr:uid="{00000000-0005-0000-0000-000081010000}"/>
    <cellStyle name="20% – paryškinimas 1 3 2 2 2 2 3 2 2" xfId="12569" xr:uid="{00000000-0005-0000-0000-000082010000}"/>
    <cellStyle name="20% – paryškinimas 1 3 2 2 2 2 3 3" xfId="8028" xr:uid="{00000000-0005-0000-0000-000083010000}"/>
    <cellStyle name="20% – paryškinimas 1 3 2 2 2 2 4" xfId="198" xr:uid="{00000000-0005-0000-0000-000084010000}"/>
    <cellStyle name="20% – paryškinimas 1 3 2 2 2 2 4 2" xfId="12570" xr:uid="{00000000-0005-0000-0000-000085010000}"/>
    <cellStyle name="20% – paryškinimas 1 3 2 2 2 2 5" xfId="8025" xr:uid="{00000000-0005-0000-0000-000086010000}"/>
    <cellStyle name="20% – paryškinimas 1 3 2 2 2 3" xfId="199" xr:uid="{00000000-0005-0000-0000-000087010000}"/>
    <cellStyle name="20% – paryškinimas 1 3 2 2 2 3 2" xfId="200" xr:uid="{00000000-0005-0000-0000-000088010000}"/>
    <cellStyle name="20% – paryškinimas 1 3 2 2 2 3 2 2" xfId="201" xr:uid="{00000000-0005-0000-0000-000089010000}"/>
    <cellStyle name="20% – paryškinimas 1 3 2 2 2 3 2 2 2" xfId="12571" xr:uid="{00000000-0005-0000-0000-00008A010000}"/>
    <cellStyle name="20% – paryškinimas 1 3 2 2 2 3 2 3" xfId="8030" xr:uid="{00000000-0005-0000-0000-00008B010000}"/>
    <cellStyle name="20% – paryškinimas 1 3 2 2 2 3 3" xfId="202" xr:uid="{00000000-0005-0000-0000-00008C010000}"/>
    <cellStyle name="20% – paryškinimas 1 3 2 2 2 3 3 2" xfId="12572" xr:uid="{00000000-0005-0000-0000-00008D010000}"/>
    <cellStyle name="20% – paryškinimas 1 3 2 2 2 3 4" xfId="8029" xr:uid="{00000000-0005-0000-0000-00008E010000}"/>
    <cellStyle name="20% – paryškinimas 1 3 2 2 2 4" xfId="203" xr:uid="{00000000-0005-0000-0000-00008F010000}"/>
    <cellStyle name="20% – paryškinimas 1 3 2 2 2 4 2" xfId="204" xr:uid="{00000000-0005-0000-0000-000090010000}"/>
    <cellStyle name="20% – paryškinimas 1 3 2 2 2 4 2 2" xfId="12573" xr:uid="{00000000-0005-0000-0000-000091010000}"/>
    <cellStyle name="20% – paryškinimas 1 3 2 2 2 4 3" xfId="8031" xr:uid="{00000000-0005-0000-0000-000092010000}"/>
    <cellStyle name="20% – paryškinimas 1 3 2 2 2 5" xfId="205" xr:uid="{00000000-0005-0000-0000-000093010000}"/>
    <cellStyle name="20% – paryškinimas 1 3 2 2 2 5 2" xfId="12574" xr:uid="{00000000-0005-0000-0000-000094010000}"/>
    <cellStyle name="20% – paryškinimas 1 3 2 2 2 6" xfId="8024" xr:uid="{00000000-0005-0000-0000-000095010000}"/>
    <cellStyle name="20% – paryškinimas 1 3 2 2 3" xfId="206" xr:uid="{00000000-0005-0000-0000-000096010000}"/>
    <cellStyle name="20% – paryškinimas 1 3 2 2 3 2" xfId="207" xr:uid="{00000000-0005-0000-0000-000097010000}"/>
    <cellStyle name="20% – paryškinimas 1 3 2 2 3 2 2" xfId="208" xr:uid="{00000000-0005-0000-0000-000098010000}"/>
    <cellStyle name="20% – paryškinimas 1 3 2 2 3 2 2 2" xfId="209" xr:uid="{00000000-0005-0000-0000-000099010000}"/>
    <cellStyle name="20% – paryškinimas 1 3 2 2 3 2 2 2 2" xfId="12575" xr:uid="{00000000-0005-0000-0000-00009A010000}"/>
    <cellStyle name="20% – paryškinimas 1 3 2 2 3 2 2 3" xfId="8034" xr:uid="{00000000-0005-0000-0000-00009B010000}"/>
    <cellStyle name="20% – paryškinimas 1 3 2 2 3 2 3" xfId="210" xr:uid="{00000000-0005-0000-0000-00009C010000}"/>
    <cellStyle name="20% – paryškinimas 1 3 2 2 3 2 3 2" xfId="12576" xr:uid="{00000000-0005-0000-0000-00009D010000}"/>
    <cellStyle name="20% – paryškinimas 1 3 2 2 3 2 4" xfId="8033" xr:uid="{00000000-0005-0000-0000-00009E010000}"/>
    <cellStyle name="20% – paryškinimas 1 3 2 2 3 3" xfId="211" xr:uid="{00000000-0005-0000-0000-00009F010000}"/>
    <cellStyle name="20% – paryškinimas 1 3 2 2 3 3 2" xfId="212" xr:uid="{00000000-0005-0000-0000-0000A0010000}"/>
    <cellStyle name="20% – paryškinimas 1 3 2 2 3 3 2 2" xfId="12577" xr:uid="{00000000-0005-0000-0000-0000A1010000}"/>
    <cellStyle name="20% – paryškinimas 1 3 2 2 3 3 3" xfId="8035" xr:uid="{00000000-0005-0000-0000-0000A2010000}"/>
    <cellStyle name="20% – paryškinimas 1 3 2 2 3 4" xfId="213" xr:uid="{00000000-0005-0000-0000-0000A3010000}"/>
    <cellStyle name="20% – paryškinimas 1 3 2 2 3 4 2" xfId="12578" xr:uid="{00000000-0005-0000-0000-0000A4010000}"/>
    <cellStyle name="20% – paryškinimas 1 3 2 2 3 5" xfId="8032" xr:uid="{00000000-0005-0000-0000-0000A5010000}"/>
    <cellStyle name="20% – paryškinimas 1 3 2 2 4" xfId="214" xr:uid="{00000000-0005-0000-0000-0000A6010000}"/>
    <cellStyle name="20% – paryškinimas 1 3 2 2 4 2" xfId="215" xr:uid="{00000000-0005-0000-0000-0000A7010000}"/>
    <cellStyle name="20% – paryškinimas 1 3 2 2 4 2 2" xfId="216" xr:uid="{00000000-0005-0000-0000-0000A8010000}"/>
    <cellStyle name="20% – paryškinimas 1 3 2 2 4 2 2 2" xfId="12579" xr:uid="{00000000-0005-0000-0000-0000A9010000}"/>
    <cellStyle name="20% – paryškinimas 1 3 2 2 4 2 3" xfId="8037" xr:uid="{00000000-0005-0000-0000-0000AA010000}"/>
    <cellStyle name="20% – paryškinimas 1 3 2 2 4 3" xfId="217" xr:uid="{00000000-0005-0000-0000-0000AB010000}"/>
    <cellStyle name="20% – paryškinimas 1 3 2 2 4 3 2" xfId="12580" xr:uid="{00000000-0005-0000-0000-0000AC010000}"/>
    <cellStyle name="20% – paryškinimas 1 3 2 2 4 4" xfId="8036" xr:uid="{00000000-0005-0000-0000-0000AD010000}"/>
    <cellStyle name="20% – paryškinimas 1 3 2 2 5" xfId="218" xr:uid="{00000000-0005-0000-0000-0000AE010000}"/>
    <cellStyle name="20% – paryškinimas 1 3 2 2 5 2" xfId="219" xr:uid="{00000000-0005-0000-0000-0000AF010000}"/>
    <cellStyle name="20% – paryškinimas 1 3 2 2 5 2 2" xfId="12581" xr:uid="{00000000-0005-0000-0000-0000B0010000}"/>
    <cellStyle name="20% – paryškinimas 1 3 2 2 5 3" xfId="8038" xr:uid="{00000000-0005-0000-0000-0000B1010000}"/>
    <cellStyle name="20% – paryškinimas 1 3 2 2 6" xfId="220" xr:uid="{00000000-0005-0000-0000-0000B2010000}"/>
    <cellStyle name="20% – paryškinimas 1 3 2 2 6 2" xfId="12582" xr:uid="{00000000-0005-0000-0000-0000B3010000}"/>
    <cellStyle name="20% – paryškinimas 1 3 2 2 7" xfId="8023" xr:uid="{00000000-0005-0000-0000-0000B4010000}"/>
    <cellStyle name="20% – paryškinimas 1 3 2 3" xfId="221" xr:uid="{00000000-0005-0000-0000-0000B5010000}"/>
    <cellStyle name="20% – paryškinimas 1 3 2 3 2" xfId="222" xr:uid="{00000000-0005-0000-0000-0000B6010000}"/>
    <cellStyle name="20% – paryškinimas 1 3 2 3 2 2" xfId="223" xr:uid="{00000000-0005-0000-0000-0000B7010000}"/>
    <cellStyle name="20% – paryškinimas 1 3 2 3 2 2 2" xfId="224" xr:uid="{00000000-0005-0000-0000-0000B8010000}"/>
    <cellStyle name="20% – paryškinimas 1 3 2 3 2 2 2 2" xfId="225" xr:uid="{00000000-0005-0000-0000-0000B9010000}"/>
    <cellStyle name="20% – paryškinimas 1 3 2 3 2 2 2 2 2" xfId="12583" xr:uid="{00000000-0005-0000-0000-0000BA010000}"/>
    <cellStyle name="20% – paryškinimas 1 3 2 3 2 2 2 3" xfId="8042" xr:uid="{00000000-0005-0000-0000-0000BB010000}"/>
    <cellStyle name="20% – paryškinimas 1 3 2 3 2 2 3" xfId="226" xr:uid="{00000000-0005-0000-0000-0000BC010000}"/>
    <cellStyle name="20% – paryškinimas 1 3 2 3 2 2 3 2" xfId="12584" xr:uid="{00000000-0005-0000-0000-0000BD010000}"/>
    <cellStyle name="20% – paryškinimas 1 3 2 3 2 2 4" xfId="8041" xr:uid="{00000000-0005-0000-0000-0000BE010000}"/>
    <cellStyle name="20% – paryškinimas 1 3 2 3 2 3" xfId="227" xr:uid="{00000000-0005-0000-0000-0000BF010000}"/>
    <cellStyle name="20% – paryškinimas 1 3 2 3 2 3 2" xfId="228" xr:uid="{00000000-0005-0000-0000-0000C0010000}"/>
    <cellStyle name="20% – paryškinimas 1 3 2 3 2 3 2 2" xfId="12585" xr:uid="{00000000-0005-0000-0000-0000C1010000}"/>
    <cellStyle name="20% – paryškinimas 1 3 2 3 2 3 3" xfId="8043" xr:uid="{00000000-0005-0000-0000-0000C2010000}"/>
    <cellStyle name="20% – paryškinimas 1 3 2 3 2 4" xfId="229" xr:uid="{00000000-0005-0000-0000-0000C3010000}"/>
    <cellStyle name="20% – paryškinimas 1 3 2 3 2 4 2" xfId="12586" xr:uid="{00000000-0005-0000-0000-0000C4010000}"/>
    <cellStyle name="20% – paryškinimas 1 3 2 3 2 5" xfId="8040" xr:uid="{00000000-0005-0000-0000-0000C5010000}"/>
    <cellStyle name="20% – paryškinimas 1 3 2 3 3" xfId="230" xr:uid="{00000000-0005-0000-0000-0000C6010000}"/>
    <cellStyle name="20% – paryškinimas 1 3 2 3 3 2" xfId="231" xr:uid="{00000000-0005-0000-0000-0000C7010000}"/>
    <cellStyle name="20% – paryškinimas 1 3 2 3 3 2 2" xfId="232" xr:uid="{00000000-0005-0000-0000-0000C8010000}"/>
    <cellStyle name="20% – paryškinimas 1 3 2 3 3 2 2 2" xfId="12587" xr:uid="{00000000-0005-0000-0000-0000C9010000}"/>
    <cellStyle name="20% – paryškinimas 1 3 2 3 3 2 3" xfId="8045" xr:uid="{00000000-0005-0000-0000-0000CA010000}"/>
    <cellStyle name="20% – paryškinimas 1 3 2 3 3 3" xfId="233" xr:uid="{00000000-0005-0000-0000-0000CB010000}"/>
    <cellStyle name="20% – paryškinimas 1 3 2 3 3 3 2" xfId="12588" xr:uid="{00000000-0005-0000-0000-0000CC010000}"/>
    <cellStyle name="20% – paryškinimas 1 3 2 3 3 4" xfId="8044" xr:uid="{00000000-0005-0000-0000-0000CD010000}"/>
    <cellStyle name="20% – paryškinimas 1 3 2 3 4" xfId="234" xr:uid="{00000000-0005-0000-0000-0000CE010000}"/>
    <cellStyle name="20% – paryškinimas 1 3 2 3 4 2" xfId="235" xr:uid="{00000000-0005-0000-0000-0000CF010000}"/>
    <cellStyle name="20% – paryškinimas 1 3 2 3 4 2 2" xfId="12589" xr:uid="{00000000-0005-0000-0000-0000D0010000}"/>
    <cellStyle name="20% – paryškinimas 1 3 2 3 4 3" xfId="8046" xr:uid="{00000000-0005-0000-0000-0000D1010000}"/>
    <cellStyle name="20% – paryškinimas 1 3 2 3 5" xfId="236" xr:uid="{00000000-0005-0000-0000-0000D2010000}"/>
    <cellStyle name="20% – paryškinimas 1 3 2 3 5 2" xfId="12590" xr:uid="{00000000-0005-0000-0000-0000D3010000}"/>
    <cellStyle name="20% – paryškinimas 1 3 2 3 6" xfId="8039" xr:uid="{00000000-0005-0000-0000-0000D4010000}"/>
    <cellStyle name="20% – paryškinimas 1 3 2 4" xfId="237" xr:uid="{00000000-0005-0000-0000-0000D5010000}"/>
    <cellStyle name="20% – paryškinimas 1 3 2 4 2" xfId="238" xr:uid="{00000000-0005-0000-0000-0000D6010000}"/>
    <cellStyle name="20% – paryškinimas 1 3 2 4 2 2" xfId="239" xr:uid="{00000000-0005-0000-0000-0000D7010000}"/>
    <cellStyle name="20% – paryškinimas 1 3 2 4 2 2 2" xfId="240" xr:uid="{00000000-0005-0000-0000-0000D8010000}"/>
    <cellStyle name="20% – paryškinimas 1 3 2 4 2 2 2 2" xfId="12591" xr:uid="{00000000-0005-0000-0000-0000D9010000}"/>
    <cellStyle name="20% – paryškinimas 1 3 2 4 2 2 3" xfId="8049" xr:uid="{00000000-0005-0000-0000-0000DA010000}"/>
    <cellStyle name="20% – paryškinimas 1 3 2 4 2 3" xfId="241" xr:uid="{00000000-0005-0000-0000-0000DB010000}"/>
    <cellStyle name="20% – paryškinimas 1 3 2 4 2 3 2" xfId="12592" xr:uid="{00000000-0005-0000-0000-0000DC010000}"/>
    <cellStyle name="20% – paryškinimas 1 3 2 4 2 4" xfId="8048" xr:uid="{00000000-0005-0000-0000-0000DD010000}"/>
    <cellStyle name="20% – paryškinimas 1 3 2 4 3" xfId="242" xr:uid="{00000000-0005-0000-0000-0000DE010000}"/>
    <cellStyle name="20% – paryškinimas 1 3 2 4 3 2" xfId="243" xr:uid="{00000000-0005-0000-0000-0000DF010000}"/>
    <cellStyle name="20% – paryškinimas 1 3 2 4 3 2 2" xfId="12593" xr:uid="{00000000-0005-0000-0000-0000E0010000}"/>
    <cellStyle name="20% – paryškinimas 1 3 2 4 3 3" xfId="8050" xr:uid="{00000000-0005-0000-0000-0000E1010000}"/>
    <cellStyle name="20% – paryškinimas 1 3 2 4 4" xfId="244" xr:uid="{00000000-0005-0000-0000-0000E2010000}"/>
    <cellStyle name="20% – paryškinimas 1 3 2 4 4 2" xfId="12594" xr:uid="{00000000-0005-0000-0000-0000E3010000}"/>
    <cellStyle name="20% – paryškinimas 1 3 2 4 5" xfId="8047" xr:uid="{00000000-0005-0000-0000-0000E4010000}"/>
    <cellStyle name="20% – paryškinimas 1 3 2 5" xfId="245" xr:uid="{00000000-0005-0000-0000-0000E5010000}"/>
    <cellStyle name="20% – paryškinimas 1 3 2 5 2" xfId="246" xr:uid="{00000000-0005-0000-0000-0000E6010000}"/>
    <cellStyle name="20% – paryškinimas 1 3 2 5 2 2" xfId="247" xr:uid="{00000000-0005-0000-0000-0000E7010000}"/>
    <cellStyle name="20% – paryškinimas 1 3 2 5 2 2 2" xfId="12595" xr:uid="{00000000-0005-0000-0000-0000E8010000}"/>
    <cellStyle name="20% – paryškinimas 1 3 2 5 2 3" xfId="8052" xr:uid="{00000000-0005-0000-0000-0000E9010000}"/>
    <cellStyle name="20% – paryškinimas 1 3 2 5 3" xfId="248" xr:uid="{00000000-0005-0000-0000-0000EA010000}"/>
    <cellStyle name="20% – paryškinimas 1 3 2 5 3 2" xfId="12596" xr:uid="{00000000-0005-0000-0000-0000EB010000}"/>
    <cellStyle name="20% – paryškinimas 1 3 2 5 4" xfId="8051" xr:uid="{00000000-0005-0000-0000-0000EC010000}"/>
    <cellStyle name="20% – paryškinimas 1 3 2 6" xfId="249" xr:uid="{00000000-0005-0000-0000-0000ED010000}"/>
    <cellStyle name="20% – paryškinimas 1 3 2 6 2" xfId="250" xr:uid="{00000000-0005-0000-0000-0000EE010000}"/>
    <cellStyle name="20% – paryškinimas 1 3 2 6 2 2" xfId="12597" xr:uid="{00000000-0005-0000-0000-0000EF010000}"/>
    <cellStyle name="20% – paryškinimas 1 3 2 6 3" xfId="8053" xr:uid="{00000000-0005-0000-0000-0000F0010000}"/>
    <cellStyle name="20% – paryškinimas 1 3 2 7" xfId="251" xr:uid="{00000000-0005-0000-0000-0000F1010000}"/>
    <cellStyle name="20% – paryškinimas 1 3 2 7 2" xfId="12598" xr:uid="{00000000-0005-0000-0000-0000F2010000}"/>
    <cellStyle name="20% – paryškinimas 1 3 2 8" xfId="8022" xr:uid="{00000000-0005-0000-0000-0000F3010000}"/>
    <cellStyle name="20% – paryškinimas 1 3 3" xfId="252" xr:uid="{00000000-0005-0000-0000-0000F4010000}"/>
    <cellStyle name="20% – paryškinimas 1 3 3 2" xfId="253" xr:uid="{00000000-0005-0000-0000-0000F5010000}"/>
    <cellStyle name="20% – paryškinimas 1 3 3 2 2" xfId="254" xr:uid="{00000000-0005-0000-0000-0000F6010000}"/>
    <cellStyle name="20% – paryškinimas 1 3 3 2 2 2" xfId="255" xr:uid="{00000000-0005-0000-0000-0000F7010000}"/>
    <cellStyle name="20% – paryškinimas 1 3 3 2 2 2 2" xfId="256" xr:uid="{00000000-0005-0000-0000-0000F8010000}"/>
    <cellStyle name="20% – paryškinimas 1 3 3 2 2 2 2 2" xfId="257" xr:uid="{00000000-0005-0000-0000-0000F9010000}"/>
    <cellStyle name="20% – paryškinimas 1 3 3 2 2 2 2 2 2" xfId="12599" xr:uid="{00000000-0005-0000-0000-0000FA010000}"/>
    <cellStyle name="20% – paryškinimas 1 3 3 2 2 2 2 3" xfId="8058" xr:uid="{00000000-0005-0000-0000-0000FB010000}"/>
    <cellStyle name="20% – paryškinimas 1 3 3 2 2 2 3" xfId="258" xr:uid="{00000000-0005-0000-0000-0000FC010000}"/>
    <cellStyle name="20% – paryškinimas 1 3 3 2 2 2 3 2" xfId="12600" xr:uid="{00000000-0005-0000-0000-0000FD010000}"/>
    <cellStyle name="20% – paryškinimas 1 3 3 2 2 2 4" xfId="8057" xr:uid="{00000000-0005-0000-0000-0000FE010000}"/>
    <cellStyle name="20% – paryškinimas 1 3 3 2 2 3" xfId="259" xr:uid="{00000000-0005-0000-0000-0000FF010000}"/>
    <cellStyle name="20% – paryškinimas 1 3 3 2 2 3 2" xfId="260" xr:uid="{00000000-0005-0000-0000-000000020000}"/>
    <cellStyle name="20% – paryškinimas 1 3 3 2 2 3 2 2" xfId="12601" xr:uid="{00000000-0005-0000-0000-000001020000}"/>
    <cellStyle name="20% – paryškinimas 1 3 3 2 2 3 3" xfId="8059" xr:uid="{00000000-0005-0000-0000-000002020000}"/>
    <cellStyle name="20% – paryškinimas 1 3 3 2 2 4" xfId="261" xr:uid="{00000000-0005-0000-0000-000003020000}"/>
    <cellStyle name="20% – paryškinimas 1 3 3 2 2 4 2" xfId="12602" xr:uid="{00000000-0005-0000-0000-000004020000}"/>
    <cellStyle name="20% – paryškinimas 1 3 3 2 2 5" xfId="8056" xr:uid="{00000000-0005-0000-0000-000005020000}"/>
    <cellStyle name="20% – paryškinimas 1 3 3 2 3" xfId="262" xr:uid="{00000000-0005-0000-0000-000006020000}"/>
    <cellStyle name="20% – paryškinimas 1 3 3 2 3 2" xfId="263" xr:uid="{00000000-0005-0000-0000-000007020000}"/>
    <cellStyle name="20% – paryškinimas 1 3 3 2 3 2 2" xfId="264" xr:uid="{00000000-0005-0000-0000-000008020000}"/>
    <cellStyle name="20% – paryškinimas 1 3 3 2 3 2 2 2" xfId="12603" xr:uid="{00000000-0005-0000-0000-000009020000}"/>
    <cellStyle name="20% – paryškinimas 1 3 3 2 3 2 3" xfId="8061" xr:uid="{00000000-0005-0000-0000-00000A020000}"/>
    <cellStyle name="20% – paryškinimas 1 3 3 2 3 3" xfId="265" xr:uid="{00000000-0005-0000-0000-00000B020000}"/>
    <cellStyle name="20% – paryškinimas 1 3 3 2 3 3 2" xfId="12604" xr:uid="{00000000-0005-0000-0000-00000C020000}"/>
    <cellStyle name="20% – paryškinimas 1 3 3 2 3 4" xfId="8060" xr:uid="{00000000-0005-0000-0000-00000D020000}"/>
    <cellStyle name="20% – paryškinimas 1 3 3 2 4" xfId="266" xr:uid="{00000000-0005-0000-0000-00000E020000}"/>
    <cellStyle name="20% – paryškinimas 1 3 3 2 4 2" xfId="267" xr:uid="{00000000-0005-0000-0000-00000F020000}"/>
    <cellStyle name="20% – paryškinimas 1 3 3 2 4 2 2" xfId="12605" xr:uid="{00000000-0005-0000-0000-000010020000}"/>
    <cellStyle name="20% – paryškinimas 1 3 3 2 4 3" xfId="8062" xr:uid="{00000000-0005-0000-0000-000011020000}"/>
    <cellStyle name="20% – paryškinimas 1 3 3 2 5" xfId="268" xr:uid="{00000000-0005-0000-0000-000012020000}"/>
    <cellStyle name="20% – paryškinimas 1 3 3 2 5 2" xfId="12606" xr:uid="{00000000-0005-0000-0000-000013020000}"/>
    <cellStyle name="20% – paryškinimas 1 3 3 2 6" xfId="8055" xr:uid="{00000000-0005-0000-0000-000014020000}"/>
    <cellStyle name="20% – paryškinimas 1 3 3 3" xfId="269" xr:uid="{00000000-0005-0000-0000-000015020000}"/>
    <cellStyle name="20% – paryškinimas 1 3 3 3 2" xfId="270" xr:uid="{00000000-0005-0000-0000-000016020000}"/>
    <cellStyle name="20% – paryškinimas 1 3 3 3 2 2" xfId="271" xr:uid="{00000000-0005-0000-0000-000017020000}"/>
    <cellStyle name="20% – paryškinimas 1 3 3 3 2 2 2" xfId="272" xr:uid="{00000000-0005-0000-0000-000018020000}"/>
    <cellStyle name="20% – paryškinimas 1 3 3 3 2 2 2 2" xfId="12607" xr:uid="{00000000-0005-0000-0000-000019020000}"/>
    <cellStyle name="20% – paryškinimas 1 3 3 3 2 2 3" xfId="8065" xr:uid="{00000000-0005-0000-0000-00001A020000}"/>
    <cellStyle name="20% – paryškinimas 1 3 3 3 2 3" xfId="273" xr:uid="{00000000-0005-0000-0000-00001B020000}"/>
    <cellStyle name="20% – paryškinimas 1 3 3 3 2 3 2" xfId="12608" xr:uid="{00000000-0005-0000-0000-00001C020000}"/>
    <cellStyle name="20% – paryškinimas 1 3 3 3 2 4" xfId="8064" xr:uid="{00000000-0005-0000-0000-00001D020000}"/>
    <cellStyle name="20% – paryškinimas 1 3 3 3 3" xfId="274" xr:uid="{00000000-0005-0000-0000-00001E020000}"/>
    <cellStyle name="20% – paryškinimas 1 3 3 3 3 2" xfId="275" xr:uid="{00000000-0005-0000-0000-00001F020000}"/>
    <cellStyle name="20% – paryškinimas 1 3 3 3 3 2 2" xfId="12609" xr:uid="{00000000-0005-0000-0000-000020020000}"/>
    <cellStyle name="20% – paryškinimas 1 3 3 3 3 3" xfId="8066" xr:uid="{00000000-0005-0000-0000-000021020000}"/>
    <cellStyle name="20% – paryškinimas 1 3 3 3 4" xfId="276" xr:uid="{00000000-0005-0000-0000-000022020000}"/>
    <cellStyle name="20% – paryškinimas 1 3 3 3 4 2" xfId="12610" xr:uid="{00000000-0005-0000-0000-000023020000}"/>
    <cellStyle name="20% – paryškinimas 1 3 3 3 5" xfId="8063" xr:uid="{00000000-0005-0000-0000-000024020000}"/>
    <cellStyle name="20% – paryškinimas 1 3 3 4" xfId="277" xr:uid="{00000000-0005-0000-0000-000025020000}"/>
    <cellStyle name="20% – paryškinimas 1 3 3 4 2" xfId="278" xr:uid="{00000000-0005-0000-0000-000026020000}"/>
    <cellStyle name="20% – paryškinimas 1 3 3 4 2 2" xfId="279" xr:uid="{00000000-0005-0000-0000-000027020000}"/>
    <cellStyle name="20% – paryškinimas 1 3 3 4 2 2 2" xfId="12611" xr:uid="{00000000-0005-0000-0000-000028020000}"/>
    <cellStyle name="20% – paryškinimas 1 3 3 4 2 3" xfId="8068" xr:uid="{00000000-0005-0000-0000-000029020000}"/>
    <cellStyle name="20% – paryškinimas 1 3 3 4 3" xfId="280" xr:uid="{00000000-0005-0000-0000-00002A020000}"/>
    <cellStyle name="20% – paryškinimas 1 3 3 4 3 2" xfId="12612" xr:uid="{00000000-0005-0000-0000-00002B020000}"/>
    <cellStyle name="20% – paryškinimas 1 3 3 4 4" xfId="8067" xr:uid="{00000000-0005-0000-0000-00002C020000}"/>
    <cellStyle name="20% – paryškinimas 1 3 3 5" xfId="281" xr:uid="{00000000-0005-0000-0000-00002D020000}"/>
    <cellStyle name="20% – paryškinimas 1 3 3 5 2" xfId="282" xr:uid="{00000000-0005-0000-0000-00002E020000}"/>
    <cellStyle name="20% – paryškinimas 1 3 3 5 2 2" xfId="12613" xr:uid="{00000000-0005-0000-0000-00002F020000}"/>
    <cellStyle name="20% – paryškinimas 1 3 3 5 3" xfId="8069" xr:uid="{00000000-0005-0000-0000-000030020000}"/>
    <cellStyle name="20% – paryškinimas 1 3 3 6" xfId="283" xr:uid="{00000000-0005-0000-0000-000031020000}"/>
    <cellStyle name="20% – paryškinimas 1 3 3 6 2" xfId="12614" xr:uid="{00000000-0005-0000-0000-000032020000}"/>
    <cellStyle name="20% – paryškinimas 1 3 3 7" xfId="8054" xr:uid="{00000000-0005-0000-0000-000033020000}"/>
    <cellStyle name="20% – paryškinimas 1 3 4" xfId="284" xr:uid="{00000000-0005-0000-0000-000034020000}"/>
    <cellStyle name="20% – paryškinimas 1 3 4 2" xfId="285" xr:uid="{00000000-0005-0000-0000-000035020000}"/>
    <cellStyle name="20% – paryškinimas 1 3 4 2 2" xfId="286" xr:uid="{00000000-0005-0000-0000-000036020000}"/>
    <cellStyle name="20% – paryškinimas 1 3 4 2 2 2" xfId="287" xr:uid="{00000000-0005-0000-0000-000037020000}"/>
    <cellStyle name="20% – paryškinimas 1 3 4 2 2 2 2" xfId="288" xr:uid="{00000000-0005-0000-0000-000038020000}"/>
    <cellStyle name="20% – paryškinimas 1 3 4 2 2 2 2 2" xfId="12615" xr:uid="{00000000-0005-0000-0000-000039020000}"/>
    <cellStyle name="20% – paryškinimas 1 3 4 2 2 2 3" xfId="8073" xr:uid="{00000000-0005-0000-0000-00003A020000}"/>
    <cellStyle name="20% – paryškinimas 1 3 4 2 2 3" xfId="289" xr:uid="{00000000-0005-0000-0000-00003B020000}"/>
    <cellStyle name="20% – paryškinimas 1 3 4 2 2 3 2" xfId="12616" xr:uid="{00000000-0005-0000-0000-00003C020000}"/>
    <cellStyle name="20% – paryškinimas 1 3 4 2 2 4" xfId="8072" xr:uid="{00000000-0005-0000-0000-00003D020000}"/>
    <cellStyle name="20% – paryškinimas 1 3 4 2 3" xfId="290" xr:uid="{00000000-0005-0000-0000-00003E020000}"/>
    <cellStyle name="20% – paryškinimas 1 3 4 2 3 2" xfId="291" xr:uid="{00000000-0005-0000-0000-00003F020000}"/>
    <cellStyle name="20% – paryškinimas 1 3 4 2 3 2 2" xfId="12617" xr:uid="{00000000-0005-0000-0000-000040020000}"/>
    <cellStyle name="20% – paryškinimas 1 3 4 2 3 3" xfId="8074" xr:uid="{00000000-0005-0000-0000-000041020000}"/>
    <cellStyle name="20% – paryškinimas 1 3 4 2 4" xfId="292" xr:uid="{00000000-0005-0000-0000-000042020000}"/>
    <cellStyle name="20% – paryškinimas 1 3 4 2 4 2" xfId="12618" xr:uid="{00000000-0005-0000-0000-000043020000}"/>
    <cellStyle name="20% – paryškinimas 1 3 4 2 5" xfId="8071" xr:uid="{00000000-0005-0000-0000-000044020000}"/>
    <cellStyle name="20% – paryškinimas 1 3 4 3" xfId="293" xr:uid="{00000000-0005-0000-0000-000045020000}"/>
    <cellStyle name="20% – paryškinimas 1 3 4 3 2" xfId="294" xr:uid="{00000000-0005-0000-0000-000046020000}"/>
    <cellStyle name="20% – paryškinimas 1 3 4 3 2 2" xfId="295" xr:uid="{00000000-0005-0000-0000-000047020000}"/>
    <cellStyle name="20% – paryškinimas 1 3 4 3 2 2 2" xfId="12619" xr:uid="{00000000-0005-0000-0000-000048020000}"/>
    <cellStyle name="20% – paryškinimas 1 3 4 3 2 3" xfId="8076" xr:uid="{00000000-0005-0000-0000-000049020000}"/>
    <cellStyle name="20% – paryškinimas 1 3 4 3 3" xfId="296" xr:uid="{00000000-0005-0000-0000-00004A020000}"/>
    <cellStyle name="20% – paryškinimas 1 3 4 3 3 2" xfId="12620" xr:uid="{00000000-0005-0000-0000-00004B020000}"/>
    <cellStyle name="20% – paryškinimas 1 3 4 3 4" xfId="8075" xr:uid="{00000000-0005-0000-0000-00004C020000}"/>
    <cellStyle name="20% – paryškinimas 1 3 4 4" xfId="297" xr:uid="{00000000-0005-0000-0000-00004D020000}"/>
    <cellStyle name="20% – paryškinimas 1 3 4 4 2" xfId="298" xr:uid="{00000000-0005-0000-0000-00004E020000}"/>
    <cellStyle name="20% – paryškinimas 1 3 4 4 2 2" xfId="12621" xr:uid="{00000000-0005-0000-0000-00004F020000}"/>
    <cellStyle name="20% – paryškinimas 1 3 4 4 3" xfId="8077" xr:uid="{00000000-0005-0000-0000-000050020000}"/>
    <cellStyle name="20% – paryškinimas 1 3 4 5" xfId="299" xr:uid="{00000000-0005-0000-0000-000051020000}"/>
    <cellStyle name="20% – paryškinimas 1 3 4 5 2" xfId="12622" xr:uid="{00000000-0005-0000-0000-000052020000}"/>
    <cellStyle name="20% – paryškinimas 1 3 4 6" xfId="8070" xr:uid="{00000000-0005-0000-0000-000053020000}"/>
    <cellStyle name="20% – paryškinimas 1 3 5" xfId="300" xr:uid="{00000000-0005-0000-0000-000054020000}"/>
    <cellStyle name="20% – paryškinimas 1 3 5 2" xfId="301" xr:uid="{00000000-0005-0000-0000-000055020000}"/>
    <cellStyle name="20% – paryškinimas 1 3 5 2 2" xfId="302" xr:uid="{00000000-0005-0000-0000-000056020000}"/>
    <cellStyle name="20% – paryškinimas 1 3 5 2 2 2" xfId="303" xr:uid="{00000000-0005-0000-0000-000057020000}"/>
    <cellStyle name="20% – paryškinimas 1 3 5 2 2 2 2" xfId="12623" xr:uid="{00000000-0005-0000-0000-000058020000}"/>
    <cellStyle name="20% – paryškinimas 1 3 5 2 2 3" xfId="8080" xr:uid="{00000000-0005-0000-0000-000059020000}"/>
    <cellStyle name="20% – paryškinimas 1 3 5 2 3" xfId="304" xr:uid="{00000000-0005-0000-0000-00005A020000}"/>
    <cellStyle name="20% – paryškinimas 1 3 5 2 3 2" xfId="12624" xr:uid="{00000000-0005-0000-0000-00005B020000}"/>
    <cellStyle name="20% – paryškinimas 1 3 5 2 4" xfId="8079" xr:uid="{00000000-0005-0000-0000-00005C020000}"/>
    <cellStyle name="20% – paryškinimas 1 3 5 3" xfId="305" xr:uid="{00000000-0005-0000-0000-00005D020000}"/>
    <cellStyle name="20% – paryškinimas 1 3 5 3 2" xfId="306" xr:uid="{00000000-0005-0000-0000-00005E020000}"/>
    <cellStyle name="20% – paryškinimas 1 3 5 3 2 2" xfId="12625" xr:uid="{00000000-0005-0000-0000-00005F020000}"/>
    <cellStyle name="20% – paryškinimas 1 3 5 3 3" xfId="8081" xr:uid="{00000000-0005-0000-0000-000060020000}"/>
    <cellStyle name="20% – paryškinimas 1 3 5 4" xfId="307" xr:uid="{00000000-0005-0000-0000-000061020000}"/>
    <cellStyle name="20% – paryškinimas 1 3 5 4 2" xfId="12626" xr:uid="{00000000-0005-0000-0000-000062020000}"/>
    <cellStyle name="20% – paryškinimas 1 3 5 5" xfId="8078" xr:uid="{00000000-0005-0000-0000-000063020000}"/>
    <cellStyle name="20% – paryškinimas 1 3 6" xfId="308" xr:uid="{00000000-0005-0000-0000-000064020000}"/>
    <cellStyle name="20% – paryškinimas 1 3 6 2" xfId="309" xr:uid="{00000000-0005-0000-0000-000065020000}"/>
    <cellStyle name="20% – paryškinimas 1 3 6 2 2" xfId="310" xr:uid="{00000000-0005-0000-0000-000066020000}"/>
    <cellStyle name="20% – paryškinimas 1 3 6 2 2 2" xfId="12627" xr:uid="{00000000-0005-0000-0000-000067020000}"/>
    <cellStyle name="20% – paryškinimas 1 3 6 2 3" xfId="8083" xr:uid="{00000000-0005-0000-0000-000068020000}"/>
    <cellStyle name="20% – paryškinimas 1 3 6 3" xfId="311" xr:uid="{00000000-0005-0000-0000-000069020000}"/>
    <cellStyle name="20% – paryškinimas 1 3 6 3 2" xfId="12628" xr:uid="{00000000-0005-0000-0000-00006A020000}"/>
    <cellStyle name="20% – paryškinimas 1 3 6 4" xfId="8082" xr:uid="{00000000-0005-0000-0000-00006B020000}"/>
    <cellStyle name="20% – paryškinimas 1 3 7" xfId="312" xr:uid="{00000000-0005-0000-0000-00006C020000}"/>
    <cellStyle name="20% – paryškinimas 1 3 7 2" xfId="313" xr:uid="{00000000-0005-0000-0000-00006D020000}"/>
    <cellStyle name="20% – paryškinimas 1 3 7 2 2" xfId="12629" xr:uid="{00000000-0005-0000-0000-00006E020000}"/>
    <cellStyle name="20% – paryškinimas 1 3 7 3" xfId="8084" xr:uid="{00000000-0005-0000-0000-00006F020000}"/>
    <cellStyle name="20% – paryškinimas 1 3 8" xfId="314" xr:uid="{00000000-0005-0000-0000-000070020000}"/>
    <cellStyle name="20% – paryškinimas 1 3 8 2" xfId="12630" xr:uid="{00000000-0005-0000-0000-000071020000}"/>
    <cellStyle name="20% – paryškinimas 1 3 9" xfId="8021" xr:uid="{00000000-0005-0000-0000-000072020000}"/>
    <cellStyle name="20% – paryškinimas 1 4" xfId="315" xr:uid="{00000000-0005-0000-0000-000073020000}"/>
    <cellStyle name="20% – paryškinimas 1 4 2" xfId="316" xr:uid="{00000000-0005-0000-0000-000074020000}"/>
    <cellStyle name="20% – paryškinimas 1 4 2 2" xfId="317" xr:uid="{00000000-0005-0000-0000-000075020000}"/>
    <cellStyle name="20% – paryškinimas 1 4 2 2 2" xfId="318" xr:uid="{00000000-0005-0000-0000-000076020000}"/>
    <cellStyle name="20% – paryškinimas 1 4 2 2 2 2" xfId="319" xr:uid="{00000000-0005-0000-0000-000077020000}"/>
    <cellStyle name="20% – paryškinimas 1 4 2 2 2 2 2" xfId="320" xr:uid="{00000000-0005-0000-0000-000078020000}"/>
    <cellStyle name="20% – paryškinimas 1 4 2 2 2 2 2 2" xfId="321" xr:uid="{00000000-0005-0000-0000-000079020000}"/>
    <cellStyle name="20% – paryškinimas 1 4 2 2 2 2 2 2 2" xfId="322" xr:uid="{00000000-0005-0000-0000-00007A020000}"/>
    <cellStyle name="20% – paryškinimas 1 4 2 2 2 2 2 2 2 2" xfId="12631" xr:uid="{00000000-0005-0000-0000-00007B020000}"/>
    <cellStyle name="20% – paryškinimas 1 4 2 2 2 2 2 2 3" xfId="8091" xr:uid="{00000000-0005-0000-0000-00007C020000}"/>
    <cellStyle name="20% – paryškinimas 1 4 2 2 2 2 2 3" xfId="323" xr:uid="{00000000-0005-0000-0000-00007D020000}"/>
    <cellStyle name="20% – paryškinimas 1 4 2 2 2 2 2 3 2" xfId="12632" xr:uid="{00000000-0005-0000-0000-00007E020000}"/>
    <cellStyle name="20% – paryškinimas 1 4 2 2 2 2 2 4" xfId="8090" xr:uid="{00000000-0005-0000-0000-00007F020000}"/>
    <cellStyle name="20% – paryškinimas 1 4 2 2 2 2 3" xfId="324" xr:uid="{00000000-0005-0000-0000-000080020000}"/>
    <cellStyle name="20% – paryškinimas 1 4 2 2 2 2 3 2" xfId="325" xr:uid="{00000000-0005-0000-0000-000081020000}"/>
    <cellStyle name="20% – paryškinimas 1 4 2 2 2 2 3 2 2" xfId="12633" xr:uid="{00000000-0005-0000-0000-000082020000}"/>
    <cellStyle name="20% – paryškinimas 1 4 2 2 2 2 3 3" xfId="8092" xr:uid="{00000000-0005-0000-0000-000083020000}"/>
    <cellStyle name="20% – paryškinimas 1 4 2 2 2 2 4" xfId="326" xr:uid="{00000000-0005-0000-0000-000084020000}"/>
    <cellStyle name="20% – paryškinimas 1 4 2 2 2 2 4 2" xfId="12634" xr:uid="{00000000-0005-0000-0000-000085020000}"/>
    <cellStyle name="20% – paryškinimas 1 4 2 2 2 2 5" xfId="8089" xr:uid="{00000000-0005-0000-0000-000086020000}"/>
    <cellStyle name="20% – paryškinimas 1 4 2 2 2 3" xfId="327" xr:uid="{00000000-0005-0000-0000-000087020000}"/>
    <cellStyle name="20% – paryškinimas 1 4 2 2 2 3 2" xfId="328" xr:uid="{00000000-0005-0000-0000-000088020000}"/>
    <cellStyle name="20% – paryškinimas 1 4 2 2 2 3 2 2" xfId="329" xr:uid="{00000000-0005-0000-0000-000089020000}"/>
    <cellStyle name="20% – paryškinimas 1 4 2 2 2 3 2 2 2" xfId="12635" xr:uid="{00000000-0005-0000-0000-00008A020000}"/>
    <cellStyle name="20% – paryškinimas 1 4 2 2 2 3 2 3" xfId="8094" xr:uid="{00000000-0005-0000-0000-00008B020000}"/>
    <cellStyle name="20% – paryškinimas 1 4 2 2 2 3 3" xfId="330" xr:uid="{00000000-0005-0000-0000-00008C020000}"/>
    <cellStyle name="20% – paryškinimas 1 4 2 2 2 3 3 2" xfId="12636" xr:uid="{00000000-0005-0000-0000-00008D020000}"/>
    <cellStyle name="20% – paryškinimas 1 4 2 2 2 3 4" xfId="8093" xr:uid="{00000000-0005-0000-0000-00008E020000}"/>
    <cellStyle name="20% – paryškinimas 1 4 2 2 2 4" xfId="331" xr:uid="{00000000-0005-0000-0000-00008F020000}"/>
    <cellStyle name="20% – paryškinimas 1 4 2 2 2 4 2" xfId="332" xr:uid="{00000000-0005-0000-0000-000090020000}"/>
    <cellStyle name="20% – paryškinimas 1 4 2 2 2 4 2 2" xfId="12637" xr:uid="{00000000-0005-0000-0000-000091020000}"/>
    <cellStyle name="20% – paryškinimas 1 4 2 2 2 4 3" xfId="8095" xr:uid="{00000000-0005-0000-0000-000092020000}"/>
    <cellStyle name="20% – paryškinimas 1 4 2 2 2 5" xfId="333" xr:uid="{00000000-0005-0000-0000-000093020000}"/>
    <cellStyle name="20% – paryškinimas 1 4 2 2 2 5 2" xfId="12638" xr:uid="{00000000-0005-0000-0000-000094020000}"/>
    <cellStyle name="20% – paryškinimas 1 4 2 2 2 6" xfId="8088" xr:uid="{00000000-0005-0000-0000-000095020000}"/>
    <cellStyle name="20% – paryškinimas 1 4 2 2 3" xfId="334" xr:uid="{00000000-0005-0000-0000-000096020000}"/>
    <cellStyle name="20% – paryškinimas 1 4 2 2 3 2" xfId="335" xr:uid="{00000000-0005-0000-0000-000097020000}"/>
    <cellStyle name="20% – paryškinimas 1 4 2 2 3 2 2" xfId="336" xr:uid="{00000000-0005-0000-0000-000098020000}"/>
    <cellStyle name="20% – paryškinimas 1 4 2 2 3 2 2 2" xfId="337" xr:uid="{00000000-0005-0000-0000-000099020000}"/>
    <cellStyle name="20% – paryškinimas 1 4 2 2 3 2 2 2 2" xfId="12639" xr:uid="{00000000-0005-0000-0000-00009A020000}"/>
    <cellStyle name="20% – paryškinimas 1 4 2 2 3 2 2 3" xfId="8098" xr:uid="{00000000-0005-0000-0000-00009B020000}"/>
    <cellStyle name="20% – paryškinimas 1 4 2 2 3 2 3" xfId="338" xr:uid="{00000000-0005-0000-0000-00009C020000}"/>
    <cellStyle name="20% – paryškinimas 1 4 2 2 3 2 3 2" xfId="12640" xr:uid="{00000000-0005-0000-0000-00009D020000}"/>
    <cellStyle name="20% – paryškinimas 1 4 2 2 3 2 4" xfId="8097" xr:uid="{00000000-0005-0000-0000-00009E020000}"/>
    <cellStyle name="20% – paryškinimas 1 4 2 2 3 3" xfId="339" xr:uid="{00000000-0005-0000-0000-00009F020000}"/>
    <cellStyle name="20% – paryškinimas 1 4 2 2 3 3 2" xfId="340" xr:uid="{00000000-0005-0000-0000-0000A0020000}"/>
    <cellStyle name="20% – paryškinimas 1 4 2 2 3 3 2 2" xfId="12641" xr:uid="{00000000-0005-0000-0000-0000A1020000}"/>
    <cellStyle name="20% – paryškinimas 1 4 2 2 3 3 3" xfId="8099" xr:uid="{00000000-0005-0000-0000-0000A2020000}"/>
    <cellStyle name="20% – paryškinimas 1 4 2 2 3 4" xfId="341" xr:uid="{00000000-0005-0000-0000-0000A3020000}"/>
    <cellStyle name="20% – paryškinimas 1 4 2 2 3 4 2" xfId="12642" xr:uid="{00000000-0005-0000-0000-0000A4020000}"/>
    <cellStyle name="20% – paryškinimas 1 4 2 2 3 5" xfId="8096" xr:uid="{00000000-0005-0000-0000-0000A5020000}"/>
    <cellStyle name="20% – paryškinimas 1 4 2 2 4" xfId="342" xr:uid="{00000000-0005-0000-0000-0000A6020000}"/>
    <cellStyle name="20% – paryškinimas 1 4 2 2 4 2" xfId="343" xr:uid="{00000000-0005-0000-0000-0000A7020000}"/>
    <cellStyle name="20% – paryškinimas 1 4 2 2 4 2 2" xfId="344" xr:uid="{00000000-0005-0000-0000-0000A8020000}"/>
    <cellStyle name="20% – paryškinimas 1 4 2 2 4 2 2 2" xfId="12643" xr:uid="{00000000-0005-0000-0000-0000A9020000}"/>
    <cellStyle name="20% – paryškinimas 1 4 2 2 4 2 3" xfId="8101" xr:uid="{00000000-0005-0000-0000-0000AA020000}"/>
    <cellStyle name="20% – paryškinimas 1 4 2 2 4 3" xfId="345" xr:uid="{00000000-0005-0000-0000-0000AB020000}"/>
    <cellStyle name="20% – paryškinimas 1 4 2 2 4 3 2" xfId="12644" xr:uid="{00000000-0005-0000-0000-0000AC020000}"/>
    <cellStyle name="20% – paryškinimas 1 4 2 2 4 4" xfId="8100" xr:uid="{00000000-0005-0000-0000-0000AD020000}"/>
    <cellStyle name="20% – paryškinimas 1 4 2 2 5" xfId="346" xr:uid="{00000000-0005-0000-0000-0000AE020000}"/>
    <cellStyle name="20% – paryškinimas 1 4 2 2 5 2" xfId="347" xr:uid="{00000000-0005-0000-0000-0000AF020000}"/>
    <cellStyle name="20% – paryškinimas 1 4 2 2 5 2 2" xfId="12645" xr:uid="{00000000-0005-0000-0000-0000B0020000}"/>
    <cellStyle name="20% – paryškinimas 1 4 2 2 5 3" xfId="8102" xr:uid="{00000000-0005-0000-0000-0000B1020000}"/>
    <cellStyle name="20% – paryškinimas 1 4 2 2 6" xfId="348" xr:uid="{00000000-0005-0000-0000-0000B2020000}"/>
    <cellStyle name="20% – paryškinimas 1 4 2 2 6 2" xfId="12646" xr:uid="{00000000-0005-0000-0000-0000B3020000}"/>
    <cellStyle name="20% – paryškinimas 1 4 2 2 7" xfId="8087" xr:uid="{00000000-0005-0000-0000-0000B4020000}"/>
    <cellStyle name="20% – paryškinimas 1 4 2 3" xfId="349" xr:uid="{00000000-0005-0000-0000-0000B5020000}"/>
    <cellStyle name="20% – paryškinimas 1 4 2 3 2" xfId="350" xr:uid="{00000000-0005-0000-0000-0000B6020000}"/>
    <cellStyle name="20% – paryškinimas 1 4 2 3 2 2" xfId="351" xr:uid="{00000000-0005-0000-0000-0000B7020000}"/>
    <cellStyle name="20% – paryškinimas 1 4 2 3 2 2 2" xfId="352" xr:uid="{00000000-0005-0000-0000-0000B8020000}"/>
    <cellStyle name="20% – paryškinimas 1 4 2 3 2 2 2 2" xfId="353" xr:uid="{00000000-0005-0000-0000-0000B9020000}"/>
    <cellStyle name="20% – paryškinimas 1 4 2 3 2 2 2 2 2" xfId="12647" xr:uid="{00000000-0005-0000-0000-0000BA020000}"/>
    <cellStyle name="20% – paryškinimas 1 4 2 3 2 2 2 3" xfId="8106" xr:uid="{00000000-0005-0000-0000-0000BB020000}"/>
    <cellStyle name="20% – paryškinimas 1 4 2 3 2 2 3" xfId="354" xr:uid="{00000000-0005-0000-0000-0000BC020000}"/>
    <cellStyle name="20% – paryškinimas 1 4 2 3 2 2 3 2" xfId="12648" xr:uid="{00000000-0005-0000-0000-0000BD020000}"/>
    <cellStyle name="20% – paryškinimas 1 4 2 3 2 2 4" xfId="8105" xr:uid="{00000000-0005-0000-0000-0000BE020000}"/>
    <cellStyle name="20% – paryškinimas 1 4 2 3 2 3" xfId="355" xr:uid="{00000000-0005-0000-0000-0000BF020000}"/>
    <cellStyle name="20% – paryškinimas 1 4 2 3 2 3 2" xfId="356" xr:uid="{00000000-0005-0000-0000-0000C0020000}"/>
    <cellStyle name="20% – paryškinimas 1 4 2 3 2 3 2 2" xfId="12649" xr:uid="{00000000-0005-0000-0000-0000C1020000}"/>
    <cellStyle name="20% – paryškinimas 1 4 2 3 2 3 3" xfId="8107" xr:uid="{00000000-0005-0000-0000-0000C2020000}"/>
    <cellStyle name="20% – paryškinimas 1 4 2 3 2 4" xfId="357" xr:uid="{00000000-0005-0000-0000-0000C3020000}"/>
    <cellStyle name="20% – paryškinimas 1 4 2 3 2 4 2" xfId="12650" xr:uid="{00000000-0005-0000-0000-0000C4020000}"/>
    <cellStyle name="20% – paryškinimas 1 4 2 3 2 5" xfId="8104" xr:uid="{00000000-0005-0000-0000-0000C5020000}"/>
    <cellStyle name="20% – paryškinimas 1 4 2 3 3" xfId="358" xr:uid="{00000000-0005-0000-0000-0000C6020000}"/>
    <cellStyle name="20% – paryškinimas 1 4 2 3 3 2" xfId="359" xr:uid="{00000000-0005-0000-0000-0000C7020000}"/>
    <cellStyle name="20% – paryškinimas 1 4 2 3 3 2 2" xfId="360" xr:uid="{00000000-0005-0000-0000-0000C8020000}"/>
    <cellStyle name="20% – paryškinimas 1 4 2 3 3 2 2 2" xfId="12651" xr:uid="{00000000-0005-0000-0000-0000C9020000}"/>
    <cellStyle name="20% – paryškinimas 1 4 2 3 3 2 3" xfId="8109" xr:uid="{00000000-0005-0000-0000-0000CA020000}"/>
    <cellStyle name="20% – paryškinimas 1 4 2 3 3 3" xfId="361" xr:uid="{00000000-0005-0000-0000-0000CB020000}"/>
    <cellStyle name="20% – paryškinimas 1 4 2 3 3 3 2" xfId="12652" xr:uid="{00000000-0005-0000-0000-0000CC020000}"/>
    <cellStyle name="20% – paryškinimas 1 4 2 3 3 4" xfId="8108" xr:uid="{00000000-0005-0000-0000-0000CD020000}"/>
    <cellStyle name="20% – paryškinimas 1 4 2 3 4" xfId="362" xr:uid="{00000000-0005-0000-0000-0000CE020000}"/>
    <cellStyle name="20% – paryškinimas 1 4 2 3 4 2" xfId="363" xr:uid="{00000000-0005-0000-0000-0000CF020000}"/>
    <cellStyle name="20% – paryškinimas 1 4 2 3 4 2 2" xfId="12653" xr:uid="{00000000-0005-0000-0000-0000D0020000}"/>
    <cellStyle name="20% – paryškinimas 1 4 2 3 4 3" xfId="8110" xr:uid="{00000000-0005-0000-0000-0000D1020000}"/>
    <cellStyle name="20% – paryškinimas 1 4 2 3 5" xfId="364" xr:uid="{00000000-0005-0000-0000-0000D2020000}"/>
    <cellStyle name="20% – paryškinimas 1 4 2 3 5 2" xfId="12654" xr:uid="{00000000-0005-0000-0000-0000D3020000}"/>
    <cellStyle name="20% – paryškinimas 1 4 2 3 6" xfId="8103" xr:uid="{00000000-0005-0000-0000-0000D4020000}"/>
    <cellStyle name="20% – paryškinimas 1 4 2 4" xfId="365" xr:uid="{00000000-0005-0000-0000-0000D5020000}"/>
    <cellStyle name="20% – paryškinimas 1 4 2 4 2" xfId="366" xr:uid="{00000000-0005-0000-0000-0000D6020000}"/>
    <cellStyle name="20% – paryškinimas 1 4 2 4 2 2" xfId="367" xr:uid="{00000000-0005-0000-0000-0000D7020000}"/>
    <cellStyle name="20% – paryškinimas 1 4 2 4 2 2 2" xfId="368" xr:uid="{00000000-0005-0000-0000-0000D8020000}"/>
    <cellStyle name="20% – paryškinimas 1 4 2 4 2 2 2 2" xfId="12655" xr:uid="{00000000-0005-0000-0000-0000D9020000}"/>
    <cellStyle name="20% – paryškinimas 1 4 2 4 2 2 3" xfId="8113" xr:uid="{00000000-0005-0000-0000-0000DA020000}"/>
    <cellStyle name="20% – paryškinimas 1 4 2 4 2 3" xfId="369" xr:uid="{00000000-0005-0000-0000-0000DB020000}"/>
    <cellStyle name="20% – paryškinimas 1 4 2 4 2 3 2" xfId="12656" xr:uid="{00000000-0005-0000-0000-0000DC020000}"/>
    <cellStyle name="20% – paryškinimas 1 4 2 4 2 4" xfId="8112" xr:uid="{00000000-0005-0000-0000-0000DD020000}"/>
    <cellStyle name="20% – paryškinimas 1 4 2 4 3" xfId="370" xr:uid="{00000000-0005-0000-0000-0000DE020000}"/>
    <cellStyle name="20% – paryškinimas 1 4 2 4 3 2" xfId="371" xr:uid="{00000000-0005-0000-0000-0000DF020000}"/>
    <cellStyle name="20% – paryškinimas 1 4 2 4 3 2 2" xfId="12657" xr:uid="{00000000-0005-0000-0000-0000E0020000}"/>
    <cellStyle name="20% – paryškinimas 1 4 2 4 3 3" xfId="8114" xr:uid="{00000000-0005-0000-0000-0000E1020000}"/>
    <cellStyle name="20% – paryškinimas 1 4 2 4 4" xfId="372" xr:uid="{00000000-0005-0000-0000-0000E2020000}"/>
    <cellStyle name="20% – paryškinimas 1 4 2 4 4 2" xfId="12658" xr:uid="{00000000-0005-0000-0000-0000E3020000}"/>
    <cellStyle name="20% – paryškinimas 1 4 2 4 5" xfId="8111" xr:uid="{00000000-0005-0000-0000-0000E4020000}"/>
    <cellStyle name="20% – paryškinimas 1 4 2 5" xfId="373" xr:uid="{00000000-0005-0000-0000-0000E5020000}"/>
    <cellStyle name="20% – paryškinimas 1 4 2 5 2" xfId="374" xr:uid="{00000000-0005-0000-0000-0000E6020000}"/>
    <cellStyle name="20% – paryškinimas 1 4 2 5 2 2" xfId="375" xr:uid="{00000000-0005-0000-0000-0000E7020000}"/>
    <cellStyle name="20% – paryškinimas 1 4 2 5 2 2 2" xfId="12659" xr:uid="{00000000-0005-0000-0000-0000E8020000}"/>
    <cellStyle name="20% – paryškinimas 1 4 2 5 2 3" xfId="8116" xr:uid="{00000000-0005-0000-0000-0000E9020000}"/>
    <cellStyle name="20% – paryškinimas 1 4 2 5 3" xfId="376" xr:uid="{00000000-0005-0000-0000-0000EA020000}"/>
    <cellStyle name="20% – paryškinimas 1 4 2 5 3 2" xfId="12660" xr:uid="{00000000-0005-0000-0000-0000EB020000}"/>
    <cellStyle name="20% – paryškinimas 1 4 2 5 4" xfId="8115" xr:uid="{00000000-0005-0000-0000-0000EC020000}"/>
    <cellStyle name="20% – paryškinimas 1 4 2 6" xfId="377" xr:uid="{00000000-0005-0000-0000-0000ED020000}"/>
    <cellStyle name="20% – paryškinimas 1 4 2 6 2" xfId="378" xr:uid="{00000000-0005-0000-0000-0000EE020000}"/>
    <cellStyle name="20% – paryškinimas 1 4 2 6 2 2" xfId="12661" xr:uid="{00000000-0005-0000-0000-0000EF020000}"/>
    <cellStyle name="20% – paryškinimas 1 4 2 6 3" xfId="8117" xr:uid="{00000000-0005-0000-0000-0000F0020000}"/>
    <cellStyle name="20% – paryškinimas 1 4 2 7" xfId="379" xr:uid="{00000000-0005-0000-0000-0000F1020000}"/>
    <cellStyle name="20% – paryškinimas 1 4 2 7 2" xfId="12662" xr:uid="{00000000-0005-0000-0000-0000F2020000}"/>
    <cellStyle name="20% – paryškinimas 1 4 2 8" xfId="8086" xr:uid="{00000000-0005-0000-0000-0000F3020000}"/>
    <cellStyle name="20% – paryškinimas 1 4 3" xfId="380" xr:uid="{00000000-0005-0000-0000-0000F4020000}"/>
    <cellStyle name="20% – paryškinimas 1 4 3 2" xfId="381" xr:uid="{00000000-0005-0000-0000-0000F5020000}"/>
    <cellStyle name="20% – paryškinimas 1 4 3 2 2" xfId="382" xr:uid="{00000000-0005-0000-0000-0000F6020000}"/>
    <cellStyle name="20% – paryškinimas 1 4 3 2 2 2" xfId="383" xr:uid="{00000000-0005-0000-0000-0000F7020000}"/>
    <cellStyle name="20% – paryškinimas 1 4 3 2 2 2 2" xfId="384" xr:uid="{00000000-0005-0000-0000-0000F8020000}"/>
    <cellStyle name="20% – paryškinimas 1 4 3 2 2 2 2 2" xfId="385" xr:uid="{00000000-0005-0000-0000-0000F9020000}"/>
    <cellStyle name="20% – paryškinimas 1 4 3 2 2 2 2 2 2" xfId="12663" xr:uid="{00000000-0005-0000-0000-0000FA020000}"/>
    <cellStyle name="20% – paryškinimas 1 4 3 2 2 2 2 3" xfId="8122" xr:uid="{00000000-0005-0000-0000-0000FB020000}"/>
    <cellStyle name="20% – paryškinimas 1 4 3 2 2 2 3" xfId="386" xr:uid="{00000000-0005-0000-0000-0000FC020000}"/>
    <cellStyle name="20% – paryškinimas 1 4 3 2 2 2 3 2" xfId="12664" xr:uid="{00000000-0005-0000-0000-0000FD020000}"/>
    <cellStyle name="20% – paryškinimas 1 4 3 2 2 2 4" xfId="8121" xr:uid="{00000000-0005-0000-0000-0000FE020000}"/>
    <cellStyle name="20% – paryškinimas 1 4 3 2 2 3" xfId="387" xr:uid="{00000000-0005-0000-0000-0000FF020000}"/>
    <cellStyle name="20% – paryškinimas 1 4 3 2 2 3 2" xfId="388" xr:uid="{00000000-0005-0000-0000-000000030000}"/>
    <cellStyle name="20% – paryškinimas 1 4 3 2 2 3 2 2" xfId="12665" xr:uid="{00000000-0005-0000-0000-000001030000}"/>
    <cellStyle name="20% – paryškinimas 1 4 3 2 2 3 3" xfId="8123" xr:uid="{00000000-0005-0000-0000-000002030000}"/>
    <cellStyle name="20% – paryškinimas 1 4 3 2 2 4" xfId="389" xr:uid="{00000000-0005-0000-0000-000003030000}"/>
    <cellStyle name="20% – paryškinimas 1 4 3 2 2 4 2" xfId="12666" xr:uid="{00000000-0005-0000-0000-000004030000}"/>
    <cellStyle name="20% – paryškinimas 1 4 3 2 2 5" xfId="8120" xr:uid="{00000000-0005-0000-0000-000005030000}"/>
    <cellStyle name="20% – paryškinimas 1 4 3 2 3" xfId="390" xr:uid="{00000000-0005-0000-0000-000006030000}"/>
    <cellStyle name="20% – paryškinimas 1 4 3 2 3 2" xfId="391" xr:uid="{00000000-0005-0000-0000-000007030000}"/>
    <cellStyle name="20% – paryškinimas 1 4 3 2 3 2 2" xfId="392" xr:uid="{00000000-0005-0000-0000-000008030000}"/>
    <cellStyle name="20% – paryškinimas 1 4 3 2 3 2 2 2" xfId="12667" xr:uid="{00000000-0005-0000-0000-000009030000}"/>
    <cellStyle name="20% – paryškinimas 1 4 3 2 3 2 3" xfId="8125" xr:uid="{00000000-0005-0000-0000-00000A030000}"/>
    <cellStyle name="20% – paryškinimas 1 4 3 2 3 3" xfId="393" xr:uid="{00000000-0005-0000-0000-00000B030000}"/>
    <cellStyle name="20% – paryškinimas 1 4 3 2 3 3 2" xfId="12668" xr:uid="{00000000-0005-0000-0000-00000C030000}"/>
    <cellStyle name="20% – paryškinimas 1 4 3 2 3 4" xfId="8124" xr:uid="{00000000-0005-0000-0000-00000D030000}"/>
    <cellStyle name="20% – paryškinimas 1 4 3 2 4" xfId="394" xr:uid="{00000000-0005-0000-0000-00000E030000}"/>
    <cellStyle name="20% – paryškinimas 1 4 3 2 4 2" xfId="395" xr:uid="{00000000-0005-0000-0000-00000F030000}"/>
    <cellStyle name="20% – paryškinimas 1 4 3 2 4 2 2" xfId="12669" xr:uid="{00000000-0005-0000-0000-000010030000}"/>
    <cellStyle name="20% – paryškinimas 1 4 3 2 4 3" xfId="8126" xr:uid="{00000000-0005-0000-0000-000011030000}"/>
    <cellStyle name="20% – paryškinimas 1 4 3 2 5" xfId="396" xr:uid="{00000000-0005-0000-0000-000012030000}"/>
    <cellStyle name="20% – paryškinimas 1 4 3 2 5 2" xfId="12670" xr:uid="{00000000-0005-0000-0000-000013030000}"/>
    <cellStyle name="20% – paryškinimas 1 4 3 2 6" xfId="8119" xr:uid="{00000000-0005-0000-0000-000014030000}"/>
    <cellStyle name="20% – paryškinimas 1 4 3 3" xfId="397" xr:uid="{00000000-0005-0000-0000-000015030000}"/>
    <cellStyle name="20% – paryškinimas 1 4 3 3 2" xfId="398" xr:uid="{00000000-0005-0000-0000-000016030000}"/>
    <cellStyle name="20% – paryškinimas 1 4 3 3 2 2" xfId="399" xr:uid="{00000000-0005-0000-0000-000017030000}"/>
    <cellStyle name="20% – paryškinimas 1 4 3 3 2 2 2" xfId="400" xr:uid="{00000000-0005-0000-0000-000018030000}"/>
    <cellStyle name="20% – paryškinimas 1 4 3 3 2 2 2 2" xfId="12671" xr:uid="{00000000-0005-0000-0000-000019030000}"/>
    <cellStyle name="20% – paryškinimas 1 4 3 3 2 2 3" xfId="8129" xr:uid="{00000000-0005-0000-0000-00001A030000}"/>
    <cellStyle name="20% – paryškinimas 1 4 3 3 2 3" xfId="401" xr:uid="{00000000-0005-0000-0000-00001B030000}"/>
    <cellStyle name="20% – paryškinimas 1 4 3 3 2 3 2" xfId="12672" xr:uid="{00000000-0005-0000-0000-00001C030000}"/>
    <cellStyle name="20% – paryškinimas 1 4 3 3 2 4" xfId="8128" xr:uid="{00000000-0005-0000-0000-00001D030000}"/>
    <cellStyle name="20% – paryškinimas 1 4 3 3 3" xfId="402" xr:uid="{00000000-0005-0000-0000-00001E030000}"/>
    <cellStyle name="20% – paryškinimas 1 4 3 3 3 2" xfId="403" xr:uid="{00000000-0005-0000-0000-00001F030000}"/>
    <cellStyle name="20% – paryškinimas 1 4 3 3 3 2 2" xfId="12673" xr:uid="{00000000-0005-0000-0000-000020030000}"/>
    <cellStyle name="20% – paryškinimas 1 4 3 3 3 3" xfId="8130" xr:uid="{00000000-0005-0000-0000-000021030000}"/>
    <cellStyle name="20% – paryškinimas 1 4 3 3 4" xfId="404" xr:uid="{00000000-0005-0000-0000-000022030000}"/>
    <cellStyle name="20% – paryškinimas 1 4 3 3 4 2" xfId="12674" xr:uid="{00000000-0005-0000-0000-000023030000}"/>
    <cellStyle name="20% – paryškinimas 1 4 3 3 5" xfId="8127" xr:uid="{00000000-0005-0000-0000-000024030000}"/>
    <cellStyle name="20% – paryškinimas 1 4 3 4" xfId="405" xr:uid="{00000000-0005-0000-0000-000025030000}"/>
    <cellStyle name="20% – paryškinimas 1 4 3 4 2" xfId="406" xr:uid="{00000000-0005-0000-0000-000026030000}"/>
    <cellStyle name="20% – paryškinimas 1 4 3 4 2 2" xfId="407" xr:uid="{00000000-0005-0000-0000-000027030000}"/>
    <cellStyle name="20% – paryškinimas 1 4 3 4 2 2 2" xfId="12675" xr:uid="{00000000-0005-0000-0000-000028030000}"/>
    <cellStyle name="20% – paryškinimas 1 4 3 4 2 3" xfId="8132" xr:uid="{00000000-0005-0000-0000-000029030000}"/>
    <cellStyle name="20% – paryškinimas 1 4 3 4 3" xfId="408" xr:uid="{00000000-0005-0000-0000-00002A030000}"/>
    <cellStyle name="20% – paryškinimas 1 4 3 4 3 2" xfId="12676" xr:uid="{00000000-0005-0000-0000-00002B030000}"/>
    <cellStyle name="20% – paryškinimas 1 4 3 4 4" xfId="8131" xr:uid="{00000000-0005-0000-0000-00002C030000}"/>
    <cellStyle name="20% – paryškinimas 1 4 3 5" xfId="409" xr:uid="{00000000-0005-0000-0000-00002D030000}"/>
    <cellStyle name="20% – paryškinimas 1 4 3 5 2" xfId="410" xr:uid="{00000000-0005-0000-0000-00002E030000}"/>
    <cellStyle name="20% – paryškinimas 1 4 3 5 2 2" xfId="12677" xr:uid="{00000000-0005-0000-0000-00002F030000}"/>
    <cellStyle name="20% – paryškinimas 1 4 3 5 3" xfId="8133" xr:uid="{00000000-0005-0000-0000-000030030000}"/>
    <cellStyle name="20% – paryškinimas 1 4 3 6" xfId="411" xr:uid="{00000000-0005-0000-0000-000031030000}"/>
    <cellStyle name="20% – paryškinimas 1 4 3 6 2" xfId="12678" xr:uid="{00000000-0005-0000-0000-000032030000}"/>
    <cellStyle name="20% – paryškinimas 1 4 3 7" xfId="8118" xr:uid="{00000000-0005-0000-0000-000033030000}"/>
    <cellStyle name="20% – paryškinimas 1 4 4" xfId="412" xr:uid="{00000000-0005-0000-0000-000034030000}"/>
    <cellStyle name="20% – paryškinimas 1 4 4 2" xfId="413" xr:uid="{00000000-0005-0000-0000-000035030000}"/>
    <cellStyle name="20% – paryškinimas 1 4 4 2 2" xfId="414" xr:uid="{00000000-0005-0000-0000-000036030000}"/>
    <cellStyle name="20% – paryškinimas 1 4 4 2 2 2" xfId="415" xr:uid="{00000000-0005-0000-0000-000037030000}"/>
    <cellStyle name="20% – paryškinimas 1 4 4 2 2 2 2" xfId="416" xr:uid="{00000000-0005-0000-0000-000038030000}"/>
    <cellStyle name="20% – paryškinimas 1 4 4 2 2 2 2 2" xfId="12679" xr:uid="{00000000-0005-0000-0000-000039030000}"/>
    <cellStyle name="20% – paryškinimas 1 4 4 2 2 2 3" xfId="8137" xr:uid="{00000000-0005-0000-0000-00003A030000}"/>
    <cellStyle name="20% – paryškinimas 1 4 4 2 2 3" xfId="417" xr:uid="{00000000-0005-0000-0000-00003B030000}"/>
    <cellStyle name="20% – paryškinimas 1 4 4 2 2 3 2" xfId="12680" xr:uid="{00000000-0005-0000-0000-00003C030000}"/>
    <cellStyle name="20% – paryškinimas 1 4 4 2 2 4" xfId="8136" xr:uid="{00000000-0005-0000-0000-00003D030000}"/>
    <cellStyle name="20% – paryškinimas 1 4 4 2 3" xfId="418" xr:uid="{00000000-0005-0000-0000-00003E030000}"/>
    <cellStyle name="20% – paryškinimas 1 4 4 2 3 2" xfId="419" xr:uid="{00000000-0005-0000-0000-00003F030000}"/>
    <cellStyle name="20% – paryškinimas 1 4 4 2 3 2 2" xfId="12681" xr:uid="{00000000-0005-0000-0000-000040030000}"/>
    <cellStyle name="20% – paryškinimas 1 4 4 2 3 3" xfId="8138" xr:uid="{00000000-0005-0000-0000-000041030000}"/>
    <cellStyle name="20% – paryškinimas 1 4 4 2 4" xfId="420" xr:uid="{00000000-0005-0000-0000-000042030000}"/>
    <cellStyle name="20% – paryškinimas 1 4 4 2 4 2" xfId="12682" xr:uid="{00000000-0005-0000-0000-000043030000}"/>
    <cellStyle name="20% – paryškinimas 1 4 4 2 5" xfId="8135" xr:uid="{00000000-0005-0000-0000-000044030000}"/>
    <cellStyle name="20% – paryškinimas 1 4 4 3" xfId="421" xr:uid="{00000000-0005-0000-0000-000045030000}"/>
    <cellStyle name="20% – paryškinimas 1 4 4 3 2" xfId="422" xr:uid="{00000000-0005-0000-0000-000046030000}"/>
    <cellStyle name="20% – paryškinimas 1 4 4 3 2 2" xfId="423" xr:uid="{00000000-0005-0000-0000-000047030000}"/>
    <cellStyle name="20% – paryškinimas 1 4 4 3 2 2 2" xfId="12683" xr:uid="{00000000-0005-0000-0000-000048030000}"/>
    <cellStyle name="20% – paryškinimas 1 4 4 3 2 3" xfId="8140" xr:uid="{00000000-0005-0000-0000-000049030000}"/>
    <cellStyle name="20% – paryškinimas 1 4 4 3 3" xfId="424" xr:uid="{00000000-0005-0000-0000-00004A030000}"/>
    <cellStyle name="20% – paryškinimas 1 4 4 3 3 2" xfId="12684" xr:uid="{00000000-0005-0000-0000-00004B030000}"/>
    <cellStyle name="20% – paryškinimas 1 4 4 3 4" xfId="8139" xr:uid="{00000000-0005-0000-0000-00004C030000}"/>
    <cellStyle name="20% – paryškinimas 1 4 4 4" xfId="425" xr:uid="{00000000-0005-0000-0000-00004D030000}"/>
    <cellStyle name="20% – paryškinimas 1 4 4 4 2" xfId="426" xr:uid="{00000000-0005-0000-0000-00004E030000}"/>
    <cellStyle name="20% – paryškinimas 1 4 4 4 2 2" xfId="12685" xr:uid="{00000000-0005-0000-0000-00004F030000}"/>
    <cellStyle name="20% – paryškinimas 1 4 4 4 3" xfId="8141" xr:uid="{00000000-0005-0000-0000-000050030000}"/>
    <cellStyle name="20% – paryškinimas 1 4 4 5" xfId="427" xr:uid="{00000000-0005-0000-0000-000051030000}"/>
    <cellStyle name="20% – paryškinimas 1 4 4 5 2" xfId="12686" xr:uid="{00000000-0005-0000-0000-000052030000}"/>
    <cellStyle name="20% – paryškinimas 1 4 4 6" xfId="8134" xr:uid="{00000000-0005-0000-0000-000053030000}"/>
    <cellStyle name="20% – paryškinimas 1 4 5" xfId="428" xr:uid="{00000000-0005-0000-0000-000054030000}"/>
    <cellStyle name="20% – paryškinimas 1 4 5 2" xfId="429" xr:uid="{00000000-0005-0000-0000-000055030000}"/>
    <cellStyle name="20% – paryškinimas 1 4 5 2 2" xfId="430" xr:uid="{00000000-0005-0000-0000-000056030000}"/>
    <cellStyle name="20% – paryškinimas 1 4 5 2 2 2" xfId="431" xr:uid="{00000000-0005-0000-0000-000057030000}"/>
    <cellStyle name="20% – paryškinimas 1 4 5 2 2 2 2" xfId="12687" xr:uid="{00000000-0005-0000-0000-000058030000}"/>
    <cellStyle name="20% – paryškinimas 1 4 5 2 2 3" xfId="8144" xr:uid="{00000000-0005-0000-0000-000059030000}"/>
    <cellStyle name="20% – paryškinimas 1 4 5 2 3" xfId="432" xr:uid="{00000000-0005-0000-0000-00005A030000}"/>
    <cellStyle name="20% – paryškinimas 1 4 5 2 3 2" xfId="12688" xr:uid="{00000000-0005-0000-0000-00005B030000}"/>
    <cellStyle name="20% – paryškinimas 1 4 5 2 4" xfId="8143" xr:uid="{00000000-0005-0000-0000-00005C030000}"/>
    <cellStyle name="20% – paryškinimas 1 4 5 3" xfId="433" xr:uid="{00000000-0005-0000-0000-00005D030000}"/>
    <cellStyle name="20% – paryškinimas 1 4 5 3 2" xfId="434" xr:uid="{00000000-0005-0000-0000-00005E030000}"/>
    <cellStyle name="20% – paryškinimas 1 4 5 3 2 2" xfId="12689" xr:uid="{00000000-0005-0000-0000-00005F030000}"/>
    <cellStyle name="20% – paryškinimas 1 4 5 3 3" xfId="8145" xr:uid="{00000000-0005-0000-0000-000060030000}"/>
    <cellStyle name="20% – paryškinimas 1 4 5 4" xfId="435" xr:uid="{00000000-0005-0000-0000-000061030000}"/>
    <cellStyle name="20% – paryškinimas 1 4 5 4 2" xfId="12690" xr:uid="{00000000-0005-0000-0000-000062030000}"/>
    <cellStyle name="20% – paryškinimas 1 4 5 5" xfId="8142" xr:uid="{00000000-0005-0000-0000-000063030000}"/>
    <cellStyle name="20% – paryškinimas 1 4 6" xfId="436" xr:uid="{00000000-0005-0000-0000-000064030000}"/>
    <cellStyle name="20% – paryškinimas 1 4 6 2" xfId="437" xr:uid="{00000000-0005-0000-0000-000065030000}"/>
    <cellStyle name="20% – paryškinimas 1 4 6 2 2" xfId="438" xr:uid="{00000000-0005-0000-0000-000066030000}"/>
    <cellStyle name="20% – paryškinimas 1 4 6 2 2 2" xfId="12691" xr:uid="{00000000-0005-0000-0000-000067030000}"/>
    <cellStyle name="20% – paryškinimas 1 4 6 2 3" xfId="8147" xr:uid="{00000000-0005-0000-0000-000068030000}"/>
    <cellStyle name="20% – paryškinimas 1 4 6 3" xfId="439" xr:uid="{00000000-0005-0000-0000-000069030000}"/>
    <cellStyle name="20% – paryškinimas 1 4 6 3 2" xfId="12692" xr:uid="{00000000-0005-0000-0000-00006A030000}"/>
    <cellStyle name="20% – paryškinimas 1 4 6 4" xfId="8146" xr:uid="{00000000-0005-0000-0000-00006B030000}"/>
    <cellStyle name="20% – paryškinimas 1 4 7" xfId="440" xr:uid="{00000000-0005-0000-0000-00006C030000}"/>
    <cellStyle name="20% – paryškinimas 1 4 7 2" xfId="441" xr:uid="{00000000-0005-0000-0000-00006D030000}"/>
    <cellStyle name="20% – paryškinimas 1 4 7 2 2" xfId="12693" xr:uid="{00000000-0005-0000-0000-00006E030000}"/>
    <cellStyle name="20% – paryškinimas 1 4 7 3" xfId="8148" xr:uid="{00000000-0005-0000-0000-00006F030000}"/>
    <cellStyle name="20% – paryškinimas 1 4 8" xfId="442" xr:uid="{00000000-0005-0000-0000-000070030000}"/>
    <cellStyle name="20% – paryškinimas 1 4 8 2" xfId="12694" xr:uid="{00000000-0005-0000-0000-000071030000}"/>
    <cellStyle name="20% – paryškinimas 1 4 9" xfId="8085" xr:uid="{00000000-0005-0000-0000-000072030000}"/>
    <cellStyle name="20% – paryškinimas 1 5" xfId="443" xr:uid="{00000000-0005-0000-0000-000073030000}"/>
    <cellStyle name="20% – paryškinimas 1 5 2" xfId="444" xr:uid="{00000000-0005-0000-0000-000074030000}"/>
    <cellStyle name="20% – paryškinimas 1 5 2 2" xfId="445" xr:uid="{00000000-0005-0000-0000-000075030000}"/>
    <cellStyle name="20% – paryškinimas 1 5 2 2 2" xfId="446" xr:uid="{00000000-0005-0000-0000-000076030000}"/>
    <cellStyle name="20% – paryškinimas 1 5 2 2 2 2" xfId="447" xr:uid="{00000000-0005-0000-0000-000077030000}"/>
    <cellStyle name="20% – paryškinimas 1 5 2 2 2 2 2" xfId="448" xr:uid="{00000000-0005-0000-0000-000078030000}"/>
    <cellStyle name="20% – paryškinimas 1 5 2 2 2 2 2 2" xfId="449" xr:uid="{00000000-0005-0000-0000-000079030000}"/>
    <cellStyle name="20% – paryškinimas 1 5 2 2 2 2 2 2 2" xfId="12695" xr:uid="{00000000-0005-0000-0000-00007A030000}"/>
    <cellStyle name="20% – paryškinimas 1 5 2 2 2 2 2 3" xfId="8154" xr:uid="{00000000-0005-0000-0000-00007B030000}"/>
    <cellStyle name="20% – paryškinimas 1 5 2 2 2 2 3" xfId="450" xr:uid="{00000000-0005-0000-0000-00007C030000}"/>
    <cellStyle name="20% – paryškinimas 1 5 2 2 2 2 3 2" xfId="12696" xr:uid="{00000000-0005-0000-0000-00007D030000}"/>
    <cellStyle name="20% – paryškinimas 1 5 2 2 2 2 4" xfId="8153" xr:uid="{00000000-0005-0000-0000-00007E030000}"/>
    <cellStyle name="20% – paryškinimas 1 5 2 2 2 3" xfId="451" xr:uid="{00000000-0005-0000-0000-00007F030000}"/>
    <cellStyle name="20% – paryškinimas 1 5 2 2 2 3 2" xfId="452" xr:uid="{00000000-0005-0000-0000-000080030000}"/>
    <cellStyle name="20% – paryškinimas 1 5 2 2 2 3 2 2" xfId="12697" xr:uid="{00000000-0005-0000-0000-000081030000}"/>
    <cellStyle name="20% – paryškinimas 1 5 2 2 2 3 3" xfId="8155" xr:uid="{00000000-0005-0000-0000-000082030000}"/>
    <cellStyle name="20% – paryškinimas 1 5 2 2 2 4" xfId="453" xr:uid="{00000000-0005-0000-0000-000083030000}"/>
    <cellStyle name="20% – paryškinimas 1 5 2 2 2 4 2" xfId="12698" xr:uid="{00000000-0005-0000-0000-000084030000}"/>
    <cellStyle name="20% – paryškinimas 1 5 2 2 2 5" xfId="8152" xr:uid="{00000000-0005-0000-0000-000085030000}"/>
    <cellStyle name="20% – paryškinimas 1 5 2 2 3" xfId="454" xr:uid="{00000000-0005-0000-0000-000086030000}"/>
    <cellStyle name="20% – paryškinimas 1 5 2 2 3 2" xfId="455" xr:uid="{00000000-0005-0000-0000-000087030000}"/>
    <cellStyle name="20% – paryškinimas 1 5 2 2 3 2 2" xfId="456" xr:uid="{00000000-0005-0000-0000-000088030000}"/>
    <cellStyle name="20% – paryškinimas 1 5 2 2 3 2 2 2" xfId="12699" xr:uid="{00000000-0005-0000-0000-000089030000}"/>
    <cellStyle name="20% – paryškinimas 1 5 2 2 3 2 3" xfId="8157" xr:uid="{00000000-0005-0000-0000-00008A030000}"/>
    <cellStyle name="20% – paryškinimas 1 5 2 2 3 3" xfId="457" xr:uid="{00000000-0005-0000-0000-00008B030000}"/>
    <cellStyle name="20% – paryškinimas 1 5 2 2 3 3 2" xfId="12700" xr:uid="{00000000-0005-0000-0000-00008C030000}"/>
    <cellStyle name="20% – paryškinimas 1 5 2 2 3 4" xfId="8156" xr:uid="{00000000-0005-0000-0000-00008D030000}"/>
    <cellStyle name="20% – paryškinimas 1 5 2 2 4" xfId="458" xr:uid="{00000000-0005-0000-0000-00008E030000}"/>
    <cellStyle name="20% – paryškinimas 1 5 2 2 4 2" xfId="459" xr:uid="{00000000-0005-0000-0000-00008F030000}"/>
    <cellStyle name="20% – paryškinimas 1 5 2 2 4 2 2" xfId="12701" xr:uid="{00000000-0005-0000-0000-000090030000}"/>
    <cellStyle name="20% – paryškinimas 1 5 2 2 4 3" xfId="8158" xr:uid="{00000000-0005-0000-0000-000091030000}"/>
    <cellStyle name="20% – paryškinimas 1 5 2 2 5" xfId="460" xr:uid="{00000000-0005-0000-0000-000092030000}"/>
    <cellStyle name="20% – paryškinimas 1 5 2 2 5 2" xfId="12702" xr:uid="{00000000-0005-0000-0000-000093030000}"/>
    <cellStyle name="20% – paryškinimas 1 5 2 2 6" xfId="8151" xr:uid="{00000000-0005-0000-0000-000094030000}"/>
    <cellStyle name="20% – paryškinimas 1 5 2 3" xfId="461" xr:uid="{00000000-0005-0000-0000-000095030000}"/>
    <cellStyle name="20% – paryškinimas 1 5 2 3 2" xfId="462" xr:uid="{00000000-0005-0000-0000-000096030000}"/>
    <cellStyle name="20% – paryškinimas 1 5 2 3 2 2" xfId="463" xr:uid="{00000000-0005-0000-0000-000097030000}"/>
    <cellStyle name="20% – paryškinimas 1 5 2 3 2 2 2" xfId="464" xr:uid="{00000000-0005-0000-0000-000098030000}"/>
    <cellStyle name="20% – paryškinimas 1 5 2 3 2 2 2 2" xfId="12703" xr:uid="{00000000-0005-0000-0000-000099030000}"/>
    <cellStyle name="20% – paryškinimas 1 5 2 3 2 2 3" xfId="8161" xr:uid="{00000000-0005-0000-0000-00009A030000}"/>
    <cellStyle name="20% – paryškinimas 1 5 2 3 2 3" xfId="465" xr:uid="{00000000-0005-0000-0000-00009B030000}"/>
    <cellStyle name="20% – paryškinimas 1 5 2 3 2 3 2" xfId="12704" xr:uid="{00000000-0005-0000-0000-00009C030000}"/>
    <cellStyle name="20% – paryškinimas 1 5 2 3 2 4" xfId="8160" xr:uid="{00000000-0005-0000-0000-00009D030000}"/>
    <cellStyle name="20% – paryškinimas 1 5 2 3 3" xfId="466" xr:uid="{00000000-0005-0000-0000-00009E030000}"/>
    <cellStyle name="20% – paryškinimas 1 5 2 3 3 2" xfId="467" xr:uid="{00000000-0005-0000-0000-00009F030000}"/>
    <cellStyle name="20% – paryškinimas 1 5 2 3 3 2 2" xfId="12705" xr:uid="{00000000-0005-0000-0000-0000A0030000}"/>
    <cellStyle name="20% – paryškinimas 1 5 2 3 3 3" xfId="8162" xr:uid="{00000000-0005-0000-0000-0000A1030000}"/>
    <cellStyle name="20% – paryškinimas 1 5 2 3 4" xfId="468" xr:uid="{00000000-0005-0000-0000-0000A2030000}"/>
    <cellStyle name="20% – paryškinimas 1 5 2 3 4 2" xfId="12706" xr:uid="{00000000-0005-0000-0000-0000A3030000}"/>
    <cellStyle name="20% – paryškinimas 1 5 2 3 5" xfId="8159" xr:uid="{00000000-0005-0000-0000-0000A4030000}"/>
    <cellStyle name="20% – paryškinimas 1 5 2 4" xfId="469" xr:uid="{00000000-0005-0000-0000-0000A5030000}"/>
    <cellStyle name="20% – paryškinimas 1 5 2 4 2" xfId="470" xr:uid="{00000000-0005-0000-0000-0000A6030000}"/>
    <cellStyle name="20% – paryškinimas 1 5 2 4 2 2" xfId="471" xr:uid="{00000000-0005-0000-0000-0000A7030000}"/>
    <cellStyle name="20% – paryškinimas 1 5 2 4 2 2 2" xfId="12707" xr:uid="{00000000-0005-0000-0000-0000A8030000}"/>
    <cellStyle name="20% – paryškinimas 1 5 2 4 2 3" xfId="8164" xr:uid="{00000000-0005-0000-0000-0000A9030000}"/>
    <cellStyle name="20% – paryškinimas 1 5 2 4 3" xfId="472" xr:uid="{00000000-0005-0000-0000-0000AA030000}"/>
    <cellStyle name="20% – paryškinimas 1 5 2 4 3 2" xfId="12708" xr:uid="{00000000-0005-0000-0000-0000AB030000}"/>
    <cellStyle name="20% – paryškinimas 1 5 2 4 4" xfId="8163" xr:uid="{00000000-0005-0000-0000-0000AC030000}"/>
    <cellStyle name="20% – paryškinimas 1 5 2 5" xfId="473" xr:uid="{00000000-0005-0000-0000-0000AD030000}"/>
    <cellStyle name="20% – paryškinimas 1 5 2 5 2" xfId="474" xr:uid="{00000000-0005-0000-0000-0000AE030000}"/>
    <cellStyle name="20% – paryškinimas 1 5 2 5 2 2" xfId="12709" xr:uid="{00000000-0005-0000-0000-0000AF030000}"/>
    <cellStyle name="20% – paryškinimas 1 5 2 5 3" xfId="8165" xr:uid="{00000000-0005-0000-0000-0000B0030000}"/>
    <cellStyle name="20% – paryškinimas 1 5 2 6" xfId="475" xr:uid="{00000000-0005-0000-0000-0000B1030000}"/>
    <cellStyle name="20% – paryškinimas 1 5 2 6 2" xfId="12710" xr:uid="{00000000-0005-0000-0000-0000B2030000}"/>
    <cellStyle name="20% – paryškinimas 1 5 2 7" xfId="8150" xr:uid="{00000000-0005-0000-0000-0000B3030000}"/>
    <cellStyle name="20% – paryškinimas 1 5 3" xfId="476" xr:uid="{00000000-0005-0000-0000-0000B4030000}"/>
    <cellStyle name="20% – paryškinimas 1 5 3 2" xfId="477" xr:uid="{00000000-0005-0000-0000-0000B5030000}"/>
    <cellStyle name="20% – paryškinimas 1 5 3 2 2" xfId="478" xr:uid="{00000000-0005-0000-0000-0000B6030000}"/>
    <cellStyle name="20% – paryškinimas 1 5 3 2 2 2" xfId="479" xr:uid="{00000000-0005-0000-0000-0000B7030000}"/>
    <cellStyle name="20% – paryškinimas 1 5 3 2 2 2 2" xfId="480" xr:uid="{00000000-0005-0000-0000-0000B8030000}"/>
    <cellStyle name="20% – paryškinimas 1 5 3 2 2 2 2 2" xfId="12711" xr:uid="{00000000-0005-0000-0000-0000B9030000}"/>
    <cellStyle name="20% – paryškinimas 1 5 3 2 2 2 3" xfId="8169" xr:uid="{00000000-0005-0000-0000-0000BA030000}"/>
    <cellStyle name="20% – paryškinimas 1 5 3 2 2 3" xfId="481" xr:uid="{00000000-0005-0000-0000-0000BB030000}"/>
    <cellStyle name="20% – paryškinimas 1 5 3 2 2 3 2" xfId="12712" xr:uid="{00000000-0005-0000-0000-0000BC030000}"/>
    <cellStyle name="20% – paryškinimas 1 5 3 2 2 4" xfId="8168" xr:uid="{00000000-0005-0000-0000-0000BD030000}"/>
    <cellStyle name="20% – paryškinimas 1 5 3 2 3" xfId="482" xr:uid="{00000000-0005-0000-0000-0000BE030000}"/>
    <cellStyle name="20% – paryškinimas 1 5 3 2 3 2" xfId="483" xr:uid="{00000000-0005-0000-0000-0000BF030000}"/>
    <cellStyle name="20% – paryškinimas 1 5 3 2 3 2 2" xfId="12713" xr:uid="{00000000-0005-0000-0000-0000C0030000}"/>
    <cellStyle name="20% – paryškinimas 1 5 3 2 3 3" xfId="8170" xr:uid="{00000000-0005-0000-0000-0000C1030000}"/>
    <cellStyle name="20% – paryškinimas 1 5 3 2 4" xfId="484" xr:uid="{00000000-0005-0000-0000-0000C2030000}"/>
    <cellStyle name="20% – paryškinimas 1 5 3 2 4 2" xfId="12714" xr:uid="{00000000-0005-0000-0000-0000C3030000}"/>
    <cellStyle name="20% – paryškinimas 1 5 3 2 5" xfId="8167" xr:uid="{00000000-0005-0000-0000-0000C4030000}"/>
    <cellStyle name="20% – paryškinimas 1 5 3 3" xfId="485" xr:uid="{00000000-0005-0000-0000-0000C5030000}"/>
    <cellStyle name="20% – paryškinimas 1 5 3 3 2" xfId="486" xr:uid="{00000000-0005-0000-0000-0000C6030000}"/>
    <cellStyle name="20% – paryškinimas 1 5 3 3 2 2" xfId="487" xr:uid="{00000000-0005-0000-0000-0000C7030000}"/>
    <cellStyle name="20% – paryškinimas 1 5 3 3 2 2 2" xfId="12715" xr:uid="{00000000-0005-0000-0000-0000C8030000}"/>
    <cellStyle name="20% – paryškinimas 1 5 3 3 2 3" xfId="8172" xr:uid="{00000000-0005-0000-0000-0000C9030000}"/>
    <cellStyle name="20% – paryškinimas 1 5 3 3 3" xfId="488" xr:uid="{00000000-0005-0000-0000-0000CA030000}"/>
    <cellStyle name="20% – paryškinimas 1 5 3 3 3 2" xfId="12716" xr:uid="{00000000-0005-0000-0000-0000CB030000}"/>
    <cellStyle name="20% – paryškinimas 1 5 3 3 4" xfId="8171" xr:uid="{00000000-0005-0000-0000-0000CC030000}"/>
    <cellStyle name="20% – paryškinimas 1 5 3 4" xfId="489" xr:uid="{00000000-0005-0000-0000-0000CD030000}"/>
    <cellStyle name="20% – paryškinimas 1 5 3 4 2" xfId="490" xr:uid="{00000000-0005-0000-0000-0000CE030000}"/>
    <cellStyle name="20% – paryškinimas 1 5 3 4 2 2" xfId="12717" xr:uid="{00000000-0005-0000-0000-0000CF030000}"/>
    <cellStyle name="20% – paryškinimas 1 5 3 4 3" xfId="8173" xr:uid="{00000000-0005-0000-0000-0000D0030000}"/>
    <cellStyle name="20% – paryškinimas 1 5 3 5" xfId="491" xr:uid="{00000000-0005-0000-0000-0000D1030000}"/>
    <cellStyle name="20% – paryškinimas 1 5 3 5 2" xfId="12718" xr:uid="{00000000-0005-0000-0000-0000D2030000}"/>
    <cellStyle name="20% – paryškinimas 1 5 3 6" xfId="8166" xr:uid="{00000000-0005-0000-0000-0000D3030000}"/>
    <cellStyle name="20% – paryškinimas 1 5 4" xfId="492" xr:uid="{00000000-0005-0000-0000-0000D4030000}"/>
    <cellStyle name="20% – paryškinimas 1 5 4 2" xfId="493" xr:uid="{00000000-0005-0000-0000-0000D5030000}"/>
    <cellStyle name="20% – paryškinimas 1 5 4 2 2" xfId="494" xr:uid="{00000000-0005-0000-0000-0000D6030000}"/>
    <cellStyle name="20% – paryškinimas 1 5 4 2 2 2" xfId="495" xr:uid="{00000000-0005-0000-0000-0000D7030000}"/>
    <cellStyle name="20% – paryškinimas 1 5 4 2 2 2 2" xfId="12719" xr:uid="{00000000-0005-0000-0000-0000D8030000}"/>
    <cellStyle name="20% – paryškinimas 1 5 4 2 2 3" xfId="8176" xr:uid="{00000000-0005-0000-0000-0000D9030000}"/>
    <cellStyle name="20% – paryškinimas 1 5 4 2 3" xfId="496" xr:uid="{00000000-0005-0000-0000-0000DA030000}"/>
    <cellStyle name="20% – paryškinimas 1 5 4 2 3 2" xfId="12720" xr:uid="{00000000-0005-0000-0000-0000DB030000}"/>
    <cellStyle name="20% – paryškinimas 1 5 4 2 4" xfId="8175" xr:uid="{00000000-0005-0000-0000-0000DC030000}"/>
    <cellStyle name="20% – paryškinimas 1 5 4 3" xfId="497" xr:uid="{00000000-0005-0000-0000-0000DD030000}"/>
    <cellStyle name="20% – paryškinimas 1 5 4 3 2" xfId="498" xr:uid="{00000000-0005-0000-0000-0000DE030000}"/>
    <cellStyle name="20% – paryškinimas 1 5 4 3 2 2" xfId="12721" xr:uid="{00000000-0005-0000-0000-0000DF030000}"/>
    <cellStyle name="20% – paryškinimas 1 5 4 3 3" xfId="8177" xr:uid="{00000000-0005-0000-0000-0000E0030000}"/>
    <cellStyle name="20% – paryškinimas 1 5 4 4" xfId="499" xr:uid="{00000000-0005-0000-0000-0000E1030000}"/>
    <cellStyle name="20% – paryškinimas 1 5 4 4 2" xfId="12722" xr:uid="{00000000-0005-0000-0000-0000E2030000}"/>
    <cellStyle name="20% – paryškinimas 1 5 4 5" xfId="8174" xr:uid="{00000000-0005-0000-0000-0000E3030000}"/>
    <cellStyle name="20% – paryškinimas 1 5 5" xfId="500" xr:uid="{00000000-0005-0000-0000-0000E4030000}"/>
    <cellStyle name="20% – paryškinimas 1 5 5 2" xfId="501" xr:uid="{00000000-0005-0000-0000-0000E5030000}"/>
    <cellStyle name="20% – paryškinimas 1 5 5 2 2" xfId="502" xr:uid="{00000000-0005-0000-0000-0000E6030000}"/>
    <cellStyle name="20% – paryškinimas 1 5 5 2 2 2" xfId="12723" xr:uid="{00000000-0005-0000-0000-0000E7030000}"/>
    <cellStyle name="20% – paryškinimas 1 5 5 2 3" xfId="8179" xr:uid="{00000000-0005-0000-0000-0000E8030000}"/>
    <cellStyle name="20% – paryškinimas 1 5 5 3" xfId="503" xr:uid="{00000000-0005-0000-0000-0000E9030000}"/>
    <cellStyle name="20% – paryškinimas 1 5 5 3 2" xfId="12724" xr:uid="{00000000-0005-0000-0000-0000EA030000}"/>
    <cellStyle name="20% – paryškinimas 1 5 5 4" xfId="8178" xr:uid="{00000000-0005-0000-0000-0000EB030000}"/>
    <cellStyle name="20% – paryškinimas 1 5 6" xfId="504" xr:uid="{00000000-0005-0000-0000-0000EC030000}"/>
    <cellStyle name="20% – paryškinimas 1 5 6 2" xfId="505" xr:uid="{00000000-0005-0000-0000-0000ED030000}"/>
    <cellStyle name="20% – paryškinimas 1 5 6 2 2" xfId="12725" xr:uid="{00000000-0005-0000-0000-0000EE030000}"/>
    <cellStyle name="20% – paryškinimas 1 5 6 3" xfId="8180" xr:uid="{00000000-0005-0000-0000-0000EF030000}"/>
    <cellStyle name="20% – paryškinimas 1 5 7" xfId="506" xr:uid="{00000000-0005-0000-0000-0000F0030000}"/>
    <cellStyle name="20% – paryškinimas 1 5 7 2" xfId="12726" xr:uid="{00000000-0005-0000-0000-0000F1030000}"/>
    <cellStyle name="20% – paryškinimas 1 5 8" xfId="8149" xr:uid="{00000000-0005-0000-0000-0000F2030000}"/>
    <cellStyle name="20% – paryškinimas 1 6" xfId="507" xr:uid="{00000000-0005-0000-0000-0000F3030000}"/>
    <cellStyle name="20% – paryškinimas 1 6 2" xfId="508" xr:uid="{00000000-0005-0000-0000-0000F4030000}"/>
    <cellStyle name="20% – paryškinimas 1 6 2 2" xfId="509" xr:uid="{00000000-0005-0000-0000-0000F5030000}"/>
    <cellStyle name="20% – paryškinimas 1 6 2 2 2" xfId="510" xr:uid="{00000000-0005-0000-0000-0000F6030000}"/>
    <cellStyle name="20% – paryškinimas 1 6 2 2 2 2" xfId="511" xr:uid="{00000000-0005-0000-0000-0000F7030000}"/>
    <cellStyle name="20% – paryškinimas 1 6 2 2 2 2 2" xfId="512" xr:uid="{00000000-0005-0000-0000-0000F8030000}"/>
    <cellStyle name="20% – paryškinimas 1 6 2 2 2 2 2 2" xfId="12727" xr:uid="{00000000-0005-0000-0000-0000F9030000}"/>
    <cellStyle name="20% – paryškinimas 1 6 2 2 2 2 3" xfId="8185" xr:uid="{00000000-0005-0000-0000-0000FA030000}"/>
    <cellStyle name="20% – paryškinimas 1 6 2 2 2 3" xfId="513" xr:uid="{00000000-0005-0000-0000-0000FB030000}"/>
    <cellStyle name="20% – paryškinimas 1 6 2 2 2 3 2" xfId="12728" xr:uid="{00000000-0005-0000-0000-0000FC030000}"/>
    <cellStyle name="20% – paryškinimas 1 6 2 2 2 4" xfId="8184" xr:uid="{00000000-0005-0000-0000-0000FD030000}"/>
    <cellStyle name="20% – paryškinimas 1 6 2 2 3" xfId="514" xr:uid="{00000000-0005-0000-0000-0000FE030000}"/>
    <cellStyle name="20% – paryškinimas 1 6 2 2 3 2" xfId="515" xr:uid="{00000000-0005-0000-0000-0000FF030000}"/>
    <cellStyle name="20% – paryškinimas 1 6 2 2 3 2 2" xfId="12729" xr:uid="{00000000-0005-0000-0000-000000040000}"/>
    <cellStyle name="20% – paryškinimas 1 6 2 2 3 3" xfId="8186" xr:uid="{00000000-0005-0000-0000-000001040000}"/>
    <cellStyle name="20% – paryškinimas 1 6 2 2 4" xfId="516" xr:uid="{00000000-0005-0000-0000-000002040000}"/>
    <cellStyle name="20% – paryškinimas 1 6 2 2 4 2" xfId="12730" xr:uid="{00000000-0005-0000-0000-000003040000}"/>
    <cellStyle name="20% – paryškinimas 1 6 2 2 5" xfId="8183" xr:uid="{00000000-0005-0000-0000-000004040000}"/>
    <cellStyle name="20% – paryškinimas 1 6 2 3" xfId="517" xr:uid="{00000000-0005-0000-0000-000005040000}"/>
    <cellStyle name="20% – paryškinimas 1 6 2 3 2" xfId="518" xr:uid="{00000000-0005-0000-0000-000006040000}"/>
    <cellStyle name="20% – paryškinimas 1 6 2 3 2 2" xfId="519" xr:uid="{00000000-0005-0000-0000-000007040000}"/>
    <cellStyle name="20% – paryškinimas 1 6 2 3 2 2 2" xfId="12731" xr:uid="{00000000-0005-0000-0000-000008040000}"/>
    <cellStyle name="20% – paryškinimas 1 6 2 3 2 3" xfId="8188" xr:uid="{00000000-0005-0000-0000-000009040000}"/>
    <cellStyle name="20% – paryškinimas 1 6 2 3 3" xfId="520" xr:uid="{00000000-0005-0000-0000-00000A040000}"/>
    <cellStyle name="20% – paryškinimas 1 6 2 3 3 2" xfId="12732" xr:uid="{00000000-0005-0000-0000-00000B040000}"/>
    <cellStyle name="20% – paryškinimas 1 6 2 3 4" xfId="8187" xr:uid="{00000000-0005-0000-0000-00000C040000}"/>
    <cellStyle name="20% – paryškinimas 1 6 2 4" xfId="521" xr:uid="{00000000-0005-0000-0000-00000D040000}"/>
    <cellStyle name="20% – paryškinimas 1 6 2 4 2" xfId="522" xr:uid="{00000000-0005-0000-0000-00000E040000}"/>
    <cellStyle name="20% – paryškinimas 1 6 2 4 2 2" xfId="12733" xr:uid="{00000000-0005-0000-0000-00000F040000}"/>
    <cellStyle name="20% – paryškinimas 1 6 2 4 3" xfId="8189" xr:uid="{00000000-0005-0000-0000-000010040000}"/>
    <cellStyle name="20% – paryškinimas 1 6 2 5" xfId="523" xr:uid="{00000000-0005-0000-0000-000011040000}"/>
    <cellStyle name="20% – paryškinimas 1 6 2 5 2" xfId="12734" xr:uid="{00000000-0005-0000-0000-000012040000}"/>
    <cellStyle name="20% – paryškinimas 1 6 2 6" xfId="8182" xr:uid="{00000000-0005-0000-0000-000013040000}"/>
    <cellStyle name="20% – paryškinimas 1 6 3" xfId="524" xr:uid="{00000000-0005-0000-0000-000014040000}"/>
    <cellStyle name="20% – paryškinimas 1 6 3 2" xfId="525" xr:uid="{00000000-0005-0000-0000-000015040000}"/>
    <cellStyle name="20% – paryškinimas 1 6 3 2 2" xfId="526" xr:uid="{00000000-0005-0000-0000-000016040000}"/>
    <cellStyle name="20% – paryškinimas 1 6 3 2 2 2" xfId="527" xr:uid="{00000000-0005-0000-0000-000017040000}"/>
    <cellStyle name="20% – paryškinimas 1 6 3 2 2 2 2" xfId="12735" xr:uid="{00000000-0005-0000-0000-000018040000}"/>
    <cellStyle name="20% – paryškinimas 1 6 3 2 2 3" xfId="8192" xr:uid="{00000000-0005-0000-0000-000019040000}"/>
    <cellStyle name="20% – paryškinimas 1 6 3 2 3" xfId="528" xr:uid="{00000000-0005-0000-0000-00001A040000}"/>
    <cellStyle name="20% – paryškinimas 1 6 3 2 3 2" xfId="12736" xr:uid="{00000000-0005-0000-0000-00001B040000}"/>
    <cellStyle name="20% – paryškinimas 1 6 3 2 4" xfId="8191" xr:uid="{00000000-0005-0000-0000-00001C040000}"/>
    <cellStyle name="20% – paryškinimas 1 6 3 3" xfId="529" xr:uid="{00000000-0005-0000-0000-00001D040000}"/>
    <cellStyle name="20% – paryškinimas 1 6 3 3 2" xfId="530" xr:uid="{00000000-0005-0000-0000-00001E040000}"/>
    <cellStyle name="20% – paryškinimas 1 6 3 3 2 2" xfId="12737" xr:uid="{00000000-0005-0000-0000-00001F040000}"/>
    <cellStyle name="20% – paryškinimas 1 6 3 3 3" xfId="8193" xr:uid="{00000000-0005-0000-0000-000020040000}"/>
    <cellStyle name="20% – paryškinimas 1 6 3 4" xfId="531" xr:uid="{00000000-0005-0000-0000-000021040000}"/>
    <cellStyle name="20% – paryškinimas 1 6 3 4 2" xfId="12738" xr:uid="{00000000-0005-0000-0000-000022040000}"/>
    <cellStyle name="20% – paryškinimas 1 6 3 5" xfId="8190" xr:uid="{00000000-0005-0000-0000-000023040000}"/>
    <cellStyle name="20% – paryškinimas 1 6 4" xfId="532" xr:uid="{00000000-0005-0000-0000-000024040000}"/>
    <cellStyle name="20% – paryškinimas 1 6 4 2" xfId="533" xr:uid="{00000000-0005-0000-0000-000025040000}"/>
    <cellStyle name="20% – paryškinimas 1 6 4 2 2" xfId="534" xr:uid="{00000000-0005-0000-0000-000026040000}"/>
    <cellStyle name="20% – paryškinimas 1 6 4 2 2 2" xfId="12739" xr:uid="{00000000-0005-0000-0000-000027040000}"/>
    <cellStyle name="20% – paryškinimas 1 6 4 2 3" xfId="8195" xr:uid="{00000000-0005-0000-0000-000028040000}"/>
    <cellStyle name="20% – paryškinimas 1 6 4 3" xfId="535" xr:uid="{00000000-0005-0000-0000-000029040000}"/>
    <cellStyle name="20% – paryškinimas 1 6 4 3 2" xfId="12740" xr:uid="{00000000-0005-0000-0000-00002A040000}"/>
    <cellStyle name="20% – paryškinimas 1 6 4 4" xfId="8194" xr:uid="{00000000-0005-0000-0000-00002B040000}"/>
    <cellStyle name="20% – paryškinimas 1 6 5" xfId="536" xr:uid="{00000000-0005-0000-0000-00002C040000}"/>
    <cellStyle name="20% – paryškinimas 1 6 5 2" xfId="537" xr:uid="{00000000-0005-0000-0000-00002D040000}"/>
    <cellStyle name="20% – paryškinimas 1 6 5 2 2" xfId="12741" xr:uid="{00000000-0005-0000-0000-00002E040000}"/>
    <cellStyle name="20% – paryškinimas 1 6 5 3" xfId="8196" xr:uid="{00000000-0005-0000-0000-00002F040000}"/>
    <cellStyle name="20% – paryškinimas 1 6 6" xfId="538" xr:uid="{00000000-0005-0000-0000-000030040000}"/>
    <cellStyle name="20% – paryškinimas 1 6 6 2" xfId="12742" xr:uid="{00000000-0005-0000-0000-000031040000}"/>
    <cellStyle name="20% – paryškinimas 1 6 7" xfId="8181" xr:uid="{00000000-0005-0000-0000-000032040000}"/>
    <cellStyle name="20% – paryškinimas 2 2" xfId="539" xr:uid="{00000000-0005-0000-0000-000033040000}"/>
    <cellStyle name="20% – paryškinimas 2 2 10" xfId="8197" xr:uid="{00000000-0005-0000-0000-000034040000}"/>
    <cellStyle name="20% – paryškinimas 2 2 2" xfId="540" xr:uid="{00000000-0005-0000-0000-000035040000}"/>
    <cellStyle name="20% – paryškinimas 2 2 2 10" xfId="8198" xr:uid="{00000000-0005-0000-0000-000036040000}"/>
    <cellStyle name="20% – paryškinimas 2 2 2 2" xfId="541" xr:uid="{00000000-0005-0000-0000-000037040000}"/>
    <cellStyle name="20% – paryškinimas 2 2 2 2 2" xfId="542" xr:uid="{00000000-0005-0000-0000-000038040000}"/>
    <cellStyle name="20% – paryškinimas 2 2 2 2 2 2" xfId="543" xr:uid="{00000000-0005-0000-0000-000039040000}"/>
    <cellStyle name="20% – paryškinimas 2 2 2 2 2 2 2" xfId="544" xr:uid="{00000000-0005-0000-0000-00003A040000}"/>
    <cellStyle name="20% – paryškinimas 2 2 2 2 2 2 2 2" xfId="545" xr:uid="{00000000-0005-0000-0000-00003B040000}"/>
    <cellStyle name="20% – paryškinimas 2 2 2 2 2 2 2 2 2" xfId="546" xr:uid="{00000000-0005-0000-0000-00003C040000}"/>
    <cellStyle name="20% – paryškinimas 2 2 2 2 2 2 2 2 2 2" xfId="12743" xr:uid="{00000000-0005-0000-0000-00003D040000}"/>
    <cellStyle name="20% – paryškinimas 2 2 2 2 2 2 2 2 3" xfId="8203" xr:uid="{00000000-0005-0000-0000-00003E040000}"/>
    <cellStyle name="20% – paryškinimas 2 2 2 2 2 2 2 3" xfId="547" xr:uid="{00000000-0005-0000-0000-00003F040000}"/>
    <cellStyle name="20% – paryškinimas 2 2 2 2 2 2 2 3 2" xfId="12744" xr:uid="{00000000-0005-0000-0000-000040040000}"/>
    <cellStyle name="20% – paryškinimas 2 2 2 2 2 2 2 4" xfId="8202" xr:uid="{00000000-0005-0000-0000-000041040000}"/>
    <cellStyle name="20% – paryškinimas 2 2 2 2 2 2 3" xfId="548" xr:uid="{00000000-0005-0000-0000-000042040000}"/>
    <cellStyle name="20% – paryškinimas 2 2 2 2 2 2 3 2" xfId="549" xr:uid="{00000000-0005-0000-0000-000043040000}"/>
    <cellStyle name="20% – paryškinimas 2 2 2 2 2 2 3 2 2" xfId="12745" xr:uid="{00000000-0005-0000-0000-000044040000}"/>
    <cellStyle name="20% – paryškinimas 2 2 2 2 2 2 3 3" xfId="8204" xr:uid="{00000000-0005-0000-0000-000045040000}"/>
    <cellStyle name="20% – paryškinimas 2 2 2 2 2 2 4" xfId="550" xr:uid="{00000000-0005-0000-0000-000046040000}"/>
    <cellStyle name="20% – paryškinimas 2 2 2 2 2 2 4 2" xfId="12746" xr:uid="{00000000-0005-0000-0000-000047040000}"/>
    <cellStyle name="20% – paryškinimas 2 2 2 2 2 2 5" xfId="8201" xr:uid="{00000000-0005-0000-0000-000048040000}"/>
    <cellStyle name="20% – paryškinimas 2 2 2 2 2 3" xfId="551" xr:uid="{00000000-0005-0000-0000-000049040000}"/>
    <cellStyle name="20% – paryškinimas 2 2 2 2 2 3 2" xfId="552" xr:uid="{00000000-0005-0000-0000-00004A040000}"/>
    <cellStyle name="20% – paryškinimas 2 2 2 2 2 3 2 2" xfId="553" xr:uid="{00000000-0005-0000-0000-00004B040000}"/>
    <cellStyle name="20% – paryškinimas 2 2 2 2 2 3 2 2 2" xfId="12747" xr:uid="{00000000-0005-0000-0000-00004C040000}"/>
    <cellStyle name="20% – paryškinimas 2 2 2 2 2 3 2 3" xfId="8206" xr:uid="{00000000-0005-0000-0000-00004D040000}"/>
    <cellStyle name="20% – paryškinimas 2 2 2 2 2 3 3" xfId="554" xr:uid="{00000000-0005-0000-0000-00004E040000}"/>
    <cellStyle name="20% – paryškinimas 2 2 2 2 2 3 3 2" xfId="12748" xr:uid="{00000000-0005-0000-0000-00004F040000}"/>
    <cellStyle name="20% – paryškinimas 2 2 2 2 2 3 4" xfId="8205" xr:uid="{00000000-0005-0000-0000-000050040000}"/>
    <cellStyle name="20% – paryškinimas 2 2 2 2 2 4" xfId="555" xr:uid="{00000000-0005-0000-0000-000051040000}"/>
    <cellStyle name="20% – paryškinimas 2 2 2 2 2 4 2" xfId="556" xr:uid="{00000000-0005-0000-0000-000052040000}"/>
    <cellStyle name="20% – paryškinimas 2 2 2 2 2 4 2 2" xfId="12749" xr:uid="{00000000-0005-0000-0000-000053040000}"/>
    <cellStyle name="20% – paryškinimas 2 2 2 2 2 4 3" xfId="8207" xr:uid="{00000000-0005-0000-0000-000054040000}"/>
    <cellStyle name="20% – paryškinimas 2 2 2 2 2 5" xfId="557" xr:uid="{00000000-0005-0000-0000-000055040000}"/>
    <cellStyle name="20% – paryškinimas 2 2 2 2 2 5 2" xfId="12750" xr:uid="{00000000-0005-0000-0000-000056040000}"/>
    <cellStyle name="20% – paryškinimas 2 2 2 2 2 6" xfId="8200" xr:uid="{00000000-0005-0000-0000-000057040000}"/>
    <cellStyle name="20% – paryškinimas 2 2 2 2 3" xfId="558" xr:uid="{00000000-0005-0000-0000-000058040000}"/>
    <cellStyle name="20% – paryškinimas 2 2 2 2 3 2" xfId="559" xr:uid="{00000000-0005-0000-0000-000059040000}"/>
    <cellStyle name="20% – paryškinimas 2 2 2 2 3 2 2" xfId="560" xr:uid="{00000000-0005-0000-0000-00005A040000}"/>
    <cellStyle name="20% – paryškinimas 2 2 2 2 3 2 2 2" xfId="561" xr:uid="{00000000-0005-0000-0000-00005B040000}"/>
    <cellStyle name="20% – paryškinimas 2 2 2 2 3 2 2 2 2" xfId="12751" xr:uid="{00000000-0005-0000-0000-00005C040000}"/>
    <cellStyle name="20% – paryškinimas 2 2 2 2 3 2 2 3" xfId="8210" xr:uid="{00000000-0005-0000-0000-00005D040000}"/>
    <cellStyle name="20% – paryškinimas 2 2 2 2 3 2 3" xfId="562" xr:uid="{00000000-0005-0000-0000-00005E040000}"/>
    <cellStyle name="20% – paryškinimas 2 2 2 2 3 2 3 2" xfId="12752" xr:uid="{00000000-0005-0000-0000-00005F040000}"/>
    <cellStyle name="20% – paryškinimas 2 2 2 2 3 2 4" xfId="8209" xr:uid="{00000000-0005-0000-0000-000060040000}"/>
    <cellStyle name="20% – paryškinimas 2 2 2 2 3 3" xfId="563" xr:uid="{00000000-0005-0000-0000-000061040000}"/>
    <cellStyle name="20% – paryškinimas 2 2 2 2 3 3 2" xfId="564" xr:uid="{00000000-0005-0000-0000-000062040000}"/>
    <cellStyle name="20% – paryškinimas 2 2 2 2 3 3 2 2" xfId="12753" xr:uid="{00000000-0005-0000-0000-000063040000}"/>
    <cellStyle name="20% – paryškinimas 2 2 2 2 3 3 3" xfId="8211" xr:uid="{00000000-0005-0000-0000-000064040000}"/>
    <cellStyle name="20% – paryškinimas 2 2 2 2 3 4" xfId="565" xr:uid="{00000000-0005-0000-0000-000065040000}"/>
    <cellStyle name="20% – paryškinimas 2 2 2 2 3 4 2" xfId="12754" xr:uid="{00000000-0005-0000-0000-000066040000}"/>
    <cellStyle name="20% – paryškinimas 2 2 2 2 3 5" xfId="8208" xr:uid="{00000000-0005-0000-0000-000067040000}"/>
    <cellStyle name="20% – paryškinimas 2 2 2 2 4" xfId="566" xr:uid="{00000000-0005-0000-0000-000068040000}"/>
    <cellStyle name="20% – paryškinimas 2 2 2 2 4 2" xfId="567" xr:uid="{00000000-0005-0000-0000-000069040000}"/>
    <cellStyle name="20% – paryškinimas 2 2 2 2 4 2 2" xfId="568" xr:uid="{00000000-0005-0000-0000-00006A040000}"/>
    <cellStyle name="20% – paryškinimas 2 2 2 2 4 2 2 2" xfId="12755" xr:uid="{00000000-0005-0000-0000-00006B040000}"/>
    <cellStyle name="20% – paryškinimas 2 2 2 2 4 2 3" xfId="8213" xr:uid="{00000000-0005-0000-0000-00006C040000}"/>
    <cellStyle name="20% – paryškinimas 2 2 2 2 4 3" xfId="569" xr:uid="{00000000-0005-0000-0000-00006D040000}"/>
    <cellStyle name="20% – paryškinimas 2 2 2 2 4 3 2" xfId="12756" xr:uid="{00000000-0005-0000-0000-00006E040000}"/>
    <cellStyle name="20% – paryškinimas 2 2 2 2 4 4" xfId="8212" xr:uid="{00000000-0005-0000-0000-00006F040000}"/>
    <cellStyle name="20% – paryškinimas 2 2 2 2 5" xfId="570" xr:uid="{00000000-0005-0000-0000-000070040000}"/>
    <cellStyle name="20% – paryškinimas 2 2 2 2 5 2" xfId="571" xr:uid="{00000000-0005-0000-0000-000071040000}"/>
    <cellStyle name="20% – paryškinimas 2 2 2 2 5 2 2" xfId="12757" xr:uid="{00000000-0005-0000-0000-000072040000}"/>
    <cellStyle name="20% – paryškinimas 2 2 2 2 5 3" xfId="8214" xr:uid="{00000000-0005-0000-0000-000073040000}"/>
    <cellStyle name="20% – paryškinimas 2 2 2 2 6" xfId="572" xr:uid="{00000000-0005-0000-0000-000074040000}"/>
    <cellStyle name="20% – paryškinimas 2 2 2 2 6 2" xfId="12758" xr:uid="{00000000-0005-0000-0000-000075040000}"/>
    <cellStyle name="20% – paryškinimas 2 2 2 2 7" xfId="8199" xr:uid="{00000000-0005-0000-0000-000076040000}"/>
    <cellStyle name="20% – paryškinimas 2 2 2 3" xfId="573" xr:uid="{00000000-0005-0000-0000-000077040000}"/>
    <cellStyle name="20% – paryškinimas 2 2 2 3 2" xfId="574" xr:uid="{00000000-0005-0000-0000-000078040000}"/>
    <cellStyle name="20% – paryškinimas 2 2 2 3 2 2" xfId="575" xr:uid="{00000000-0005-0000-0000-000079040000}"/>
    <cellStyle name="20% – paryškinimas 2 2 2 3 2 2 2" xfId="576" xr:uid="{00000000-0005-0000-0000-00007A040000}"/>
    <cellStyle name="20% – paryškinimas 2 2 2 3 2 2 2 2" xfId="577" xr:uid="{00000000-0005-0000-0000-00007B040000}"/>
    <cellStyle name="20% – paryškinimas 2 2 2 3 2 2 2 2 2" xfId="12759" xr:uid="{00000000-0005-0000-0000-00007C040000}"/>
    <cellStyle name="20% – paryškinimas 2 2 2 3 2 2 2 3" xfId="8218" xr:uid="{00000000-0005-0000-0000-00007D040000}"/>
    <cellStyle name="20% – paryškinimas 2 2 2 3 2 2 3" xfId="578" xr:uid="{00000000-0005-0000-0000-00007E040000}"/>
    <cellStyle name="20% – paryškinimas 2 2 2 3 2 2 3 2" xfId="12760" xr:uid="{00000000-0005-0000-0000-00007F040000}"/>
    <cellStyle name="20% – paryškinimas 2 2 2 3 2 2 4" xfId="8217" xr:uid="{00000000-0005-0000-0000-000080040000}"/>
    <cellStyle name="20% – paryškinimas 2 2 2 3 2 3" xfId="579" xr:uid="{00000000-0005-0000-0000-000081040000}"/>
    <cellStyle name="20% – paryškinimas 2 2 2 3 2 3 2" xfId="580" xr:uid="{00000000-0005-0000-0000-000082040000}"/>
    <cellStyle name="20% – paryškinimas 2 2 2 3 2 3 2 2" xfId="12761" xr:uid="{00000000-0005-0000-0000-000083040000}"/>
    <cellStyle name="20% – paryškinimas 2 2 2 3 2 3 3" xfId="8219" xr:uid="{00000000-0005-0000-0000-000084040000}"/>
    <cellStyle name="20% – paryškinimas 2 2 2 3 2 4" xfId="581" xr:uid="{00000000-0005-0000-0000-000085040000}"/>
    <cellStyle name="20% – paryškinimas 2 2 2 3 2 4 2" xfId="12762" xr:uid="{00000000-0005-0000-0000-000086040000}"/>
    <cellStyle name="20% – paryškinimas 2 2 2 3 2 5" xfId="8216" xr:uid="{00000000-0005-0000-0000-000087040000}"/>
    <cellStyle name="20% – paryškinimas 2 2 2 3 3" xfId="582" xr:uid="{00000000-0005-0000-0000-000088040000}"/>
    <cellStyle name="20% – paryškinimas 2 2 2 3 3 2" xfId="583" xr:uid="{00000000-0005-0000-0000-000089040000}"/>
    <cellStyle name="20% – paryškinimas 2 2 2 3 3 2 2" xfId="584" xr:uid="{00000000-0005-0000-0000-00008A040000}"/>
    <cellStyle name="20% – paryškinimas 2 2 2 3 3 2 2 2" xfId="12763" xr:uid="{00000000-0005-0000-0000-00008B040000}"/>
    <cellStyle name="20% – paryškinimas 2 2 2 3 3 2 3" xfId="8221" xr:uid="{00000000-0005-0000-0000-00008C040000}"/>
    <cellStyle name="20% – paryškinimas 2 2 2 3 3 3" xfId="585" xr:uid="{00000000-0005-0000-0000-00008D040000}"/>
    <cellStyle name="20% – paryškinimas 2 2 2 3 3 3 2" xfId="12764" xr:uid="{00000000-0005-0000-0000-00008E040000}"/>
    <cellStyle name="20% – paryškinimas 2 2 2 3 3 4" xfId="8220" xr:uid="{00000000-0005-0000-0000-00008F040000}"/>
    <cellStyle name="20% – paryškinimas 2 2 2 3 4" xfId="586" xr:uid="{00000000-0005-0000-0000-000090040000}"/>
    <cellStyle name="20% – paryškinimas 2 2 2 3 4 2" xfId="587" xr:uid="{00000000-0005-0000-0000-000091040000}"/>
    <cellStyle name="20% – paryškinimas 2 2 2 3 4 2 2" xfId="12765" xr:uid="{00000000-0005-0000-0000-000092040000}"/>
    <cellStyle name="20% – paryškinimas 2 2 2 3 4 3" xfId="8222" xr:uid="{00000000-0005-0000-0000-000093040000}"/>
    <cellStyle name="20% – paryškinimas 2 2 2 3 5" xfId="588" xr:uid="{00000000-0005-0000-0000-000094040000}"/>
    <cellStyle name="20% – paryškinimas 2 2 2 3 5 2" xfId="12766" xr:uid="{00000000-0005-0000-0000-000095040000}"/>
    <cellStyle name="20% – paryškinimas 2 2 2 3 6" xfId="8215" xr:uid="{00000000-0005-0000-0000-000096040000}"/>
    <cellStyle name="20% – paryškinimas 2 2 2 4" xfId="589" xr:uid="{00000000-0005-0000-0000-000097040000}"/>
    <cellStyle name="20% – paryškinimas 2 2 2 4 2" xfId="590" xr:uid="{00000000-0005-0000-0000-000098040000}"/>
    <cellStyle name="20% – paryškinimas 2 2 2 4 2 2" xfId="591" xr:uid="{00000000-0005-0000-0000-000099040000}"/>
    <cellStyle name="20% – paryškinimas 2 2 2 4 2 2 2" xfId="592" xr:uid="{00000000-0005-0000-0000-00009A040000}"/>
    <cellStyle name="20% – paryškinimas 2 2 2 4 2 2 2 2" xfId="12767" xr:uid="{00000000-0005-0000-0000-00009B040000}"/>
    <cellStyle name="20% – paryškinimas 2 2 2 4 2 2 3" xfId="8225" xr:uid="{00000000-0005-0000-0000-00009C040000}"/>
    <cellStyle name="20% – paryškinimas 2 2 2 4 2 3" xfId="593" xr:uid="{00000000-0005-0000-0000-00009D040000}"/>
    <cellStyle name="20% – paryškinimas 2 2 2 4 2 3 2" xfId="12768" xr:uid="{00000000-0005-0000-0000-00009E040000}"/>
    <cellStyle name="20% – paryškinimas 2 2 2 4 2 4" xfId="8224" xr:uid="{00000000-0005-0000-0000-00009F040000}"/>
    <cellStyle name="20% – paryškinimas 2 2 2 4 3" xfId="594" xr:uid="{00000000-0005-0000-0000-0000A0040000}"/>
    <cellStyle name="20% – paryškinimas 2 2 2 4 3 2" xfId="595" xr:uid="{00000000-0005-0000-0000-0000A1040000}"/>
    <cellStyle name="20% – paryškinimas 2 2 2 4 3 2 2" xfId="12769" xr:uid="{00000000-0005-0000-0000-0000A2040000}"/>
    <cellStyle name="20% – paryškinimas 2 2 2 4 3 3" xfId="8226" xr:uid="{00000000-0005-0000-0000-0000A3040000}"/>
    <cellStyle name="20% – paryškinimas 2 2 2 4 4" xfId="596" xr:uid="{00000000-0005-0000-0000-0000A4040000}"/>
    <cellStyle name="20% – paryškinimas 2 2 2 4 4 2" xfId="12770" xr:uid="{00000000-0005-0000-0000-0000A5040000}"/>
    <cellStyle name="20% – paryškinimas 2 2 2 4 5" xfId="8223" xr:uid="{00000000-0005-0000-0000-0000A6040000}"/>
    <cellStyle name="20% – paryškinimas 2 2 2 5" xfId="597" xr:uid="{00000000-0005-0000-0000-0000A7040000}"/>
    <cellStyle name="20% – paryškinimas 2 2 2 5 2" xfId="598" xr:uid="{00000000-0005-0000-0000-0000A8040000}"/>
    <cellStyle name="20% – paryškinimas 2 2 2 5 2 2" xfId="599" xr:uid="{00000000-0005-0000-0000-0000A9040000}"/>
    <cellStyle name="20% – paryškinimas 2 2 2 5 2 2 2" xfId="12771" xr:uid="{00000000-0005-0000-0000-0000AA040000}"/>
    <cellStyle name="20% – paryškinimas 2 2 2 5 2 3" xfId="8228" xr:uid="{00000000-0005-0000-0000-0000AB040000}"/>
    <cellStyle name="20% – paryškinimas 2 2 2 5 3" xfId="600" xr:uid="{00000000-0005-0000-0000-0000AC040000}"/>
    <cellStyle name="20% – paryškinimas 2 2 2 5 3 2" xfId="12772" xr:uid="{00000000-0005-0000-0000-0000AD040000}"/>
    <cellStyle name="20% – paryškinimas 2 2 2 5 4" xfId="8227" xr:uid="{00000000-0005-0000-0000-0000AE040000}"/>
    <cellStyle name="20% – paryškinimas 2 2 2 6" xfId="601" xr:uid="{00000000-0005-0000-0000-0000AF040000}"/>
    <cellStyle name="20% – paryškinimas 2 2 2 6 2" xfId="8229" xr:uid="{00000000-0005-0000-0000-0000B0040000}"/>
    <cellStyle name="20% – paryškinimas 2 2 2 7" xfId="602" xr:uid="{00000000-0005-0000-0000-0000B1040000}"/>
    <cellStyle name="20% – paryškinimas 2 2 2 7 2" xfId="603" xr:uid="{00000000-0005-0000-0000-0000B2040000}"/>
    <cellStyle name="20% – paryškinimas 2 2 2 7 2 2" xfId="12773" xr:uid="{00000000-0005-0000-0000-0000B3040000}"/>
    <cellStyle name="20% – paryškinimas 2 2 2 7 3" xfId="8230" xr:uid="{00000000-0005-0000-0000-0000B4040000}"/>
    <cellStyle name="20% – paryškinimas 2 2 2 8" xfId="604" xr:uid="{00000000-0005-0000-0000-0000B5040000}"/>
    <cellStyle name="20% – paryškinimas 2 2 2 8 2" xfId="605" xr:uid="{00000000-0005-0000-0000-0000B6040000}"/>
    <cellStyle name="20% – paryškinimas 2 2 2 8 2 2" xfId="12774" xr:uid="{00000000-0005-0000-0000-0000B7040000}"/>
    <cellStyle name="20% – paryškinimas 2 2 2 8 3" xfId="8231" xr:uid="{00000000-0005-0000-0000-0000B8040000}"/>
    <cellStyle name="20% – paryškinimas 2 2 2 9" xfId="606" xr:uid="{00000000-0005-0000-0000-0000B9040000}"/>
    <cellStyle name="20% – paryškinimas 2 2 2 9 2" xfId="607" xr:uid="{00000000-0005-0000-0000-0000BA040000}"/>
    <cellStyle name="20% – paryškinimas 2 2 2 9 2 2" xfId="12775" xr:uid="{00000000-0005-0000-0000-0000BB040000}"/>
    <cellStyle name="20% – paryškinimas 2 2 2 9 3" xfId="12277" xr:uid="{00000000-0005-0000-0000-0000BC040000}"/>
    <cellStyle name="20% – paryškinimas 2 2 3" xfId="608" xr:uid="{00000000-0005-0000-0000-0000BD040000}"/>
    <cellStyle name="20% – paryškinimas 2 2 3 2" xfId="609" xr:uid="{00000000-0005-0000-0000-0000BE040000}"/>
    <cellStyle name="20% – paryškinimas 2 2 3 2 2" xfId="610" xr:uid="{00000000-0005-0000-0000-0000BF040000}"/>
    <cellStyle name="20% – paryškinimas 2 2 3 2 2 2" xfId="611" xr:uid="{00000000-0005-0000-0000-0000C0040000}"/>
    <cellStyle name="20% – paryškinimas 2 2 3 2 2 2 2" xfId="612" xr:uid="{00000000-0005-0000-0000-0000C1040000}"/>
    <cellStyle name="20% – paryškinimas 2 2 3 2 2 2 2 2" xfId="613" xr:uid="{00000000-0005-0000-0000-0000C2040000}"/>
    <cellStyle name="20% – paryškinimas 2 2 3 2 2 2 2 2 2" xfId="12776" xr:uid="{00000000-0005-0000-0000-0000C3040000}"/>
    <cellStyle name="20% – paryškinimas 2 2 3 2 2 2 2 3" xfId="8236" xr:uid="{00000000-0005-0000-0000-0000C4040000}"/>
    <cellStyle name="20% – paryškinimas 2 2 3 2 2 2 3" xfId="614" xr:uid="{00000000-0005-0000-0000-0000C5040000}"/>
    <cellStyle name="20% – paryškinimas 2 2 3 2 2 2 3 2" xfId="12777" xr:uid="{00000000-0005-0000-0000-0000C6040000}"/>
    <cellStyle name="20% – paryškinimas 2 2 3 2 2 2 4" xfId="8235" xr:uid="{00000000-0005-0000-0000-0000C7040000}"/>
    <cellStyle name="20% – paryškinimas 2 2 3 2 2 3" xfId="615" xr:uid="{00000000-0005-0000-0000-0000C8040000}"/>
    <cellStyle name="20% – paryškinimas 2 2 3 2 2 3 2" xfId="616" xr:uid="{00000000-0005-0000-0000-0000C9040000}"/>
    <cellStyle name="20% – paryškinimas 2 2 3 2 2 3 2 2" xfId="12778" xr:uid="{00000000-0005-0000-0000-0000CA040000}"/>
    <cellStyle name="20% – paryškinimas 2 2 3 2 2 3 3" xfId="8237" xr:uid="{00000000-0005-0000-0000-0000CB040000}"/>
    <cellStyle name="20% – paryškinimas 2 2 3 2 2 4" xfId="617" xr:uid="{00000000-0005-0000-0000-0000CC040000}"/>
    <cellStyle name="20% – paryškinimas 2 2 3 2 2 4 2" xfId="12779" xr:uid="{00000000-0005-0000-0000-0000CD040000}"/>
    <cellStyle name="20% – paryškinimas 2 2 3 2 2 5" xfId="8234" xr:uid="{00000000-0005-0000-0000-0000CE040000}"/>
    <cellStyle name="20% – paryškinimas 2 2 3 2 3" xfId="618" xr:uid="{00000000-0005-0000-0000-0000CF040000}"/>
    <cellStyle name="20% – paryškinimas 2 2 3 2 3 2" xfId="619" xr:uid="{00000000-0005-0000-0000-0000D0040000}"/>
    <cellStyle name="20% – paryškinimas 2 2 3 2 3 2 2" xfId="620" xr:uid="{00000000-0005-0000-0000-0000D1040000}"/>
    <cellStyle name="20% – paryškinimas 2 2 3 2 3 2 2 2" xfId="12780" xr:uid="{00000000-0005-0000-0000-0000D2040000}"/>
    <cellStyle name="20% – paryškinimas 2 2 3 2 3 2 3" xfId="8239" xr:uid="{00000000-0005-0000-0000-0000D3040000}"/>
    <cellStyle name="20% – paryškinimas 2 2 3 2 3 3" xfId="621" xr:uid="{00000000-0005-0000-0000-0000D4040000}"/>
    <cellStyle name="20% – paryškinimas 2 2 3 2 3 3 2" xfId="12781" xr:uid="{00000000-0005-0000-0000-0000D5040000}"/>
    <cellStyle name="20% – paryškinimas 2 2 3 2 3 4" xfId="8238" xr:uid="{00000000-0005-0000-0000-0000D6040000}"/>
    <cellStyle name="20% – paryškinimas 2 2 3 2 4" xfId="622" xr:uid="{00000000-0005-0000-0000-0000D7040000}"/>
    <cellStyle name="20% – paryškinimas 2 2 3 2 4 2" xfId="623" xr:uid="{00000000-0005-0000-0000-0000D8040000}"/>
    <cellStyle name="20% – paryškinimas 2 2 3 2 4 2 2" xfId="12782" xr:uid="{00000000-0005-0000-0000-0000D9040000}"/>
    <cellStyle name="20% – paryškinimas 2 2 3 2 4 3" xfId="8240" xr:uid="{00000000-0005-0000-0000-0000DA040000}"/>
    <cellStyle name="20% – paryškinimas 2 2 3 2 5" xfId="624" xr:uid="{00000000-0005-0000-0000-0000DB040000}"/>
    <cellStyle name="20% – paryškinimas 2 2 3 2 5 2" xfId="12783" xr:uid="{00000000-0005-0000-0000-0000DC040000}"/>
    <cellStyle name="20% – paryškinimas 2 2 3 2 6" xfId="8233" xr:uid="{00000000-0005-0000-0000-0000DD040000}"/>
    <cellStyle name="20% – paryškinimas 2 2 3 3" xfId="625" xr:uid="{00000000-0005-0000-0000-0000DE040000}"/>
    <cellStyle name="20% – paryškinimas 2 2 3 3 2" xfId="626" xr:uid="{00000000-0005-0000-0000-0000DF040000}"/>
    <cellStyle name="20% – paryškinimas 2 2 3 3 2 2" xfId="627" xr:uid="{00000000-0005-0000-0000-0000E0040000}"/>
    <cellStyle name="20% – paryškinimas 2 2 3 3 2 2 2" xfId="628" xr:uid="{00000000-0005-0000-0000-0000E1040000}"/>
    <cellStyle name="20% – paryškinimas 2 2 3 3 2 2 2 2" xfId="12784" xr:uid="{00000000-0005-0000-0000-0000E2040000}"/>
    <cellStyle name="20% – paryškinimas 2 2 3 3 2 2 3" xfId="8243" xr:uid="{00000000-0005-0000-0000-0000E3040000}"/>
    <cellStyle name="20% – paryškinimas 2 2 3 3 2 3" xfId="629" xr:uid="{00000000-0005-0000-0000-0000E4040000}"/>
    <cellStyle name="20% – paryškinimas 2 2 3 3 2 3 2" xfId="12785" xr:uid="{00000000-0005-0000-0000-0000E5040000}"/>
    <cellStyle name="20% – paryškinimas 2 2 3 3 2 4" xfId="8242" xr:uid="{00000000-0005-0000-0000-0000E6040000}"/>
    <cellStyle name="20% – paryškinimas 2 2 3 3 3" xfId="630" xr:uid="{00000000-0005-0000-0000-0000E7040000}"/>
    <cellStyle name="20% – paryškinimas 2 2 3 3 3 2" xfId="631" xr:uid="{00000000-0005-0000-0000-0000E8040000}"/>
    <cellStyle name="20% – paryškinimas 2 2 3 3 3 2 2" xfId="12786" xr:uid="{00000000-0005-0000-0000-0000E9040000}"/>
    <cellStyle name="20% – paryškinimas 2 2 3 3 3 3" xfId="8244" xr:uid="{00000000-0005-0000-0000-0000EA040000}"/>
    <cellStyle name="20% – paryškinimas 2 2 3 3 4" xfId="632" xr:uid="{00000000-0005-0000-0000-0000EB040000}"/>
    <cellStyle name="20% – paryškinimas 2 2 3 3 4 2" xfId="12787" xr:uid="{00000000-0005-0000-0000-0000EC040000}"/>
    <cellStyle name="20% – paryškinimas 2 2 3 3 5" xfId="8241" xr:uid="{00000000-0005-0000-0000-0000ED040000}"/>
    <cellStyle name="20% – paryškinimas 2 2 3 4" xfId="633" xr:uid="{00000000-0005-0000-0000-0000EE040000}"/>
    <cellStyle name="20% – paryškinimas 2 2 3 4 2" xfId="634" xr:uid="{00000000-0005-0000-0000-0000EF040000}"/>
    <cellStyle name="20% – paryškinimas 2 2 3 4 2 2" xfId="635" xr:uid="{00000000-0005-0000-0000-0000F0040000}"/>
    <cellStyle name="20% – paryškinimas 2 2 3 4 2 2 2" xfId="12788" xr:uid="{00000000-0005-0000-0000-0000F1040000}"/>
    <cellStyle name="20% – paryškinimas 2 2 3 4 2 3" xfId="8246" xr:uid="{00000000-0005-0000-0000-0000F2040000}"/>
    <cellStyle name="20% – paryškinimas 2 2 3 4 3" xfId="636" xr:uid="{00000000-0005-0000-0000-0000F3040000}"/>
    <cellStyle name="20% – paryškinimas 2 2 3 4 3 2" xfId="12789" xr:uid="{00000000-0005-0000-0000-0000F4040000}"/>
    <cellStyle name="20% – paryškinimas 2 2 3 4 4" xfId="8245" xr:uid="{00000000-0005-0000-0000-0000F5040000}"/>
    <cellStyle name="20% – paryškinimas 2 2 3 5" xfId="637" xr:uid="{00000000-0005-0000-0000-0000F6040000}"/>
    <cellStyle name="20% – paryškinimas 2 2 3 5 2" xfId="638" xr:uid="{00000000-0005-0000-0000-0000F7040000}"/>
    <cellStyle name="20% – paryškinimas 2 2 3 5 2 2" xfId="12790" xr:uid="{00000000-0005-0000-0000-0000F8040000}"/>
    <cellStyle name="20% – paryškinimas 2 2 3 5 3" xfId="8247" xr:uid="{00000000-0005-0000-0000-0000F9040000}"/>
    <cellStyle name="20% – paryškinimas 2 2 3 6" xfId="639" xr:uid="{00000000-0005-0000-0000-0000FA040000}"/>
    <cellStyle name="20% – paryškinimas 2 2 3 6 2" xfId="12791" xr:uid="{00000000-0005-0000-0000-0000FB040000}"/>
    <cellStyle name="20% – paryškinimas 2 2 3 7" xfId="8232" xr:uid="{00000000-0005-0000-0000-0000FC040000}"/>
    <cellStyle name="20% – paryškinimas 2 2 4" xfId="640" xr:uid="{00000000-0005-0000-0000-0000FD040000}"/>
    <cellStyle name="20% – paryškinimas 2 2 4 2" xfId="641" xr:uid="{00000000-0005-0000-0000-0000FE040000}"/>
    <cellStyle name="20% – paryškinimas 2 2 4 2 2" xfId="642" xr:uid="{00000000-0005-0000-0000-0000FF040000}"/>
    <cellStyle name="20% – paryškinimas 2 2 4 2 2 2" xfId="643" xr:uid="{00000000-0005-0000-0000-000000050000}"/>
    <cellStyle name="20% – paryškinimas 2 2 4 2 2 2 2" xfId="644" xr:uid="{00000000-0005-0000-0000-000001050000}"/>
    <cellStyle name="20% – paryškinimas 2 2 4 2 2 2 2 2" xfId="12792" xr:uid="{00000000-0005-0000-0000-000002050000}"/>
    <cellStyle name="20% – paryškinimas 2 2 4 2 2 2 3" xfId="8251" xr:uid="{00000000-0005-0000-0000-000003050000}"/>
    <cellStyle name="20% – paryškinimas 2 2 4 2 2 3" xfId="645" xr:uid="{00000000-0005-0000-0000-000004050000}"/>
    <cellStyle name="20% – paryškinimas 2 2 4 2 2 3 2" xfId="12793" xr:uid="{00000000-0005-0000-0000-000005050000}"/>
    <cellStyle name="20% – paryškinimas 2 2 4 2 2 4" xfId="8250" xr:uid="{00000000-0005-0000-0000-000006050000}"/>
    <cellStyle name="20% – paryškinimas 2 2 4 2 3" xfId="646" xr:uid="{00000000-0005-0000-0000-000007050000}"/>
    <cellStyle name="20% – paryškinimas 2 2 4 2 3 2" xfId="647" xr:uid="{00000000-0005-0000-0000-000008050000}"/>
    <cellStyle name="20% – paryškinimas 2 2 4 2 3 2 2" xfId="12794" xr:uid="{00000000-0005-0000-0000-000009050000}"/>
    <cellStyle name="20% – paryškinimas 2 2 4 2 3 3" xfId="8252" xr:uid="{00000000-0005-0000-0000-00000A050000}"/>
    <cellStyle name="20% – paryškinimas 2 2 4 2 4" xfId="648" xr:uid="{00000000-0005-0000-0000-00000B050000}"/>
    <cellStyle name="20% – paryškinimas 2 2 4 2 4 2" xfId="12795" xr:uid="{00000000-0005-0000-0000-00000C050000}"/>
    <cellStyle name="20% – paryškinimas 2 2 4 2 5" xfId="8249" xr:uid="{00000000-0005-0000-0000-00000D050000}"/>
    <cellStyle name="20% – paryškinimas 2 2 4 3" xfId="649" xr:uid="{00000000-0005-0000-0000-00000E050000}"/>
    <cellStyle name="20% – paryškinimas 2 2 4 3 2" xfId="650" xr:uid="{00000000-0005-0000-0000-00000F050000}"/>
    <cellStyle name="20% – paryškinimas 2 2 4 3 2 2" xfId="651" xr:uid="{00000000-0005-0000-0000-000010050000}"/>
    <cellStyle name="20% – paryškinimas 2 2 4 3 2 2 2" xfId="12796" xr:uid="{00000000-0005-0000-0000-000011050000}"/>
    <cellStyle name="20% – paryškinimas 2 2 4 3 2 3" xfId="8254" xr:uid="{00000000-0005-0000-0000-000012050000}"/>
    <cellStyle name="20% – paryškinimas 2 2 4 3 3" xfId="652" xr:uid="{00000000-0005-0000-0000-000013050000}"/>
    <cellStyle name="20% – paryškinimas 2 2 4 3 3 2" xfId="12797" xr:uid="{00000000-0005-0000-0000-000014050000}"/>
    <cellStyle name="20% – paryškinimas 2 2 4 3 4" xfId="8253" xr:uid="{00000000-0005-0000-0000-000015050000}"/>
    <cellStyle name="20% – paryškinimas 2 2 4 4" xfId="653" xr:uid="{00000000-0005-0000-0000-000016050000}"/>
    <cellStyle name="20% – paryškinimas 2 2 4 4 2" xfId="654" xr:uid="{00000000-0005-0000-0000-000017050000}"/>
    <cellStyle name="20% – paryškinimas 2 2 4 4 2 2" xfId="12798" xr:uid="{00000000-0005-0000-0000-000018050000}"/>
    <cellStyle name="20% – paryškinimas 2 2 4 4 3" xfId="8255" xr:uid="{00000000-0005-0000-0000-000019050000}"/>
    <cellStyle name="20% – paryškinimas 2 2 4 5" xfId="655" xr:uid="{00000000-0005-0000-0000-00001A050000}"/>
    <cellStyle name="20% – paryškinimas 2 2 4 5 2" xfId="12799" xr:uid="{00000000-0005-0000-0000-00001B050000}"/>
    <cellStyle name="20% – paryškinimas 2 2 4 6" xfId="8248" xr:uid="{00000000-0005-0000-0000-00001C050000}"/>
    <cellStyle name="20% – paryškinimas 2 2 5" xfId="656" xr:uid="{00000000-0005-0000-0000-00001D050000}"/>
    <cellStyle name="20% – paryškinimas 2 2 5 2" xfId="657" xr:uid="{00000000-0005-0000-0000-00001E050000}"/>
    <cellStyle name="20% – paryškinimas 2 2 5 2 2" xfId="658" xr:uid="{00000000-0005-0000-0000-00001F050000}"/>
    <cellStyle name="20% – paryškinimas 2 2 5 2 2 2" xfId="659" xr:uid="{00000000-0005-0000-0000-000020050000}"/>
    <cellStyle name="20% – paryškinimas 2 2 5 2 2 2 2" xfId="660" xr:uid="{00000000-0005-0000-0000-000021050000}"/>
    <cellStyle name="20% – paryškinimas 2 2 5 2 2 2 2 2" xfId="12800" xr:uid="{00000000-0005-0000-0000-000022050000}"/>
    <cellStyle name="20% – paryškinimas 2 2 5 2 2 2 3" xfId="8259" xr:uid="{00000000-0005-0000-0000-000023050000}"/>
    <cellStyle name="20% – paryškinimas 2 2 5 2 2 3" xfId="661" xr:uid="{00000000-0005-0000-0000-000024050000}"/>
    <cellStyle name="20% – paryškinimas 2 2 5 2 2 3 2" xfId="12801" xr:uid="{00000000-0005-0000-0000-000025050000}"/>
    <cellStyle name="20% – paryškinimas 2 2 5 2 2 4" xfId="8258" xr:uid="{00000000-0005-0000-0000-000026050000}"/>
    <cellStyle name="20% – paryškinimas 2 2 5 2 3" xfId="662" xr:uid="{00000000-0005-0000-0000-000027050000}"/>
    <cellStyle name="20% – paryškinimas 2 2 5 2 3 2" xfId="663" xr:uid="{00000000-0005-0000-0000-000028050000}"/>
    <cellStyle name="20% – paryškinimas 2 2 5 2 3 2 2" xfId="12802" xr:uid="{00000000-0005-0000-0000-000029050000}"/>
    <cellStyle name="20% – paryškinimas 2 2 5 2 3 3" xfId="8260" xr:uid="{00000000-0005-0000-0000-00002A050000}"/>
    <cellStyle name="20% – paryškinimas 2 2 5 2 4" xfId="664" xr:uid="{00000000-0005-0000-0000-00002B050000}"/>
    <cellStyle name="20% – paryškinimas 2 2 5 2 4 2" xfId="12803" xr:uid="{00000000-0005-0000-0000-00002C050000}"/>
    <cellStyle name="20% – paryškinimas 2 2 5 2 5" xfId="8257" xr:uid="{00000000-0005-0000-0000-00002D050000}"/>
    <cellStyle name="20% – paryškinimas 2 2 5 3" xfId="665" xr:uid="{00000000-0005-0000-0000-00002E050000}"/>
    <cellStyle name="20% – paryškinimas 2 2 5 3 2" xfId="666" xr:uid="{00000000-0005-0000-0000-00002F050000}"/>
    <cellStyle name="20% – paryškinimas 2 2 5 3 2 2" xfId="667" xr:uid="{00000000-0005-0000-0000-000030050000}"/>
    <cellStyle name="20% – paryškinimas 2 2 5 3 2 2 2" xfId="12804" xr:uid="{00000000-0005-0000-0000-000031050000}"/>
    <cellStyle name="20% – paryškinimas 2 2 5 3 2 3" xfId="8262" xr:uid="{00000000-0005-0000-0000-000032050000}"/>
    <cellStyle name="20% – paryškinimas 2 2 5 3 3" xfId="668" xr:uid="{00000000-0005-0000-0000-000033050000}"/>
    <cellStyle name="20% – paryškinimas 2 2 5 3 3 2" xfId="12805" xr:uid="{00000000-0005-0000-0000-000034050000}"/>
    <cellStyle name="20% – paryškinimas 2 2 5 3 4" xfId="8261" xr:uid="{00000000-0005-0000-0000-000035050000}"/>
    <cellStyle name="20% – paryškinimas 2 2 5 4" xfId="669" xr:uid="{00000000-0005-0000-0000-000036050000}"/>
    <cellStyle name="20% – paryškinimas 2 2 5 4 2" xfId="670" xr:uid="{00000000-0005-0000-0000-000037050000}"/>
    <cellStyle name="20% – paryškinimas 2 2 5 4 2 2" xfId="12806" xr:uid="{00000000-0005-0000-0000-000038050000}"/>
    <cellStyle name="20% – paryškinimas 2 2 5 4 3" xfId="8263" xr:uid="{00000000-0005-0000-0000-000039050000}"/>
    <cellStyle name="20% – paryškinimas 2 2 5 5" xfId="671" xr:uid="{00000000-0005-0000-0000-00003A050000}"/>
    <cellStyle name="20% – paryškinimas 2 2 5 5 2" xfId="12807" xr:uid="{00000000-0005-0000-0000-00003B050000}"/>
    <cellStyle name="20% – paryškinimas 2 2 5 6" xfId="8256" xr:uid="{00000000-0005-0000-0000-00003C050000}"/>
    <cellStyle name="20% – paryškinimas 2 2 6" xfId="672" xr:uid="{00000000-0005-0000-0000-00003D050000}"/>
    <cellStyle name="20% – paryškinimas 2 2 6 2" xfId="8264" xr:uid="{00000000-0005-0000-0000-00003E050000}"/>
    <cellStyle name="20% – paryškinimas 2 2 7" xfId="673" xr:uid="{00000000-0005-0000-0000-00003F050000}"/>
    <cellStyle name="20% – paryškinimas 2 2 7 2" xfId="8265" xr:uid="{00000000-0005-0000-0000-000040050000}"/>
    <cellStyle name="20% – paryškinimas 2 2 8" xfId="674" xr:uid="{00000000-0005-0000-0000-000041050000}"/>
    <cellStyle name="20% – paryškinimas 2 2 8 2" xfId="675" xr:uid="{00000000-0005-0000-0000-000042050000}"/>
    <cellStyle name="20% – paryškinimas 2 2 8 2 2" xfId="12433" xr:uid="{00000000-0005-0000-0000-000043050000}"/>
    <cellStyle name="20% – paryškinimas 2 2 8 3" xfId="12273" xr:uid="{00000000-0005-0000-0000-000044050000}"/>
    <cellStyle name="20% – paryškinimas 2 2 9" xfId="676" xr:uid="{00000000-0005-0000-0000-000045050000}"/>
    <cellStyle name="20% – paryškinimas 2 2 9 2" xfId="12400" xr:uid="{00000000-0005-0000-0000-000046050000}"/>
    <cellStyle name="20% – paryškinimas 2 3" xfId="677" xr:uid="{00000000-0005-0000-0000-000047050000}"/>
    <cellStyle name="20% – paryškinimas 2 3 2" xfId="678" xr:uid="{00000000-0005-0000-0000-000048050000}"/>
    <cellStyle name="20% – paryškinimas 2 3 2 2" xfId="679" xr:uid="{00000000-0005-0000-0000-000049050000}"/>
    <cellStyle name="20% – paryškinimas 2 3 2 2 2" xfId="680" xr:uid="{00000000-0005-0000-0000-00004A050000}"/>
    <cellStyle name="20% – paryškinimas 2 3 2 2 2 2" xfId="681" xr:uid="{00000000-0005-0000-0000-00004B050000}"/>
    <cellStyle name="20% – paryškinimas 2 3 2 2 2 2 2" xfId="682" xr:uid="{00000000-0005-0000-0000-00004C050000}"/>
    <cellStyle name="20% – paryškinimas 2 3 2 2 2 2 2 2" xfId="683" xr:uid="{00000000-0005-0000-0000-00004D050000}"/>
    <cellStyle name="20% – paryškinimas 2 3 2 2 2 2 2 2 2" xfId="684" xr:uid="{00000000-0005-0000-0000-00004E050000}"/>
    <cellStyle name="20% – paryškinimas 2 3 2 2 2 2 2 2 2 2" xfId="12808" xr:uid="{00000000-0005-0000-0000-00004F050000}"/>
    <cellStyle name="20% – paryškinimas 2 3 2 2 2 2 2 2 3" xfId="8272" xr:uid="{00000000-0005-0000-0000-000050050000}"/>
    <cellStyle name="20% – paryškinimas 2 3 2 2 2 2 2 3" xfId="685" xr:uid="{00000000-0005-0000-0000-000051050000}"/>
    <cellStyle name="20% – paryškinimas 2 3 2 2 2 2 2 3 2" xfId="12809" xr:uid="{00000000-0005-0000-0000-000052050000}"/>
    <cellStyle name="20% – paryškinimas 2 3 2 2 2 2 2 4" xfId="8271" xr:uid="{00000000-0005-0000-0000-000053050000}"/>
    <cellStyle name="20% – paryškinimas 2 3 2 2 2 2 3" xfId="686" xr:uid="{00000000-0005-0000-0000-000054050000}"/>
    <cellStyle name="20% – paryškinimas 2 3 2 2 2 2 3 2" xfId="687" xr:uid="{00000000-0005-0000-0000-000055050000}"/>
    <cellStyle name="20% – paryškinimas 2 3 2 2 2 2 3 2 2" xfId="12810" xr:uid="{00000000-0005-0000-0000-000056050000}"/>
    <cellStyle name="20% – paryškinimas 2 3 2 2 2 2 3 3" xfId="8273" xr:uid="{00000000-0005-0000-0000-000057050000}"/>
    <cellStyle name="20% – paryškinimas 2 3 2 2 2 2 4" xfId="688" xr:uid="{00000000-0005-0000-0000-000058050000}"/>
    <cellStyle name="20% – paryškinimas 2 3 2 2 2 2 4 2" xfId="12811" xr:uid="{00000000-0005-0000-0000-000059050000}"/>
    <cellStyle name="20% – paryškinimas 2 3 2 2 2 2 5" xfId="8270" xr:uid="{00000000-0005-0000-0000-00005A050000}"/>
    <cellStyle name="20% – paryškinimas 2 3 2 2 2 3" xfId="689" xr:uid="{00000000-0005-0000-0000-00005B050000}"/>
    <cellStyle name="20% – paryškinimas 2 3 2 2 2 3 2" xfId="690" xr:uid="{00000000-0005-0000-0000-00005C050000}"/>
    <cellStyle name="20% – paryškinimas 2 3 2 2 2 3 2 2" xfId="691" xr:uid="{00000000-0005-0000-0000-00005D050000}"/>
    <cellStyle name="20% – paryškinimas 2 3 2 2 2 3 2 2 2" xfId="12812" xr:uid="{00000000-0005-0000-0000-00005E050000}"/>
    <cellStyle name="20% – paryškinimas 2 3 2 2 2 3 2 3" xfId="8275" xr:uid="{00000000-0005-0000-0000-00005F050000}"/>
    <cellStyle name="20% – paryškinimas 2 3 2 2 2 3 3" xfId="692" xr:uid="{00000000-0005-0000-0000-000060050000}"/>
    <cellStyle name="20% – paryškinimas 2 3 2 2 2 3 3 2" xfId="12813" xr:uid="{00000000-0005-0000-0000-000061050000}"/>
    <cellStyle name="20% – paryškinimas 2 3 2 2 2 3 4" xfId="8274" xr:uid="{00000000-0005-0000-0000-000062050000}"/>
    <cellStyle name="20% – paryškinimas 2 3 2 2 2 4" xfId="693" xr:uid="{00000000-0005-0000-0000-000063050000}"/>
    <cellStyle name="20% – paryškinimas 2 3 2 2 2 4 2" xfId="694" xr:uid="{00000000-0005-0000-0000-000064050000}"/>
    <cellStyle name="20% – paryškinimas 2 3 2 2 2 4 2 2" xfId="12814" xr:uid="{00000000-0005-0000-0000-000065050000}"/>
    <cellStyle name="20% – paryškinimas 2 3 2 2 2 4 3" xfId="8276" xr:uid="{00000000-0005-0000-0000-000066050000}"/>
    <cellStyle name="20% – paryškinimas 2 3 2 2 2 5" xfId="695" xr:uid="{00000000-0005-0000-0000-000067050000}"/>
    <cellStyle name="20% – paryškinimas 2 3 2 2 2 5 2" xfId="12815" xr:uid="{00000000-0005-0000-0000-000068050000}"/>
    <cellStyle name="20% – paryškinimas 2 3 2 2 2 6" xfId="8269" xr:uid="{00000000-0005-0000-0000-000069050000}"/>
    <cellStyle name="20% – paryškinimas 2 3 2 2 3" xfId="696" xr:uid="{00000000-0005-0000-0000-00006A050000}"/>
    <cellStyle name="20% – paryškinimas 2 3 2 2 3 2" xfId="697" xr:uid="{00000000-0005-0000-0000-00006B050000}"/>
    <cellStyle name="20% – paryškinimas 2 3 2 2 3 2 2" xfId="698" xr:uid="{00000000-0005-0000-0000-00006C050000}"/>
    <cellStyle name="20% – paryškinimas 2 3 2 2 3 2 2 2" xfId="699" xr:uid="{00000000-0005-0000-0000-00006D050000}"/>
    <cellStyle name="20% – paryškinimas 2 3 2 2 3 2 2 2 2" xfId="12816" xr:uid="{00000000-0005-0000-0000-00006E050000}"/>
    <cellStyle name="20% – paryškinimas 2 3 2 2 3 2 2 3" xfId="8279" xr:uid="{00000000-0005-0000-0000-00006F050000}"/>
    <cellStyle name="20% – paryškinimas 2 3 2 2 3 2 3" xfId="700" xr:uid="{00000000-0005-0000-0000-000070050000}"/>
    <cellStyle name="20% – paryškinimas 2 3 2 2 3 2 3 2" xfId="12817" xr:uid="{00000000-0005-0000-0000-000071050000}"/>
    <cellStyle name="20% – paryškinimas 2 3 2 2 3 2 4" xfId="8278" xr:uid="{00000000-0005-0000-0000-000072050000}"/>
    <cellStyle name="20% – paryškinimas 2 3 2 2 3 3" xfId="701" xr:uid="{00000000-0005-0000-0000-000073050000}"/>
    <cellStyle name="20% – paryškinimas 2 3 2 2 3 3 2" xfId="702" xr:uid="{00000000-0005-0000-0000-000074050000}"/>
    <cellStyle name="20% – paryškinimas 2 3 2 2 3 3 2 2" xfId="12818" xr:uid="{00000000-0005-0000-0000-000075050000}"/>
    <cellStyle name="20% – paryškinimas 2 3 2 2 3 3 3" xfId="8280" xr:uid="{00000000-0005-0000-0000-000076050000}"/>
    <cellStyle name="20% – paryškinimas 2 3 2 2 3 4" xfId="703" xr:uid="{00000000-0005-0000-0000-000077050000}"/>
    <cellStyle name="20% – paryškinimas 2 3 2 2 3 4 2" xfId="12819" xr:uid="{00000000-0005-0000-0000-000078050000}"/>
    <cellStyle name="20% – paryškinimas 2 3 2 2 3 5" xfId="8277" xr:uid="{00000000-0005-0000-0000-000079050000}"/>
    <cellStyle name="20% – paryškinimas 2 3 2 2 4" xfId="704" xr:uid="{00000000-0005-0000-0000-00007A050000}"/>
    <cellStyle name="20% – paryškinimas 2 3 2 2 4 2" xfId="705" xr:uid="{00000000-0005-0000-0000-00007B050000}"/>
    <cellStyle name="20% – paryškinimas 2 3 2 2 4 2 2" xfId="706" xr:uid="{00000000-0005-0000-0000-00007C050000}"/>
    <cellStyle name="20% – paryškinimas 2 3 2 2 4 2 2 2" xfId="12820" xr:uid="{00000000-0005-0000-0000-00007D050000}"/>
    <cellStyle name="20% – paryškinimas 2 3 2 2 4 2 3" xfId="8282" xr:uid="{00000000-0005-0000-0000-00007E050000}"/>
    <cellStyle name="20% – paryškinimas 2 3 2 2 4 3" xfId="707" xr:uid="{00000000-0005-0000-0000-00007F050000}"/>
    <cellStyle name="20% – paryškinimas 2 3 2 2 4 3 2" xfId="12821" xr:uid="{00000000-0005-0000-0000-000080050000}"/>
    <cellStyle name="20% – paryškinimas 2 3 2 2 4 4" xfId="8281" xr:uid="{00000000-0005-0000-0000-000081050000}"/>
    <cellStyle name="20% – paryškinimas 2 3 2 2 5" xfId="708" xr:uid="{00000000-0005-0000-0000-000082050000}"/>
    <cellStyle name="20% – paryškinimas 2 3 2 2 5 2" xfId="709" xr:uid="{00000000-0005-0000-0000-000083050000}"/>
    <cellStyle name="20% – paryškinimas 2 3 2 2 5 2 2" xfId="12822" xr:uid="{00000000-0005-0000-0000-000084050000}"/>
    <cellStyle name="20% – paryškinimas 2 3 2 2 5 3" xfId="8283" xr:uid="{00000000-0005-0000-0000-000085050000}"/>
    <cellStyle name="20% – paryškinimas 2 3 2 2 6" xfId="710" xr:uid="{00000000-0005-0000-0000-000086050000}"/>
    <cellStyle name="20% – paryškinimas 2 3 2 2 6 2" xfId="12823" xr:uid="{00000000-0005-0000-0000-000087050000}"/>
    <cellStyle name="20% – paryškinimas 2 3 2 2 7" xfId="8268" xr:uid="{00000000-0005-0000-0000-000088050000}"/>
    <cellStyle name="20% – paryškinimas 2 3 2 3" xfId="711" xr:uid="{00000000-0005-0000-0000-000089050000}"/>
    <cellStyle name="20% – paryškinimas 2 3 2 3 2" xfId="712" xr:uid="{00000000-0005-0000-0000-00008A050000}"/>
    <cellStyle name="20% – paryškinimas 2 3 2 3 2 2" xfId="713" xr:uid="{00000000-0005-0000-0000-00008B050000}"/>
    <cellStyle name="20% – paryškinimas 2 3 2 3 2 2 2" xfId="714" xr:uid="{00000000-0005-0000-0000-00008C050000}"/>
    <cellStyle name="20% – paryškinimas 2 3 2 3 2 2 2 2" xfId="715" xr:uid="{00000000-0005-0000-0000-00008D050000}"/>
    <cellStyle name="20% – paryškinimas 2 3 2 3 2 2 2 2 2" xfId="12824" xr:uid="{00000000-0005-0000-0000-00008E050000}"/>
    <cellStyle name="20% – paryškinimas 2 3 2 3 2 2 2 3" xfId="8287" xr:uid="{00000000-0005-0000-0000-00008F050000}"/>
    <cellStyle name="20% – paryškinimas 2 3 2 3 2 2 3" xfId="716" xr:uid="{00000000-0005-0000-0000-000090050000}"/>
    <cellStyle name="20% – paryškinimas 2 3 2 3 2 2 3 2" xfId="12825" xr:uid="{00000000-0005-0000-0000-000091050000}"/>
    <cellStyle name="20% – paryškinimas 2 3 2 3 2 2 4" xfId="8286" xr:uid="{00000000-0005-0000-0000-000092050000}"/>
    <cellStyle name="20% – paryškinimas 2 3 2 3 2 3" xfId="717" xr:uid="{00000000-0005-0000-0000-000093050000}"/>
    <cellStyle name="20% – paryškinimas 2 3 2 3 2 3 2" xfId="718" xr:uid="{00000000-0005-0000-0000-000094050000}"/>
    <cellStyle name="20% – paryškinimas 2 3 2 3 2 3 2 2" xfId="12826" xr:uid="{00000000-0005-0000-0000-000095050000}"/>
    <cellStyle name="20% – paryškinimas 2 3 2 3 2 3 3" xfId="8288" xr:uid="{00000000-0005-0000-0000-000096050000}"/>
    <cellStyle name="20% – paryškinimas 2 3 2 3 2 4" xfId="719" xr:uid="{00000000-0005-0000-0000-000097050000}"/>
    <cellStyle name="20% – paryškinimas 2 3 2 3 2 4 2" xfId="12827" xr:uid="{00000000-0005-0000-0000-000098050000}"/>
    <cellStyle name="20% – paryškinimas 2 3 2 3 2 5" xfId="8285" xr:uid="{00000000-0005-0000-0000-000099050000}"/>
    <cellStyle name="20% – paryškinimas 2 3 2 3 3" xfId="720" xr:uid="{00000000-0005-0000-0000-00009A050000}"/>
    <cellStyle name="20% – paryškinimas 2 3 2 3 3 2" xfId="721" xr:uid="{00000000-0005-0000-0000-00009B050000}"/>
    <cellStyle name="20% – paryškinimas 2 3 2 3 3 2 2" xfId="722" xr:uid="{00000000-0005-0000-0000-00009C050000}"/>
    <cellStyle name="20% – paryškinimas 2 3 2 3 3 2 2 2" xfId="12828" xr:uid="{00000000-0005-0000-0000-00009D050000}"/>
    <cellStyle name="20% – paryškinimas 2 3 2 3 3 2 3" xfId="8290" xr:uid="{00000000-0005-0000-0000-00009E050000}"/>
    <cellStyle name="20% – paryškinimas 2 3 2 3 3 3" xfId="723" xr:uid="{00000000-0005-0000-0000-00009F050000}"/>
    <cellStyle name="20% – paryškinimas 2 3 2 3 3 3 2" xfId="12829" xr:uid="{00000000-0005-0000-0000-0000A0050000}"/>
    <cellStyle name="20% – paryškinimas 2 3 2 3 3 4" xfId="8289" xr:uid="{00000000-0005-0000-0000-0000A1050000}"/>
    <cellStyle name="20% – paryškinimas 2 3 2 3 4" xfId="724" xr:uid="{00000000-0005-0000-0000-0000A2050000}"/>
    <cellStyle name="20% – paryškinimas 2 3 2 3 4 2" xfId="725" xr:uid="{00000000-0005-0000-0000-0000A3050000}"/>
    <cellStyle name="20% – paryškinimas 2 3 2 3 4 2 2" xfId="12830" xr:uid="{00000000-0005-0000-0000-0000A4050000}"/>
    <cellStyle name="20% – paryškinimas 2 3 2 3 4 3" xfId="8291" xr:uid="{00000000-0005-0000-0000-0000A5050000}"/>
    <cellStyle name="20% – paryškinimas 2 3 2 3 5" xfId="726" xr:uid="{00000000-0005-0000-0000-0000A6050000}"/>
    <cellStyle name="20% – paryškinimas 2 3 2 3 5 2" xfId="12831" xr:uid="{00000000-0005-0000-0000-0000A7050000}"/>
    <cellStyle name="20% – paryškinimas 2 3 2 3 6" xfId="8284" xr:uid="{00000000-0005-0000-0000-0000A8050000}"/>
    <cellStyle name="20% – paryškinimas 2 3 2 4" xfId="727" xr:uid="{00000000-0005-0000-0000-0000A9050000}"/>
    <cellStyle name="20% – paryškinimas 2 3 2 4 2" xfId="728" xr:uid="{00000000-0005-0000-0000-0000AA050000}"/>
    <cellStyle name="20% – paryškinimas 2 3 2 4 2 2" xfId="729" xr:uid="{00000000-0005-0000-0000-0000AB050000}"/>
    <cellStyle name="20% – paryškinimas 2 3 2 4 2 2 2" xfId="730" xr:uid="{00000000-0005-0000-0000-0000AC050000}"/>
    <cellStyle name="20% – paryškinimas 2 3 2 4 2 2 2 2" xfId="12832" xr:uid="{00000000-0005-0000-0000-0000AD050000}"/>
    <cellStyle name="20% – paryškinimas 2 3 2 4 2 2 3" xfId="8294" xr:uid="{00000000-0005-0000-0000-0000AE050000}"/>
    <cellStyle name="20% – paryškinimas 2 3 2 4 2 3" xfId="731" xr:uid="{00000000-0005-0000-0000-0000AF050000}"/>
    <cellStyle name="20% – paryškinimas 2 3 2 4 2 3 2" xfId="12833" xr:uid="{00000000-0005-0000-0000-0000B0050000}"/>
    <cellStyle name="20% – paryškinimas 2 3 2 4 2 4" xfId="8293" xr:uid="{00000000-0005-0000-0000-0000B1050000}"/>
    <cellStyle name="20% – paryškinimas 2 3 2 4 3" xfId="732" xr:uid="{00000000-0005-0000-0000-0000B2050000}"/>
    <cellStyle name="20% – paryškinimas 2 3 2 4 3 2" xfId="733" xr:uid="{00000000-0005-0000-0000-0000B3050000}"/>
    <cellStyle name="20% – paryškinimas 2 3 2 4 3 2 2" xfId="12834" xr:uid="{00000000-0005-0000-0000-0000B4050000}"/>
    <cellStyle name="20% – paryškinimas 2 3 2 4 3 3" xfId="8295" xr:uid="{00000000-0005-0000-0000-0000B5050000}"/>
    <cellStyle name="20% – paryškinimas 2 3 2 4 4" xfId="734" xr:uid="{00000000-0005-0000-0000-0000B6050000}"/>
    <cellStyle name="20% – paryškinimas 2 3 2 4 4 2" xfId="12835" xr:uid="{00000000-0005-0000-0000-0000B7050000}"/>
    <cellStyle name="20% – paryškinimas 2 3 2 4 5" xfId="8292" xr:uid="{00000000-0005-0000-0000-0000B8050000}"/>
    <cellStyle name="20% – paryškinimas 2 3 2 5" xfId="735" xr:uid="{00000000-0005-0000-0000-0000B9050000}"/>
    <cellStyle name="20% – paryškinimas 2 3 2 5 2" xfId="736" xr:uid="{00000000-0005-0000-0000-0000BA050000}"/>
    <cellStyle name="20% – paryškinimas 2 3 2 5 2 2" xfId="737" xr:uid="{00000000-0005-0000-0000-0000BB050000}"/>
    <cellStyle name="20% – paryškinimas 2 3 2 5 2 2 2" xfId="12836" xr:uid="{00000000-0005-0000-0000-0000BC050000}"/>
    <cellStyle name="20% – paryškinimas 2 3 2 5 2 3" xfId="8297" xr:uid="{00000000-0005-0000-0000-0000BD050000}"/>
    <cellStyle name="20% – paryškinimas 2 3 2 5 3" xfId="738" xr:uid="{00000000-0005-0000-0000-0000BE050000}"/>
    <cellStyle name="20% – paryškinimas 2 3 2 5 3 2" xfId="12837" xr:uid="{00000000-0005-0000-0000-0000BF050000}"/>
    <cellStyle name="20% – paryškinimas 2 3 2 5 4" xfId="8296" xr:uid="{00000000-0005-0000-0000-0000C0050000}"/>
    <cellStyle name="20% – paryškinimas 2 3 2 6" xfId="739" xr:uid="{00000000-0005-0000-0000-0000C1050000}"/>
    <cellStyle name="20% – paryškinimas 2 3 2 6 2" xfId="740" xr:uid="{00000000-0005-0000-0000-0000C2050000}"/>
    <cellStyle name="20% – paryškinimas 2 3 2 6 2 2" xfId="12838" xr:uid="{00000000-0005-0000-0000-0000C3050000}"/>
    <cellStyle name="20% – paryškinimas 2 3 2 6 3" xfId="8298" xr:uid="{00000000-0005-0000-0000-0000C4050000}"/>
    <cellStyle name="20% – paryškinimas 2 3 2 7" xfId="741" xr:uid="{00000000-0005-0000-0000-0000C5050000}"/>
    <cellStyle name="20% – paryškinimas 2 3 2 7 2" xfId="12839" xr:uid="{00000000-0005-0000-0000-0000C6050000}"/>
    <cellStyle name="20% – paryškinimas 2 3 2 8" xfId="8267" xr:uid="{00000000-0005-0000-0000-0000C7050000}"/>
    <cellStyle name="20% – paryškinimas 2 3 3" xfId="742" xr:uid="{00000000-0005-0000-0000-0000C8050000}"/>
    <cellStyle name="20% – paryškinimas 2 3 3 2" xfId="743" xr:uid="{00000000-0005-0000-0000-0000C9050000}"/>
    <cellStyle name="20% – paryškinimas 2 3 3 2 2" xfId="744" xr:uid="{00000000-0005-0000-0000-0000CA050000}"/>
    <cellStyle name="20% – paryškinimas 2 3 3 2 2 2" xfId="745" xr:uid="{00000000-0005-0000-0000-0000CB050000}"/>
    <cellStyle name="20% – paryškinimas 2 3 3 2 2 2 2" xfId="746" xr:uid="{00000000-0005-0000-0000-0000CC050000}"/>
    <cellStyle name="20% – paryškinimas 2 3 3 2 2 2 2 2" xfId="747" xr:uid="{00000000-0005-0000-0000-0000CD050000}"/>
    <cellStyle name="20% – paryškinimas 2 3 3 2 2 2 2 2 2" xfId="12840" xr:uid="{00000000-0005-0000-0000-0000CE050000}"/>
    <cellStyle name="20% – paryškinimas 2 3 3 2 2 2 2 3" xfId="8303" xr:uid="{00000000-0005-0000-0000-0000CF050000}"/>
    <cellStyle name="20% – paryškinimas 2 3 3 2 2 2 3" xfId="748" xr:uid="{00000000-0005-0000-0000-0000D0050000}"/>
    <cellStyle name="20% – paryškinimas 2 3 3 2 2 2 3 2" xfId="12841" xr:uid="{00000000-0005-0000-0000-0000D1050000}"/>
    <cellStyle name="20% – paryškinimas 2 3 3 2 2 2 4" xfId="8302" xr:uid="{00000000-0005-0000-0000-0000D2050000}"/>
    <cellStyle name="20% – paryškinimas 2 3 3 2 2 3" xfId="749" xr:uid="{00000000-0005-0000-0000-0000D3050000}"/>
    <cellStyle name="20% – paryškinimas 2 3 3 2 2 3 2" xfId="750" xr:uid="{00000000-0005-0000-0000-0000D4050000}"/>
    <cellStyle name="20% – paryškinimas 2 3 3 2 2 3 2 2" xfId="12842" xr:uid="{00000000-0005-0000-0000-0000D5050000}"/>
    <cellStyle name="20% – paryškinimas 2 3 3 2 2 3 3" xfId="8304" xr:uid="{00000000-0005-0000-0000-0000D6050000}"/>
    <cellStyle name="20% – paryškinimas 2 3 3 2 2 4" xfId="751" xr:uid="{00000000-0005-0000-0000-0000D7050000}"/>
    <cellStyle name="20% – paryškinimas 2 3 3 2 2 4 2" xfId="12843" xr:uid="{00000000-0005-0000-0000-0000D8050000}"/>
    <cellStyle name="20% – paryškinimas 2 3 3 2 2 5" xfId="8301" xr:uid="{00000000-0005-0000-0000-0000D9050000}"/>
    <cellStyle name="20% – paryškinimas 2 3 3 2 3" xfId="752" xr:uid="{00000000-0005-0000-0000-0000DA050000}"/>
    <cellStyle name="20% – paryškinimas 2 3 3 2 3 2" xfId="753" xr:uid="{00000000-0005-0000-0000-0000DB050000}"/>
    <cellStyle name="20% – paryškinimas 2 3 3 2 3 2 2" xfId="754" xr:uid="{00000000-0005-0000-0000-0000DC050000}"/>
    <cellStyle name="20% – paryškinimas 2 3 3 2 3 2 2 2" xfId="12844" xr:uid="{00000000-0005-0000-0000-0000DD050000}"/>
    <cellStyle name="20% – paryškinimas 2 3 3 2 3 2 3" xfId="8306" xr:uid="{00000000-0005-0000-0000-0000DE050000}"/>
    <cellStyle name="20% – paryškinimas 2 3 3 2 3 3" xfId="755" xr:uid="{00000000-0005-0000-0000-0000DF050000}"/>
    <cellStyle name="20% – paryškinimas 2 3 3 2 3 3 2" xfId="12845" xr:uid="{00000000-0005-0000-0000-0000E0050000}"/>
    <cellStyle name="20% – paryškinimas 2 3 3 2 3 4" xfId="8305" xr:uid="{00000000-0005-0000-0000-0000E1050000}"/>
    <cellStyle name="20% – paryškinimas 2 3 3 2 4" xfId="756" xr:uid="{00000000-0005-0000-0000-0000E2050000}"/>
    <cellStyle name="20% – paryškinimas 2 3 3 2 4 2" xfId="757" xr:uid="{00000000-0005-0000-0000-0000E3050000}"/>
    <cellStyle name="20% – paryškinimas 2 3 3 2 4 2 2" xfId="12846" xr:uid="{00000000-0005-0000-0000-0000E4050000}"/>
    <cellStyle name="20% – paryškinimas 2 3 3 2 4 3" xfId="8307" xr:uid="{00000000-0005-0000-0000-0000E5050000}"/>
    <cellStyle name="20% – paryškinimas 2 3 3 2 5" xfId="758" xr:uid="{00000000-0005-0000-0000-0000E6050000}"/>
    <cellStyle name="20% – paryškinimas 2 3 3 2 5 2" xfId="12847" xr:uid="{00000000-0005-0000-0000-0000E7050000}"/>
    <cellStyle name="20% – paryškinimas 2 3 3 2 6" xfId="8300" xr:uid="{00000000-0005-0000-0000-0000E8050000}"/>
    <cellStyle name="20% – paryškinimas 2 3 3 3" xfId="759" xr:uid="{00000000-0005-0000-0000-0000E9050000}"/>
    <cellStyle name="20% – paryškinimas 2 3 3 3 2" xfId="760" xr:uid="{00000000-0005-0000-0000-0000EA050000}"/>
    <cellStyle name="20% – paryškinimas 2 3 3 3 2 2" xfId="761" xr:uid="{00000000-0005-0000-0000-0000EB050000}"/>
    <cellStyle name="20% – paryškinimas 2 3 3 3 2 2 2" xfId="762" xr:uid="{00000000-0005-0000-0000-0000EC050000}"/>
    <cellStyle name="20% – paryškinimas 2 3 3 3 2 2 2 2" xfId="12848" xr:uid="{00000000-0005-0000-0000-0000ED050000}"/>
    <cellStyle name="20% – paryškinimas 2 3 3 3 2 2 3" xfId="8310" xr:uid="{00000000-0005-0000-0000-0000EE050000}"/>
    <cellStyle name="20% – paryškinimas 2 3 3 3 2 3" xfId="763" xr:uid="{00000000-0005-0000-0000-0000EF050000}"/>
    <cellStyle name="20% – paryškinimas 2 3 3 3 2 3 2" xfId="12849" xr:uid="{00000000-0005-0000-0000-0000F0050000}"/>
    <cellStyle name="20% – paryškinimas 2 3 3 3 2 4" xfId="8309" xr:uid="{00000000-0005-0000-0000-0000F1050000}"/>
    <cellStyle name="20% – paryškinimas 2 3 3 3 3" xfId="764" xr:uid="{00000000-0005-0000-0000-0000F2050000}"/>
    <cellStyle name="20% – paryškinimas 2 3 3 3 3 2" xfId="765" xr:uid="{00000000-0005-0000-0000-0000F3050000}"/>
    <cellStyle name="20% – paryškinimas 2 3 3 3 3 2 2" xfId="12850" xr:uid="{00000000-0005-0000-0000-0000F4050000}"/>
    <cellStyle name="20% – paryškinimas 2 3 3 3 3 3" xfId="8311" xr:uid="{00000000-0005-0000-0000-0000F5050000}"/>
    <cellStyle name="20% – paryškinimas 2 3 3 3 4" xfId="766" xr:uid="{00000000-0005-0000-0000-0000F6050000}"/>
    <cellStyle name="20% – paryškinimas 2 3 3 3 4 2" xfId="12851" xr:uid="{00000000-0005-0000-0000-0000F7050000}"/>
    <cellStyle name="20% – paryškinimas 2 3 3 3 5" xfId="8308" xr:uid="{00000000-0005-0000-0000-0000F8050000}"/>
    <cellStyle name="20% – paryškinimas 2 3 3 4" xfId="767" xr:uid="{00000000-0005-0000-0000-0000F9050000}"/>
    <cellStyle name="20% – paryškinimas 2 3 3 4 2" xfId="768" xr:uid="{00000000-0005-0000-0000-0000FA050000}"/>
    <cellStyle name="20% – paryškinimas 2 3 3 4 2 2" xfId="769" xr:uid="{00000000-0005-0000-0000-0000FB050000}"/>
    <cellStyle name="20% – paryškinimas 2 3 3 4 2 2 2" xfId="12852" xr:uid="{00000000-0005-0000-0000-0000FC050000}"/>
    <cellStyle name="20% – paryškinimas 2 3 3 4 2 3" xfId="8313" xr:uid="{00000000-0005-0000-0000-0000FD050000}"/>
    <cellStyle name="20% – paryškinimas 2 3 3 4 3" xfId="770" xr:uid="{00000000-0005-0000-0000-0000FE050000}"/>
    <cellStyle name="20% – paryškinimas 2 3 3 4 3 2" xfId="12853" xr:uid="{00000000-0005-0000-0000-0000FF050000}"/>
    <cellStyle name="20% – paryškinimas 2 3 3 4 4" xfId="8312" xr:uid="{00000000-0005-0000-0000-000000060000}"/>
    <cellStyle name="20% – paryškinimas 2 3 3 5" xfId="771" xr:uid="{00000000-0005-0000-0000-000001060000}"/>
    <cellStyle name="20% – paryškinimas 2 3 3 5 2" xfId="772" xr:uid="{00000000-0005-0000-0000-000002060000}"/>
    <cellStyle name="20% – paryškinimas 2 3 3 5 2 2" xfId="12854" xr:uid="{00000000-0005-0000-0000-000003060000}"/>
    <cellStyle name="20% – paryškinimas 2 3 3 5 3" xfId="8314" xr:uid="{00000000-0005-0000-0000-000004060000}"/>
    <cellStyle name="20% – paryškinimas 2 3 3 6" xfId="773" xr:uid="{00000000-0005-0000-0000-000005060000}"/>
    <cellStyle name="20% – paryškinimas 2 3 3 6 2" xfId="12855" xr:uid="{00000000-0005-0000-0000-000006060000}"/>
    <cellStyle name="20% – paryškinimas 2 3 3 7" xfId="8299" xr:uid="{00000000-0005-0000-0000-000007060000}"/>
    <cellStyle name="20% – paryškinimas 2 3 4" xfId="774" xr:uid="{00000000-0005-0000-0000-000008060000}"/>
    <cellStyle name="20% – paryškinimas 2 3 4 2" xfId="775" xr:uid="{00000000-0005-0000-0000-000009060000}"/>
    <cellStyle name="20% – paryškinimas 2 3 4 2 2" xfId="776" xr:uid="{00000000-0005-0000-0000-00000A060000}"/>
    <cellStyle name="20% – paryškinimas 2 3 4 2 2 2" xfId="777" xr:uid="{00000000-0005-0000-0000-00000B060000}"/>
    <cellStyle name="20% – paryškinimas 2 3 4 2 2 2 2" xfId="778" xr:uid="{00000000-0005-0000-0000-00000C060000}"/>
    <cellStyle name="20% – paryškinimas 2 3 4 2 2 2 2 2" xfId="12856" xr:uid="{00000000-0005-0000-0000-00000D060000}"/>
    <cellStyle name="20% – paryškinimas 2 3 4 2 2 2 3" xfId="8318" xr:uid="{00000000-0005-0000-0000-00000E060000}"/>
    <cellStyle name="20% – paryškinimas 2 3 4 2 2 3" xfId="779" xr:uid="{00000000-0005-0000-0000-00000F060000}"/>
    <cellStyle name="20% – paryškinimas 2 3 4 2 2 3 2" xfId="12857" xr:uid="{00000000-0005-0000-0000-000010060000}"/>
    <cellStyle name="20% – paryškinimas 2 3 4 2 2 4" xfId="8317" xr:uid="{00000000-0005-0000-0000-000011060000}"/>
    <cellStyle name="20% – paryškinimas 2 3 4 2 3" xfId="780" xr:uid="{00000000-0005-0000-0000-000012060000}"/>
    <cellStyle name="20% – paryškinimas 2 3 4 2 3 2" xfId="781" xr:uid="{00000000-0005-0000-0000-000013060000}"/>
    <cellStyle name="20% – paryškinimas 2 3 4 2 3 2 2" xfId="12858" xr:uid="{00000000-0005-0000-0000-000014060000}"/>
    <cellStyle name="20% – paryškinimas 2 3 4 2 3 3" xfId="8319" xr:uid="{00000000-0005-0000-0000-000015060000}"/>
    <cellStyle name="20% – paryškinimas 2 3 4 2 4" xfId="782" xr:uid="{00000000-0005-0000-0000-000016060000}"/>
    <cellStyle name="20% – paryškinimas 2 3 4 2 4 2" xfId="12859" xr:uid="{00000000-0005-0000-0000-000017060000}"/>
    <cellStyle name="20% – paryškinimas 2 3 4 2 5" xfId="8316" xr:uid="{00000000-0005-0000-0000-000018060000}"/>
    <cellStyle name="20% – paryškinimas 2 3 4 3" xfId="783" xr:uid="{00000000-0005-0000-0000-000019060000}"/>
    <cellStyle name="20% – paryškinimas 2 3 4 3 2" xfId="784" xr:uid="{00000000-0005-0000-0000-00001A060000}"/>
    <cellStyle name="20% – paryškinimas 2 3 4 3 2 2" xfId="785" xr:uid="{00000000-0005-0000-0000-00001B060000}"/>
    <cellStyle name="20% – paryškinimas 2 3 4 3 2 2 2" xfId="12860" xr:uid="{00000000-0005-0000-0000-00001C060000}"/>
    <cellStyle name="20% – paryškinimas 2 3 4 3 2 3" xfId="8321" xr:uid="{00000000-0005-0000-0000-00001D060000}"/>
    <cellStyle name="20% – paryškinimas 2 3 4 3 3" xfId="786" xr:uid="{00000000-0005-0000-0000-00001E060000}"/>
    <cellStyle name="20% – paryškinimas 2 3 4 3 3 2" xfId="12861" xr:uid="{00000000-0005-0000-0000-00001F060000}"/>
    <cellStyle name="20% – paryškinimas 2 3 4 3 4" xfId="8320" xr:uid="{00000000-0005-0000-0000-000020060000}"/>
    <cellStyle name="20% – paryškinimas 2 3 4 4" xfId="787" xr:uid="{00000000-0005-0000-0000-000021060000}"/>
    <cellStyle name="20% – paryškinimas 2 3 4 4 2" xfId="788" xr:uid="{00000000-0005-0000-0000-000022060000}"/>
    <cellStyle name="20% – paryškinimas 2 3 4 4 2 2" xfId="12862" xr:uid="{00000000-0005-0000-0000-000023060000}"/>
    <cellStyle name="20% – paryškinimas 2 3 4 4 3" xfId="8322" xr:uid="{00000000-0005-0000-0000-000024060000}"/>
    <cellStyle name="20% – paryškinimas 2 3 4 5" xfId="789" xr:uid="{00000000-0005-0000-0000-000025060000}"/>
    <cellStyle name="20% – paryškinimas 2 3 4 5 2" xfId="12863" xr:uid="{00000000-0005-0000-0000-000026060000}"/>
    <cellStyle name="20% – paryškinimas 2 3 4 6" xfId="8315" xr:uid="{00000000-0005-0000-0000-000027060000}"/>
    <cellStyle name="20% – paryškinimas 2 3 5" xfId="790" xr:uid="{00000000-0005-0000-0000-000028060000}"/>
    <cellStyle name="20% – paryškinimas 2 3 5 2" xfId="791" xr:uid="{00000000-0005-0000-0000-000029060000}"/>
    <cellStyle name="20% – paryškinimas 2 3 5 2 2" xfId="792" xr:uid="{00000000-0005-0000-0000-00002A060000}"/>
    <cellStyle name="20% – paryškinimas 2 3 5 2 2 2" xfId="793" xr:uid="{00000000-0005-0000-0000-00002B060000}"/>
    <cellStyle name="20% – paryškinimas 2 3 5 2 2 2 2" xfId="12864" xr:uid="{00000000-0005-0000-0000-00002C060000}"/>
    <cellStyle name="20% – paryškinimas 2 3 5 2 2 3" xfId="8325" xr:uid="{00000000-0005-0000-0000-00002D060000}"/>
    <cellStyle name="20% – paryškinimas 2 3 5 2 3" xfId="794" xr:uid="{00000000-0005-0000-0000-00002E060000}"/>
    <cellStyle name="20% – paryškinimas 2 3 5 2 3 2" xfId="12865" xr:uid="{00000000-0005-0000-0000-00002F060000}"/>
    <cellStyle name="20% – paryškinimas 2 3 5 2 4" xfId="8324" xr:uid="{00000000-0005-0000-0000-000030060000}"/>
    <cellStyle name="20% – paryškinimas 2 3 5 3" xfId="795" xr:uid="{00000000-0005-0000-0000-000031060000}"/>
    <cellStyle name="20% – paryškinimas 2 3 5 3 2" xfId="796" xr:uid="{00000000-0005-0000-0000-000032060000}"/>
    <cellStyle name="20% – paryškinimas 2 3 5 3 2 2" xfId="12866" xr:uid="{00000000-0005-0000-0000-000033060000}"/>
    <cellStyle name="20% – paryškinimas 2 3 5 3 3" xfId="8326" xr:uid="{00000000-0005-0000-0000-000034060000}"/>
    <cellStyle name="20% – paryškinimas 2 3 5 4" xfId="797" xr:uid="{00000000-0005-0000-0000-000035060000}"/>
    <cellStyle name="20% – paryškinimas 2 3 5 4 2" xfId="12867" xr:uid="{00000000-0005-0000-0000-000036060000}"/>
    <cellStyle name="20% – paryškinimas 2 3 5 5" xfId="8323" xr:uid="{00000000-0005-0000-0000-000037060000}"/>
    <cellStyle name="20% – paryškinimas 2 3 6" xfId="798" xr:uid="{00000000-0005-0000-0000-000038060000}"/>
    <cellStyle name="20% – paryškinimas 2 3 6 2" xfId="799" xr:uid="{00000000-0005-0000-0000-000039060000}"/>
    <cellStyle name="20% – paryškinimas 2 3 6 2 2" xfId="800" xr:uid="{00000000-0005-0000-0000-00003A060000}"/>
    <cellStyle name="20% – paryškinimas 2 3 6 2 2 2" xfId="12868" xr:uid="{00000000-0005-0000-0000-00003B060000}"/>
    <cellStyle name="20% – paryškinimas 2 3 6 2 3" xfId="8328" xr:uid="{00000000-0005-0000-0000-00003C060000}"/>
    <cellStyle name="20% – paryškinimas 2 3 6 3" xfId="801" xr:uid="{00000000-0005-0000-0000-00003D060000}"/>
    <cellStyle name="20% – paryškinimas 2 3 6 3 2" xfId="12869" xr:uid="{00000000-0005-0000-0000-00003E060000}"/>
    <cellStyle name="20% – paryškinimas 2 3 6 4" xfId="8327" xr:uid="{00000000-0005-0000-0000-00003F060000}"/>
    <cellStyle name="20% – paryškinimas 2 3 7" xfId="802" xr:uid="{00000000-0005-0000-0000-000040060000}"/>
    <cellStyle name="20% – paryškinimas 2 3 7 2" xfId="803" xr:uid="{00000000-0005-0000-0000-000041060000}"/>
    <cellStyle name="20% – paryškinimas 2 3 7 2 2" xfId="12870" xr:uid="{00000000-0005-0000-0000-000042060000}"/>
    <cellStyle name="20% – paryškinimas 2 3 7 3" xfId="8329" xr:uid="{00000000-0005-0000-0000-000043060000}"/>
    <cellStyle name="20% – paryškinimas 2 3 8" xfId="804" xr:uid="{00000000-0005-0000-0000-000044060000}"/>
    <cellStyle name="20% – paryškinimas 2 3 8 2" xfId="12871" xr:uid="{00000000-0005-0000-0000-000045060000}"/>
    <cellStyle name="20% – paryškinimas 2 3 9" xfId="8266" xr:uid="{00000000-0005-0000-0000-000046060000}"/>
    <cellStyle name="20% – paryškinimas 2 4" xfId="805" xr:uid="{00000000-0005-0000-0000-000047060000}"/>
    <cellStyle name="20% – paryškinimas 2 4 2" xfId="806" xr:uid="{00000000-0005-0000-0000-000048060000}"/>
    <cellStyle name="20% – paryškinimas 2 4 2 2" xfId="807" xr:uid="{00000000-0005-0000-0000-000049060000}"/>
    <cellStyle name="20% – paryškinimas 2 4 2 2 2" xfId="808" xr:uid="{00000000-0005-0000-0000-00004A060000}"/>
    <cellStyle name="20% – paryškinimas 2 4 2 2 2 2" xfId="809" xr:uid="{00000000-0005-0000-0000-00004B060000}"/>
    <cellStyle name="20% – paryškinimas 2 4 2 2 2 2 2" xfId="810" xr:uid="{00000000-0005-0000-0000-00004C060000}"/>
    <cellStyle name="20% – paryškinimas 2 4 2 2 2 2 2 2" xfId="811" xr:uid="{00000000-0005-0000-0000-00004D060000}"/>
    <cellStyle name="20% – paryškinimas 2 4 2 2 2 2 2 2 2" xfId="812" xr:uid="{00000000-0005-0000-0000-00004E060000}"/>
    <cellStyle name="20% – paryškinimas 2 4 2 2 2 2 2 2 2 2" xfId="12872" xr:uid="{00000000-0005-0000-0000-00004F060000}"/>
    <cellStyle name="20% – paryškinimas 2 4 2 2 2 2 2 2 3" xfId="8336" xr:uid="{00000000-0005-0000-0000-000050060000}"/>
    <cellStyle name="20% – paryškinimas 2 4 2 2 2 2 2 3" xfId="813" xr:uid="{00000000-0005-0000-0000-000051060000}"/>
    <cellStyle name="20% – paryškinimas 2 4 2 2 2 2 2 3 2" xfId="12873" xr:uid="{00000000-0005-0000-0000-000052060000}"/>
    <cellStyle name="20% – paryškinimas 2 4 2 2 2 2 2 4" xfId="8335" xr:uid="{00000000-0005-0000-0000-000053060000}"/>
    <cellStyle name="20% – paryškinimas 2 4 2 2 2 2 3" xfId="814" xr:uid="{00000000-0005-0000-0000-000054060000}"/>
    <cellStyle name="20% – paryškinimas 2 4 2 2 2 2 3 2" xfId="815" xr:uid="{00000000-0005-0000-0000-000055060000}"/>
    <cellStyle name="20% – paryškinimas 2 4 2 2 2 2 3 2 2" xfId="12874" xr:uid="{00000000-0005-0000-0000-000056060000}"/>
    <cellStyle name="20% – paryškinimas 2 4 2 2 2 2 3 3" xfId="8337" xr:uid="{00000000-0005-0000-0000-000057060000}"/>
    <cellStyle name="20% – paryškinimas 2 4 2 2 2 2 4" xfId="816" xr:uid="{00000000-0005-0000-0000-000058060000}"/>
    <cellStyle name="20% – paryškinimas 2 4 2 2 2 2 4 2" xfId="12875" xr:uid="{00000000-0005-0000-0000-000059060000}"/>
    <cellStyle name="20% – paryškinimas 2 4 2 2 2 2 5" xfId="8334" xr:uid="{00000000-0005-0000-0000-00005A060000}"/>
    <cellStyle name="20% – paryškinimas 2 4 2 2 2 3" xfId="817" xr:uid="{00000000-0005-0000-0000-00005B060000}"/>
    <cellStyle name="20% – paryškinimas 2 4 2 2 2 3 2" xfId="818" xr:uid="{00000000-0005-0000-0000-00005C060000}"/>
    <cellStyle name="20% – paryškinimas 2 4 2 2 2 3 2 2" xfId="819" xr:uid="{00000000-0005-0000-0000-00005D060000}"/>
    <cellStyle name="20% – paryškinimas 2 4 2 2 2 3 2 2 2" xfId="12876" xr:uid="{00000000-0005-0000-0000-00005E060000}"/>
    <cellStyle name="20% – paryškinimas 2 4 2 2 2 3 2 3" xfId="8339" xr:uid="{00000000-0005-0000-0000-00005F060000}"/>
    <cellStyle name="20% – paryškinimas 2 4 2 2 2 3 3" xfId="820" xr:uid="{00000000-0005-0000-0000-000060060000}"/>
    <cellStyle name="20% – paryškinimas 2 4 2 2 2 3 3 2" xfId="12877" xr:uid="{00000000-0005-0000-0000-000061060000}"/>
    <cellStyle name="20% – paryškinimas 2 4 2 2 2 3 4" xfId="8338" xr:uid="{00000000-0005-0000-0000-000062060000}"/>
    <cellStyle name="20% – paryškinimas 2 4 2 2 2 4" xfId="821" xr:uid="{00000000-0005-0000-0000-000063060000}"/>
    <cellStyle name="20% – paryškinimas 2 4 2 2 2 4 2" xfId="822" xr:uid="{00000000-0005-0000-0000-000064060000}"/>
    <cellStyle name="20% – paryškinimas 2 4 2 2 2 4 2 2" xfId="12878" xr:uid="{00000000-0005-0000-0000-000065060000}"/>
    <cellStyle name="20% – paryškinimas 2 4 2 2 2 4 3" xfId="8340" xr:uid="{00000000-0005-0000-0000-000066060000}"/>
    <cellStyle name="20% – paryškinimas 2 4 2 2 2 5" xfId="823" xr:uid="{00000000-0005-0000-0000-000067060000}"/>
    <cellStyle name="20% – paryškinimas 2 4 2 2 2 5 2" xfId="12879" xr:uid="{00000000-0005-0000-0000-000068060000}"/>
    <cellStyle name="20% – paryškinimas 2 4 2 2 2 6" xfId="8333" xr:uid="{00000000-0005-0000-0000-000069060000}"/>
    <cellStyle name="20% – paryškinimas 2 4 2 2 3" xfId="824" xr:uid="{00000000-0005-0000-0000-00006A060000}"/>
    <cellStyle name="20% – paryškinimas 2 4 2 2 3 2" xfId="825" xr:uid="{00000000-0005-0000-0000-00006B060000}"/>
    <cellStyle name="20% – paryškinimas 2 4 2 2 3 2 2" xfId="826" xr:uid="{00000000-0005-0000-0000-00006C060000}"/>
    <cellStyle name="20% – paryškinimas 2 4 2 2 3 2 2 2" xfId="827" xr:uid="{00000000-0005-0000-0000-00006D060000}"/>
    <cellStyle name="20% – paryškinimas 2 4 2 2 3 2 2 2 2" xfId="12880" xr:uid="{00000000-0005-0000-0000-00006E060000}"/>
    <cellStyle name="20% – paryškinimas 2 4 2 2 3 2 2 3" xfId="8343" xr:uid="{00000000-0005-0000-0000-00006F060000}"/>
    <cellStyle name="20% – paryškinimas 2 4 2 2 3 2 3" xfId="828" xr:uid="{00000000-0005-0000-0000-000070060000}"/>
    <cellStyle name="20% – paryškinimas 2 4 2 2 3 2 3 2" xfId="12881" xr:uid="{00000000-0005-0000-0000-000071060000}"/>
    <cellStyle name="20% – paryškinimas 2 4 2 2 3 2 4" xfId="8342" xr:uid="{00000000-0005-0000-0000-000072060000}"/>
    <cellStyle name="20% – paryškinimas 2 4 2 2 3 3" xfId="829" xr:uid="{00000000-0005-0000-0000-000073060000}"/>
    <cellStyle name="20% – paryškinimas 2 4 2 2 3 3 2" xfId="830" xr:uid="{00000000-0005-0000-0000-000074060000}"/>
    <cellStyle name="20% – paryškinimas 2 4 2 2 3 3 2 2" xfId="12882" xr:uid="{00000000-0005-0000-0000-000075060000}"/>
    <cellStyle name="20% – paryškinimas 2 4 2 2 3 3 3" xfId="8344" xr:uid="{00000000-0005-0000-0000-000076060000}"/>
    <cellStyle name="20% – paryškinimas 2 4 2 2 3 4" xfId="831" xr:uid="{00000000-0005-0000-0000-000077060000}"/>
    <cellStyle name="20% – paryškinimas 2 4 2 2 3 4 2" xfId="12883" xr:uid="{00000000-0005-0000-0000-000078060000}"/>
    <cellStyle name="20% – paryškinimas 2 4 2 2 3 5" xfId="8341" xr:uid="{00000000-0005-0000-0000-000079060000}"/>
    <cellStyle name="20% – paryškinimas 2 4 2 2 4" xfId="832" xr:uid="{00000000-0005-0000-0000-00007A060000}"/>
    <cellStyle name="20% – paryškinimas 2 4 2 2 4 2" xfId="833" xr:uid="{00000000-0005-0000-0000-00007B060000}"/>
    <cellStyle name="20% – paryškinimas 2 4 2 2 4 2 2" xfId="834" xr:uid="{00000000-0005-0000-0000-00007C060000}"/>
    <cellStyle name="20% – paryškinimas 2 4 2 2 4 2 2 2" xfId="12884" xr:uid="{00000000-0005-0000-0000-00007D060000}"/>
    <cellStyle name="20% – paryškinimas 2 4 2 2 4 2 3" xfId="8346" xr:uid="{00000000-0005-0000-0000-00007E060000}"/>
    <cellStyle name="20% – paryškinimas 2 4 2 2 4 3" xfId="835" xr:uid="{00000000-0005-0000-0000-00007F060000}"/>
    <cellStyle name="20% – paryškinimas 2 4 2 2 4 3 2" xfId="12885" xr:uid="{00000000-0005-0000-0000-000080060000}"/>
    <cellStyle name="20% – paryškinimas 2 4 2 2 4 4" xfId="8345" xr:uid="{00000000-0005-0000-0000-000081060000}"/>
    <cellStyle name="20% – paryškinimas 2 4 2 2 5" xfId="836" xr:uid="{00000000-0005-0000-0000-000082060000}"/>
    <cellStyle name="20% – paryškinimas 2 4 2 2 5 2" xfId="837" xr:uid="{00000000-0005-0000-0000-000083060000}"/>
    <cellStyle name="20% – paryškinimas 2 4 2 2 5 2 2" xfId="12886" xr:uid="{00000000-0005-0000-0000-000084060000}"/>
    <cellStyle name="20% – paryškinimas 2 4 2 2 5 3" xfId="8347" xr:uid="{00000000-0005-0000-0000-000085060000}"/>
    <cellStyle name="20% – paryškinimas 2 4 2 2 6" xfId="838" xr:uid="{00000000-0005-0000-0000-000086060000}"/>
    <cellStyle name="20% – paryškinimas 2 4 2 2 6 2" xfId="12887" xr:uid="{00000000-0005-0000-0000-000087060000}"/>
    <cellStyle name="20% – paryškinimas 2 4 2 2 7" xfId="8332" xr:uid="{00000000-0005-0000-0000-000088060000}"/>
    <cellStyle name="20% – paryškinimas 2 4 2 3" xfId="839" xr:uid="{00000000-0005-0000-0000-000089060000}"/>
    <cellStyle name="20% – paryškinimas 2 4 2 3 2" xfId="840" xr:uid="{00000000-0005-0000-0000-00008A060000}"/>
    <cellStyle name="20% – paryškinimas 2 4 2 3 2 2" xfId="841" xr:uid="{00000000-0005-0000-0000-00008B060000}"/>
    <cellStyle name="20% – paryškinimas 2 4 2 3 2 2 2" xfId="842" xr:uid="{00000000-0005-0000-0000-00008C060000}"/>
    <cellStyle name="20% – paryškinimas 2 4 2 3 2 2 2 2" xfId="843" xr:uid="{00000000-0005-0000-0000-00008D060000}"/>
    <cellStyle name="20% – paryškinimas 2 4 2 3 2 2 2 2 2" xfId="12888" xr:uid="{00000000-0005-0000-0000-00008E060000}"/>
    <cellStyle name="20% – paryškinimas 2 4 2 3 2 2 2 3" xfId="8351" xr:uid="{00000000-0005-0000-0000-00008F060000}"/>
    <cellStyle name="20% – paryškinimas 2 4 2 3 2 2 3" xfId="844" xr:uid="{00000000-0005-0000-0000-000090060000}"/>
    <cellStyle name="20% – paryškinimas 2 4 2 3 2 2 3 2" xfId="12889" xr:uid="{00000000-0005-0000-0000-000091060000}"/>
    <cellStyle name="20% – paryškinimas 2 4 2 3 2 2 4" xfId="8350" xr:uid="{00000000-0005-0000-0000-000092060000}"/>
    <cellStyle name="20% – paryškinimas 2 4 2 3 2 3" xfId="845" xr:uid="{00000000-0005-0000-0000-000093060000}"/>
    <cellStyle name="20% – paryškinimas 2 4 2 3 2 3 2" xfId="846" xr:uid="{00000000-0005-0000-0000-000094060000}"/>
    <cellStyle name="20% – paryškinimas 2 4 2 3 2 3 2 2" xfId="12890" xr:uid="{00000000-0005-0000-0000-000095060000}"/>
    <cellStyle name="20% – paryškinimas 2 4 2 3 2 3 3" xfId="8352" xr:uid="{00000000-0005-0000-0000-000096060000}"/>
    <cellStyle name="20% – paryškinimas 2 4 2 3 2 4" xfId="847" xr:uid="{00000000-0005-0000-0000-000097060000}"/>
    <cellStyle name="20% – paryškinimas 2 4 2 3 2 4 2" xfId="12891" xr:uid="{00000000-0005-0000-0000-000098060000}"/>
    <cellStyle name="20% – paryškinimas 2 4 2 3 2 5" xfId="8349" xr:uid="{00000000-0005-0000-0000-000099060000}"/>
    <cellStyle name="20% – paryškinimas 2 4 2 3 3" xfId="848" xr:uid="{00000000-0005-0000-0000-00009A060000}"/>
    <cellStyle name="20% – paryškinimas 2 4 2 3 3 2" xfId="849" xr:uid="{00000000-0005-0000-0000-00009B060000}"/>
    <cellStyle name="20% – paryškinimas 2 4 2 3 3 2 2" xfId="850" xr:uid="{00000000-0005-0000-0000-00009C060000}"/>
    <cellStyle name="20% – paryškinimas 2 4 2 3 3 2 2 2" xfId="12892" xr:uid="{00000000-0005-0000-0000-00009D060000}"/>
    <cellStyle name="20% – paryškinimas 2 4 2 3 3 2 3" xfId="8354" xr:uid="{00000000-0005-0000-0000-00009E060000}"/>
    <cellStyle name="20% – paryškinimas 2 4 2 3 3 3" xfId="851" xr:uid="{00000000-0005-0000-0000-00009F060000}"/>
    <cellStyle name="20% – paryškinimas 2 4 2 3 3 3 2" xfId="12893" xr:uid="{00000000-0005-0000-0000-0000A0060000}"/>
    <cellStyle name="20% – paryškinimas 2 4 2 3 3 4" xfId="8353" xr:uid="{00000000-0005-0000-0000-0000A1060000}"/>
    <cellStyle name="20% – paryškinimas 2 4 2 3 4" xfId="852" xr:uid="{00000000-0005-0000-0000-0000A2060000}"/>
    <cellStyle name="20% – paryškinimas 2 4 2 3 4 2" xfId="853" xr:uid="{00000000-0005-0000-0000-0000A3060000}"/>
    <cellStyle name="20% – paryškinimas 2 4 2 3 4 2 2" xfId="12894" xr:uid="{00000000-0005-0000-0000-0000A4060000}"/>
    <cellStyle name="20% – paryškinimas 2 4 2 3 4 3" xfId="8355" xr:uid="{00000000-0005-0000-0000-0000A5060000}"/>
    <cellStyle name="20% – paryškinimas 2 4 2 3 5" xfId="854" xr:uid="{00000000-0005-0000-0000-0000A6060000}"/>
    <cellStyle name="20% – paryškinimas 2 4 2 3 5 2" xfId="12895" xr:uid="{00000000-0005-0000-0000-0000A7060000}"/>
    <cellStyle name="20% – paryškinimas 2 4 2 3 6" xfId="8348" xr:uid="{00000000-0005-0000-0000-0000A8060000}"/>
    <cellStyle name="20% – paryškinimas 2 4 2 4" xfId="855" xr:uid="{00000000-0005-0000-0000-0000A9060000}"/>
    <cellStyle name="20% – paryškinimas 2 4 2 4 2" xfId="856" xr:uid="{00000000-0005-0000-0000-0000AA060000}"/>
    <cellStyle name="20% – paryškinimas 2 4 2 4 2 2" xfId="857" xr:uid="{00000000-0005-0000-0000-0000AB060000}"/>
    <cellStyle name="20% – paryškinimas 2 4 2 4 2 2 2" xfId="858" xr:uid="{00000000-0005-0000-0000-0000AC060000}"/>
    <cellStyle name="20% – paryškinimas 2 4 2 4 2 2 2 2" xfId="12896" xr:uid="{00000000-0005-0000-0000-0000AD060000}"/>
    <cellStyle name="20% – paryškinimas 2 4 2 4 2 2 3" xfId="8358" xr:uid="{00000000-0005-0000-0000-0000AE060000}"/>
    <cellStyle name="20% – paryškinimas 2 4 2 4 2 3" xfId="859" xr:uid="{00000000-0005-0000-0000-0000AF060000}"/>
    <cellStyle name="20% – paryškinimas 2 4 2 4 2 3 2" xfId="12897" xr:uid="{00000000-0005-0000-0000-0000B0060000}"/>
    <cellStyle name="20% – paryškinimas 2 4 2 4 2 4" xfId="8357" xr:uid="{00000000-0005-0000-0000-0000B1060000}"/>
    <cellStyle name="20% – paryškinimas 2 4 2 4 3" xfId="860" xr:uid="{00000000-0005-0000-0000-0000B2060000}"/>
    <cellStyle name="20% – paryškinimas 2 4 2 4 3 2" xfId="861" xr:uid="{00000000-0005-0000-0000-0000B3060000}"/>
    <cellStyle name="20% – paryškinimas 2 4 2 4 3 2 2" xfId="12898" xr:uid="{00000000-0005-0000-0000-0000B4060000}"/>
    <cellStyle name="20% – paryškinimas 2 4 2 4 3 3" xfId="8359" xr:uid="{00000000-0005-0000-0000-0000B5060000}"/>
    <cellStyle name="20% – paryškinimas 2 4 2 4 4" xfId="862" xr:uid="{00000000-0005-0000-0000-0000B6060000}"/>
    <cellStyle name="20% – paryškinimas 2 4 2 4 4 2" xfId="12899" xr:uid="{00000000-0005-0000-0000-0000B7060000}"/>
    <cellStyle name="20% – paryškinimas 2 4 2 4 5" xfId="8356" xr:uid="{00000000-0005-0000-0000-0000B8060000}"/>
    <cellStyle name="20% – paryškinimas 2 4 2 5" xfId="863" xr:uid="{00000000-0005-0000-0000-0000B9060000}"/>
    <cellStyle name="20% – paryškinimas 2 4 2 5 2" xfId="864" xr:uid="{00000000-0005-0000-0000-0000BA060000}"/>
    <cellStyle name="20% – paryškinimas 2 4 2 5 2 2" xfId="865" xr:uid="{00000000-0005-0000-0000-0000BB060000}"/>
    <cellStyle name="20% – paryškinimas 2 4 2 5 2 2 2" xfId="12900" xr:uid="{00000000-0005-0000-0000-0000BC060000}"/>
    <cellStyle name="20% – paryškinimas 2 4 2 5 2 3" xfId="8361" xr:uid="{00000000-0005-0000-0000-0000BD060000}"/>
    <cellStyle name="20% – paryškinimas 2 4 2 5 3" xfId="866" xr:uid="{00000000-0005-0000-0000-0000BE060000}"/>
    <cellStyle name="20% – paryškinimas 2 4 2 5 3 2" xfId="12901" xr:uid="{00000000-0005-0000-0000-0000BF060000}"/>
    <cellStyle name="20% – paryškinimas 2 4 2 5 4" xfId="8360" xr:uid="{00000000-0005-0000-0000-0000C0060000}"/>
    <cellStyle name="20% – paryškinimas 2 4 2 6" xfId="867" xr:uid="{00000000-0005-0000-0000-0000C1060000}"/>
    <cellStyle name="20% – paryškinimas 2 4 2 6 2" xfId="868" xr:uid="{00000000-0005-0000-0000-0000C2060000}"/>
    <cellStyle name="20% – paryškinimas 2 4 2 6 2 2" xfId="12902" xr:uid="{00000000-0005-0000-0000-0000C3060000}"/>
    <cellStyle name="20% – paryškinimas 2 4 2 6 3" xfId="8362" xr:uid="{00000000-0005-0000-0000-0000C4060000}"/>
    <cellStyle name="20% – paryškinimas 2 4 2 7" xfId="869" xr:uid="{00000000-0005-0000-0000-0000C5060000}"/>
    <cellStyle name="20% – paryškinimas 2 4 2 7 2" xfId="12903" xr:uid="{00000000-0005-0000-0000-0000C6060000}"/>
    <cellStyle name="20% – paryškinimas 2 4 2 8" xfId="8331" xr:uid="{00000000-0005-0000-0000-0000C7060000}"/>
    <cellStyle name="20% – paryškinimas 2 4 3" xfId="870" xr:uid="{00000000-0005-0000-0000-0000C8060000}"/>
    <cellStyle name="20% – paryškinimas 2 4 3 2" xfId="871" xr:uid="{00000000-0005-0000-0000-0000C9060000}"/>
    <cellStyle name="20% – paryškinimas 2 4 3 2 2" xfId="872" xr:uid="{00000000-0005-0000-0000-0000CA060000}"/>
    <cellStyle name="20% – paryškinimas 2 4 3 2 2 2" xfId="873" xr:uid="{00000000-0005-0000-0000-0000CB060000}"/>
    <cellStyle name="20% – paryškinimas 2 4 3 2 2 2 2" xfId="874" xr:uid="{00000000-0005-0000-0000-0000CC060000}"/>
    <cellStyle name="20% – paryškinimas 2 4 3 2 2 2 2 2" xfId="875" xr:uid="{00000000-0005-0000-0000-0000CD060000}"/>
    <cellStyle name="20% – paryškinimas 2 4 3 2 2 2 2 2 2" xfId="12904" xr:uid="{00000000-0005-0000-0000-0000CE060000}"/>
    <cellStyle name="20% – paryškinimas 2 4 3 2 2 2 2 3" xfId="8367" xr:uid="{00000000-0005-0000-0000-0000CF060000}"/>
    <cellStyle name="20% – paryškinimas 2 4 3 2 2 2 3" xfId="876" xr:uid="{00000000-0005-0000-0000-0000D0060000}"/>
    <cellStyle name="20% – paryškinimas 2 4 3 2 2 2 3 2" xfId="12905" xr:uid="{00000000-0005-0000-0000-0000D1060000}"/>
    <cellStyle name="20% – paryškinimas 2 4 3 2 2 2 4" xfId="8366" xr:uid="{00000000-0005-0000-0000-0000D2060000}"/>
    <cellStyle name="20% – paryškinimas 2 4 3 2 2 3" xfId="877" xr:uid="{00000000-0005-0000-0000-0000D3060000}"/>
    <cellStyle name="20% – paryškinimas 2 4 3 2 2 3 2" xfId="878" xr:uid="{00000000-0005-0000-0000-0000D4060000}"/>
    <cellStyle name="20% – paryškinimas 2 4 3 2 2 3 2 2" xfId="12906" xr:uid="{00000000-0005-0000-0000-0000D5060000}"/>
    <cellStyle name="20% – paryškinimas 2 4 3 2 2 3 3" xfId="8368" xr:uid="{00000000-0005-0000-0000-0000D6060000}"/>
    <cellStyle name="20% – paryškinimas 2 4 3 2 2 4" xfId="879" xr:uid="{00000000-0005-0000-0000-0000D7060000}"/>
    <cellStyle name="20% – paryškinimas 2 4 3 2 2 4 2" xfId="12907" xr:uid="{00000000-0005-0000-0000-0000D8060000}"/>
    <cellStyle name="20% – paryškinimas 2 4 3 2 2 5" xfId="8365" xr:uid="{00000000-0005-0000-0000-0000D9060000}"/>
    <cellStyle name="20% – paryškinimas 2 4 3 2 3" xfId="880" xr:uid="{00000000-0005-0000-0000-0000DA060000}"/>
    <cellStyle name="20% – paryškinimas 2 4 3 2 3 2" xfId="881" xr:uid="{00000000-0005-0000-0000-0000DB060000}"/>
    <cellStyle name="20% – paryškinimas 2 4 3 2 3 2 2" xfId="882" xr:uid="{00000000-0005-0000-0000-0000DC060000}"/>
    <cellStyle name="20% – paryškinimas 2 4 3 2 3 2 2 2" xfId="12908" xr:uid="{00000000-0005-0000-0000-0000DD060000}"/>
    <cellStyle name="20% – paryškinimas 2 4 3 2 3 2 3" xfId="8370" xr:uid="{00000000-0005-0000-0000-0000DE060000}"/>
    <cellStyle name="20% – paryškinimas 2 4 3 2 3 3" xfId="883" xr:uid="{00000000-0005-0000-0000-0000DF060000}"/>
    <cellStyle name="20% – paryškinimas 2 4 3 2 3 3 2" xfId="12909" xr:uid="{00000000-0005-0000-0000-0000E0060000}"/>
    <cellStyle name="20% – paryškinimas 2 4 3 2 3 4" xfId="8369" xr:uid="{00000000-0005-0000-0000-0000E1060000}"/>
    <cellStyle name="20% – paryškinimas 2 4 3 2 4" xfId="884" xr:uid="{00000000-0005-0000-0000-0000E2060000}"/>
    <cellStyle name="20% – paryškinimas 2 4 3 2 4 2" xfId="885" xr:uid="{00000000-0005-0000-0000-0000E3060000}"/>
    <cellStyle name="20% – paryškinimas 2 4 3 2 4 2 2" xfId="12910" xr:uid="{00000000-0005-0000-0000-0000E4060000}"/>
    <cellStyle name="20% – paryškinimas 2 4 3 2 4 3" xfId="8371" xr:uid="{00000000-0005-0000-0000-0000E5060000}"/>
    <cellStyle name="20% – paryškinimas 2 4 3 2 5" xfId="886" xr:uid="{00000000-0005-0000-0000-0000E6060000}"/>
    <cellStyle name="20% – paryškinimas 2 4 3 2 5 2" xfId="12911" xr:uid="{00000000-0005-0000-0000-0000E7060000}"/>
    <cellStyle name="20% – paryškinimas 2 4 3 2 6" xfId="8364" xr:uid="{00000000-0005-0000-0000-0000E8060000}"/>
    <cellStyle name="20% – paryškinimas 2 4 3 3" xfId="887" xr:uid="{00000000-0005-0000-0000-0000E9060000}"/>
    <cellStyle name="20% – paryškinimas 2 4 3 3 2" xfId="888" xr:uid="{00000000-0005-0000-0000-0000EA060000}"/>
    <cellStyle name="20% – paryškinimas 2 4 3 3 2 2" xfId="889" xr:uid="{00000000-0005-0000-0000-0000EB060000}"/>
    <cellStyle name="20% – paryškinimas 2 4 3 3 2 2 2" xfId="890" xr:uid="{00000000-0005-0000-0000-0000EC060000}"/>
    <cellStyle name="20% – paryškinimas 2 4 3 3 2 2 2 2" xfId="12912" xr:uid="{00000000-0005-0000-0000-0000ED060000}"/>
    <cellStyle name="20% – paryškinimas 2 4 3 3 2 2 3" xfId="8374" xr:uid="{00000000-0005-0000-0000-0000EE060000}"/>
    <cellStyle name="20% – paryškinimas 2 4 3 3 2 3" xfId="891" xr:uid="{00000000-0005-0000-0000-0000EF060000}"/>
    <cellStyle name="20% – paryškinimas 2 4 3 3 2 3 2" xfId="12913" xr:uid="{00000000-0005-0000-0000-0000F0060000}"/>
    <cellStyle name="20% – paryškinimas 2 4 3 3 2 4" xfId="8373" xr:uid="{00000000-0005-0000-0000-0000F1060000}"/>
    <cellStyle name="20% – paryškinimas 2 4 3 3 3" xfId="892" xr:uid="{00000000-0005-0000-0000-0000F2060000}"/>
    <cellStyle name="20% – paryškinimas 2 4 3 3 3 2" xfId="893" xr:uid="{00000000-0005-0000-0000-0000F3060000}"/>
    <cellStyle name="20% – paryškinimas 2 4 3 3 3 2 2" xfId="12914" xr:uid="{00000000-0005-0000-0000-0000F4060000}"/>
    <cellStyle name="20% – paryškinimas 2 4 3 3 3 3" xfId="8375" xr:uid="{00000000-0005-0000-0000-0000F5060000}"/>
    <cellStyle name="20% – paryškinimas 2 4 3 3 4" xfId="894" xr:uid="{00000000-0005-0000-0000-0000F6060000}"/>
    <cellStyle name="20% – paryškinimas 2 4 3 3 4 2" xfId="12915" xr:uid="{00000000-0005-0000-0000-0000F7060000}"/>
    <cellStyle name="20% – paryškinimas 2 4 3 3 5" xfId="8372" xr:uid="{00000000-0005-0000-0000-0000F8060000}"/>
    <cellStyle name="20% – paryškinimas 2 4 3 4" xfId="895" xr:uid="{00000000-0005-0000-0000-0000F9060000}"/>
    <cellStyle name="20% – paryškinimas 2 4 3 4 2" xfId="896" xr:uid="{00000000-0005-0000-0000-0000FA060000}"/>
    <cellStyle name="20% – paryškinimas 2 4 3 4 2 2" xfId="897" xr:uid="{00000000-0005-0000-0000-0000FB060000}"/>
    <cellStyle name="20% – paryškinimas 2 4 3 4 2 2 2" xfId="12916" xr:uid="{00000000-0005-0000-0000-0000FC060000}"/>
    <cellStyle name="20% – paryškinimas 2 4 3 4 2 3" xfId="8377" xr:uid="{00000000-0005-0000-0000-0000FD060000}"/>
    <cellStyle name="20% – paryškinimas 2 4 3 4 3" xfId="898" xr:uid="{00000000-0005-0000-0000-0000FE060000}"/>
    <cellStyle name="20% – paryškinimas 2 4 3 4 3 2" xfId="12917" xr:uid="{00000000-0005-0000-0000-0000FF060000}"/>
    <cellStyle name="20% – paryškinimas 2 4 3 4 4" xfId="8376" xr:uid="{00000000-0005-0000-0000-000000070000}"/>
    <cellStyle name="20% – paryškinimas 2 4 3 5" xfId="899" xr:uid="{00000000-0005-0000-0000-000001070000}"/>
    <cellStyle name="20% – paryškinimas 2 4 3 5 2" xfId="900" xr:uid="{00000000-0005-0000-0000-000002070000}"/>
    <cellStyle name="20% – paryškinimas 2 4 3 5 2 2" xfId="12918" xr:uid="{00000000-0005-0000-0000-000003070000}"/>
    <cellStyle name="20% – paryškinimas 2 4 3 5 3" xfId="8378" xr:uid="{00000000-0005-0000-0000-000004070000}"/>
    <cellStyle name="20% – paryškinimas 2 4 3 6" xfId="901" xr:uid="{00000000-0005-0000-0000-000005070000}"/>
    <cellStyle name="20% – paryškinimas 2 4 3 6 2" xfId="12919" xr:uid="{00000000-0005-0000-0000-000006070000}"/>
    <cellStyle name="20% – paryškinimas 2 4 3 7" xfId="8363" xr:uid="{00000000-0005-0000-0000-000007070000}"/>
    <cellStyle name="20% – paryškinimas 2 4 4" xfId="902" xr:uid="{00000000-0005-0000-0000-000008070000}"/>
    <cellStyle name="20% – paryškinimas 2 4 4 2" xfId="903" xr:uid="{00000000-0005-0000-0000-000009070000}"/>
    <cellStyle name="20% – paryškinimas 2 4 4 2 2" xfId="904" xr:uid="{00000000-0005-0000-0000-00000A070000}"/>
    <cellStyle name="20% – paryškinimas 2 4 4 2 2 2" xfId="905" xr:uid="{00000000-0005-0000-0000-00000B070000}"/>
    <cellStyle name="20% – paryškinimas 2 4 4 2 2 2 2" xfId="906" xr:uid="{00000000-0005-0000-0000-00000C070000}"/>
    <cellStyle name="20% – paryškinimas 2 4 4 2 2 2 2 2" xfId="12920" xr:uid="{00000000-0005-0000-0000-00000D070000}"/>
    <cellStyle name="20% – paryškinimas 2 4 4 2 2 2 3" xfId="8382" xr:uid="{00000000-0005-0000-0000-00000E070000}"/>
    <cellStyle name="20% – paryškinimas 2 4 4 2 2 3" xfId="907" xr:uid="{00000000-0005-0000-0000-00000F070000}"/>
    <cellStyle name="20% – paryškinimas 2 4 4 2 2 3 2" xfId="12921" xr:uid="{00000000-0005-0000-0000-000010070000}"/>
    <cellStyle name="20% – paryškinimas 2 4 4 2 2 4" xfId="8381" xr:uid="{00000000-0005-0000-0000-000011070000}"/>
    <cellStyle name="20% – paryškinimas 2 4 4 2 3" xfId="908" xr:uid="{00000000-0005-0000-0000-000012070000}"/>
    <cellStyle name="20% – paryškinimas 2 4 4 2 3 2" xfId="909" xr:uid="{00000000-0005-0000-0000-000013070000}"/>
    <cellStyle name="20% – paryškinimas 2 4 4 2 3 2 2" xfId="12922" xr:uid="{00000000-0005-0000-0000-000014070000}"/>
    <cellStyle name="20% – paryškinimas 2 4 4 2 3 3" xfId="8383" xr:uid="{00000000-0005-0000-0000-000015070000}"/>
    <cellStyle name="20% – paryškinimas 2 4 4 2 4" xfId="910" xr:uid="{00000000-0005-0000-0000-000016070000}"/>
    <cellStyle name="20% – paryškinimas 2 4 4 2 4 2" xfId="12923" xr:uid="{00000000-0005-0000-0000-000017070000}"/>
    <cellStyle name="20% – paryškinimas 2 4 4 2 5" xfId="8380" xr:uid="{00000000-0005-0000-0000-000018070000}"/>
    <cellStyle name="20% – paryškinimas 2 4 4 3" xfId="911" xr:uid="{00000000-0005-0000-0000-000019070000}"/>
    <cellStyle name="20% – paryškinimas 2 4 4 3 2" xfId="912" xr:uid="{00000000-0005-0000-0000-00001A070000}"/>
    <cellStyle name="20% – paryškinimas 2 4 4 3 2 2" xfId="913" xr:uid="{00000000-0005-0000-0000-00001B070000}"/>
    <cellStyle name="20% – paryškinimas 2 4 4 3 2 2 2" xfId="12924" xr:uid="{00000000-0005-0000-0000-00001C070000}"/>
    <cellStyle name="20% – paryškinimas 2 4 4 3 2 3" xfId="8385" xr:uid="{00000000-0005-0000-0000-00001D070000}"/>
    <cellStyle name="20% – paryškinimas 2 4 4 3 3" xfId="914" xr:uid="{00000000-0005-0000-0000-00001E070000}"/>
    <cellStyle name="20% – paryškinimas 2 4 4 3 3 2" xfId="12925" xr:uid="{00000000-0005-0000-0000-00001F070000}"/>
    <cellStyle name="20% – paryškinimas 2 4 4 3 4" xfId="8384" xr:uid="{00000000-0005-0000-0000-000020070000}"/>
    <cellStyle name="20% – paryškinimas 2 4 4 4" xfId="915" xr:uid="{00000000-0005-0000-0000-000021070000}"/>
    <cellStyle name="20% – paryškinimas 2 4 4 4 2" xfId="916" xr:uid="{00000000-0005-0000-0000-000022070000}"/>
    <cellStyle name="20% – paryškinimas 2 4 4 4 2 2" xfId="12926" xr:uid="{00000000-0005-0000-0000-000023070000}"/>
    <cellStyle name="20% – paryškinimas 2 4 4 4 3" xfId="8386" xr:uid="{00000000-0005-0000-0000-000024070000}"/>
    <cellStyle name="20% – paryškinimas 2 4 4 5" xfId="917" xr:uid="{00000000-0005-0000-0000-000025070000}"/>
    <cellStyle name="20% – paryškinimas 2 4 4 5 2" xfId="12927" xr:uid="{00000000-0005-0000-0000-000026070000}"/>
    <cellStyle name="20% – paryškinimas 2 4 4 6" xfId="8379" xr:uid="{00000000-0005-0000-0000-000027070000}"/>
    <cellStyle name="20% – paryškinimas 2 4 5" xfId="918" xr:uid="{00000000-0005-0000-0000-000028070000}"/>
    <cellStyle name="20% – paryškinimas 2 4 5 2" xfId="919" xr:uid="{00000000-0005-0000-0000-000029070000}"/>
    <cellStyle name="20% – paryškinimas 2 4 5 2 2" xfId="920" xr:uid="{00000000-0005-0000-0000-00002A070000}"/>
    <cellStyle name="20% – paryškinimas 2 4 5 2 2 2" xfId="921" xr:uid="{00000000-0005-0000-0000-00002B070000}"/>
    <cellStyle name="20% – paryškinimas 2 4 5 2 2 2 2" xfId="12928" xr:uid="{00000000-0005-0000-0000-00002C070000}"/>
    <cellStyle name="20% – paryškinimas 2 4 5 2 2 3" xfId="8389" xr:uid="{00000000-0005-0000-0000-00002D070000}"/>
    <cellStyle name="20% – paryškinimas 2 4 5 2 3" xfId="922" xr:uid="{00000000-0005-0000-0000-00002E070000}"/>
    <cellStyle name="20% – paryškinimas 2 4 5 2 3 2" xfId="12929" xr:uid="{00000000-0005-0000-0000-00002F070000}"/>
    <cellStyle name="20% – paryškinimas 2 4 5 2 4" xfId="8388" xr:uid="{00000000-0005-0000-0000-000030070000}"/>
    <cellStyle name="20% – paryškinimas 2 4 5 3" xfId="923" xr:uid="{00000000-0005-0000-0000-000031070000}"/>
    <cellStyle name="20% – paryškinimas 2 4 5 3 2" xfId="924" xr:uid="{00000000-0005-0000-0000-000032070000}"/>
    <cellStyle name="20% – paryškinimas 2 4 5 3 2 2" xfId="12930" xr:uid="{00000000-0005-0000-0000-000033070000}"/>
    <cellStyle name="20% – paryškinimas 2 4 5 3 3" xfId="8390" xr:uid="{00000000-0005-0000-0000-000034070000}"/>
    <cellStyle name="20% – paryškinimas 2 4 5 4" xfId="925" xr:uid="{00000000-0005-0000-0000-000035070000}"/>
    <cellStyle name="20% – paryškinimas 2 4 5 4 2" xfId="12931" xr:uid="{00000000-0005-0000-0000-000036070000}"/>
    <cellStyle name="20% – paryškinimas 2 4 5 5" xfId="8387" xr:uid="{00000000-0005-0000-0000-000037070000}"/>
    <cellStyle name="20% – paryškinimas 2 4 6" xfId="926" xr:uid="{00000000-0005-0000-0000-000038070000}"/>
    <cellStyle name="20% – paryškinimas 2 4 6 2" xfId="927" xr:uid="{00000000-0005-0000-0000-000039070000}"/>
    <cellStyle name="20% – paryškinimas 2 4 6 2 2" xfId="928" xr:uid="{00000000-0005-0000-0000-00003A070000}"/>
    <cellStyle name="20% – paryškinimas 2 4 6 2 2 2" xfId="12932" xr:uid="{00000000-0005-0000-0000-00003B070000}"/>
    <cellStyle name="20% – paryškinimas 2 4 6 2 3" xfId="8392" xr:uid="{00000000-0005-0000-0000-00003C070000}"/>
    <cellStyle name="20% – paryškinimas 2 4 6 3" xfId="929" xr:uid="{00000000-0005-0000-0000-00003D070000}"/>
    <cellStyle name="20% – paryškinimas 2 4 6 3 2" xfId="12933" xr:uid="{00000000-0005-0000-0000-00003E070000}"/>
    <cellStyle name="20% – paryškinimas 2 4 6 4" xfId="8391" xr:uid="{00000000-0005-0000-0000-00003F070000}"/>
    <cellStyle name="20% – paryškinimas 2 4 7" xfId="930" xr:uid="{00000000-0005-0000-0000-000040070000}"/>
    <cellStyle name="20% – paryškinimas 2 4 7 2" xfId="931" xr:uid="{00000000-0005-0000-0000-000041070000}"/>
    <cellStyle name="20% – paryškinimas 2 4 7 2 2" xfId="12934" xr:uid="{00000000-0005-0000-0000-000042070000}"/>
    <cellStyle name="20% – paryškinimas 2 4 7 3" xfId="8393" xr:uid="{00000000-0005-0000-0000-000043070000}"/>
    <cellStyle name="20% – paryškinimas 2 4 8" xfId="932" xr:uid="{00000000-0005-0000-0000-000044070000}"/>
    <cellStyle name="20% – paryškinimas 2 4 8 2" xfId="12935" xr:uid="{00000000-0005-0000-0000-000045070000}"/>
    <cellStyle name="20% – paryškinimas 2 4 9" xfId="8330" xr:uid="{00000000-0005-0000-0000-000046070000}"/>
    <cellStyle name="20% – paryškinimas 2 5" xfId="933" xr:uid="{00000000-0005-0000-0000-000047070000}"/>
    <cellStyle name="20% – paryškinimas 2 5 2" xfId="934" xr:uid="{00000000-0005-0000-0000-000048070000}"/>
    <cellStyle name="20% – paryškinimas 2 5 2 2" xfId="935" xr:uid="{00000000-0005-0000-0000-000049070000}"/>
    <cellStyle name="20% – paryškinimas 2 5 2 2 2" xfId="936" xr:uid="{00000000-0005-0000-0000-00004A070000}"/>
    <cellStyle name="20% – paryškinimas 2 5 2 2 2 2" xfId="937" xr:uid="{00000000-0005-0000-0000-00004B070000}"/>
    <cellStyle name="20% – paryškinimas 2 5 2 2 2 2 2" xfId="938" xr:uid="{00000000-0005-0000-0000-00004C070000}"/>
    <cellStyle name="20% – paryškinimas 2 5 2 2 2 2 2 2" xfId="939" xr:uid="{00000000-0005-0000-0000-00004D070000}"/>
    <cellStyle name="20% – paryškinimas 2 5 2 2 2 2 2 2 2" xfId="12936" xr:uid="{00000000-0005-0000-0000-00004E070000}"/>
    <cellStyle name="20% – paryškinimas 2 5 2 2 2 2 2 3" xfId="8399" xr:uid="{00000000-0005-0000-0000-00004F070000}"/>
    <cellStyle name="20% – paryškinimas 2 5 2 2 2 2 3" xfId="940" xr:uid="{00000000-0005-0000-0000-000050070000}"/>
    <cellStyle name="20% – paryškinimas 2 5 2 2 2 2 3 2" xfId="12937" xr:uid="{00000000-0005-0000-0000-000051070000}"/>
    <cellStyle name="20% – paryškinimas 2 5 2 2 2 2 4" xfId="8398" xr:uid="{00000000-0005-0000-0000-000052070000}"/>
    <cellStyle name="20% – paryškinimas 2 5 2 2 2 3" xfId="941" xr:uid="{00000000-0005-0000-0000-000053070000}"/>
    <cellStyle name="20% – paryškinimas 2 5 2 2 2 3 2" xfId="942" xr:uid="{00000000-0005-0000-0000-000054070000}"/>
    <cellStyle name="20% – paryškinimas 2 5 2 2 2 3 2 2" xfId="12938" xr:uid="{00000000-0005-0000-0000-000055070000}"/>
    <cellStyle name="20% – paryškinimas 2 5 2 2 2 3 3" xfId="8400" xr:uid="{00000000-0005-0000-0000-000056070000}"/>
    <cellStyle name="20% – paryškinimas 2 5 2 2 2 4" xfId="943" xr:uid="{00000000-0005-0000-0000-000057070000}"/>
    <cellStyle name="20% – paryškinimas 2 5 2 2 2 4 2" xfId="12939" xr:uid="{00000000-0005-0000-0000-000058070000}"/>
    <cellStyle name="20% – paryškinimas 2 5 2 2 2 5" xfId="8397" xr:uid="{00000000-0005-0000-0000-000059070000}"/>
    <cellStyle name="20% – paryškinimas 2 5 2 2 3" xfId="944" xr:uid="{00000000-0005-0000-0000-00005A070000}"/>
    <cellStyle name="20% – paryškinimas 2 5 2 2 3 2" xfId="945" xr:uid="{00000000-0005-0000-0000-00005B070000}"/>
    <cellStyle name="20% – paryškinimas 2 5 2 2 3 2 2" xfId="946" xr:uid="{00000000-0005-0000-0000-00005C070000}"/>
    <cellStyle name="20% – paryškinimas 2 5 2 2 3 2 2 2" xfId="12940" xr:uid="{00000000-0005-0000-0000-00005D070000}"/>
    <cellStyle name="20% – paryškinimas 2 5 2 2 3 2 3" xfId="8402" xr:uid="{00000000-0005-0000-0000-00005E070000}"/>
    <cellStyle name="20% – paryškinimas 2 5 2 2 3 3" xfId="947" xr:uid="{00000000-0005-0000-0000-00005F070000}"/>
    <cellStyle name="20% – paryškinimas 2 5 2 2 3 3 2" xfId="12941" xr:uid="{00000000-0005-0000-0000-000060070000}"/>
    <cellStyle name="20% – paryškinimas 2 5 2 2 3 4" xfId="8401" xr:uid="{00000000-0005-0000-0000-000061070000}"/>
    <cellStyle name="20% – paryškinimas 2 5 2 2 4" xfId="948" xr:uid="{00000000-0005-0000-0000-000062070000}"/>
    <cellStyle name="20% – paryškinimas 2 5 2 2 4 2" xfId="949" xr:uid="{00000000-0005-0000-0000-000063070000}"/>
    <cellStyle name="20% – paryškinimas 2 5 2 2 4 2 2" xfId="12942" xr:uid="{00000000-0005-0000-0000-000064070000}"/>
    <cellStyle name="20% – paryškinimas 2 5 2 2 4 3" xfId="8403" xr:uid="{00000000-0005-0000-0000-000065070000}"/>
    <cellStyle name="20% – paryškinimas 2 5 2 2 5" xfId="950" xr:uid="{00000000-0005-0000-0000-000066070000}"/>
    <cellStyle name="20% – paryškinimas 2 5 2 2 5 2" xfId="12943" xr:uid="{00000000-0005-0000-0000-000067070000}"/>
    <cellStyle name="20% – paryškinimas 2 5 2 2 6" xfId="8396" xr:uid="{00000000-0005-0000-0000-000068070000}"/>
    <cellStyle name="20% – paryškinimas 2 5 2 3" xfId="951" xr:uid="{00000000-0005-0000-0000-000069070000}"/>
    <cellStyle name="20% – paryškinimas 2 5 2 3 2" xfId="952" xr:uid="{00000000-0005-0000-0000-00006A070000}"/>
    <cellStyle name="20% – paryškinimas 2 5 2 3 2 2" xfId="953" xr:uid="{00000000-0005-0000-0000-00006B070000}"/>
    <cellStyle name="20% – paryškinimas 2 5 2 3 2 2 2" xfId="954" xr:uid="{00000000-0005-0000-0000-00006C070000}"/>
    <cellStyle name="20% – paryškinimas 2 5 2 3 2 2 2 2" xfId="12944" xr:uid="{00000000-0005-0000-0000-00006D070000}"/>
    <cellStyle name="20% – paryškinimas 2 5 2 3 2 2 3" xfId="8406" xr:uid="{00000000-0005-0000-0000-00006E070000}"/>
    <cellStyle name="20% – paryškinimas 2 5 2 3 2 3" xfId="955" xr:uid="{00000000-0005-0000-0000-00006F070000}"/>
    <cellStyle name="20% – paryškinimas 2 5 2 3 2 3 2" xfId="12945" xr:uid="{00000000-0005-0000-0000-000070070000}"/>
    <cellStyle name="20% – paryškinimas 2 5 2 3 2 4" xfId="8405" xr:uid="{00000000-0005-0000-0000-000071070000}"/>
    <cellStyle name="20% – paryškinimas 2 5 2 3 3" xfId="956" xr:uid="{00000000-0005-0000-0000-000072070000}"/>
    <cellStyle name="20% – paryškinimas 2 5 2 3 3 2" xfId="957" xr:uid="{00000000-0005-0000-0000-000073070000}"/>
    <cellStyle name="20% – paryškinimas 2 5 2 3 3 2 2" xfId="12946" xr:uid="{00000000-0005-0000-0000-000074070000}"/>
    <cellStyle name="20% – paryškinimas 2 5 2 3 3 3" xfId="8407" xr:uid="{00000000-0005-0000-0000-000075070000}"/>
    <cellStyle name="20% – paryškinimas 2 5 2 3 4" xfId="958" xr:uid="{00000000-0005-0000-0000-000076070000}"/>
    <cellStyle name="20% – paryškinimas 2 5 2 3 4 2" xfId="12947" xr:uid="{00000000-0005-0000-0000-000077070000}"/>
    <cellStyle name="20% – paryškinimas 2 5 2 3 5" xfId="8404" xr:uid="{00000000-0005-0000-0000-000078070000}"/>
    <cellStyle name="20% – paryškinimas 2 5 2 4" xfId="959" xr:uid="{00000000-0005-0000-0000-000079070000}"/>
    <cellStyle name="20% – paryškinimas 2 5 2 4 2" xfId="960" xr:uid="{00000000-0005-0000-0000-00007A070000}"/>
    <cellStyle name="20% – paryškinimas 2 5 2 4 2 2" xfId="961" xr:uid="{00000000-0005-0000-0000-00007B070000}"/>
    <cellStyle name="20% – paryškinimas 2 5 2 4 2 2 2" xfId="12948" xr:uid="{00000000-0005-0000-0000-00007C070000}"/>
    <cellStyle name="20% – paryškinimas 2 5 2 4 2 3" xfId="8409" xr:uid="{00000000-0005-0000-0000-00007D070000}"/>
    <cellStyle name="20% – paryškinimas 2 5 2 4 3" xfId="962" xr:uid="{00000000-0005-0000-0000-00007E070000}"/>
    <cellStyle name="20% – paryškinimas 2 5 2 4 3 2" xfId="12949" xr:uid="{00000000-0005-0000-0000-00007F070000}"/>
    <cellStyle name="20% – paryškinimas 2 5 2 4 4" xfId="8408" xr:uid="{00000000-0005-0000-0000-000080070000}"/>
    <cellStyle name="20% – paryškinimas 2 5 2 5" xfId="963" xr:uid="{00000000-0005-0000-0000-000081070000}"/>
    <cellStyle name="20% – paryškinimas 2 5 2 5 2" xfId="964" xr:uid="{00000000-0005-0000-0000-000082070000}"/>
    <cellStyle name="20% – paryškinimas 2 5 2 5 2 2" xfId="12950" xr:uid="{00000000-0005-0000-0000-000083070000}"/>
    <cellStyle name="20% – paryškinimas 2 5 2 5 3" xfId="8410" xr:uid="{00000000-0005-0000-0000-000084070000}"/>
    <cellStyle name="20% – paryškinimas 2 5 2 6" xfId="965" xr:uid="{00000000-0005-0000-0000-000085070000}"/>
    <cellStyle name="20% – paryškinimas 2 5 2 6 2" xfId="12951" xr:uid="{00000000-0005-0000-0000-000086070000}"/>
    <cellStyle name="20% – paryškinimas 2 5 2 7" xfId="8395" xr:uid="{00000000-0005-0000-0000-000087070000}"/>
    <cellStyle name="20% – paryškinimas 2 5 3" xfId="966" xr:uid="{00000000-0005-0000-0000-000088070000}"/>
    <cellStyle name="20% – paryškinimas 2 5 3 2" xfId="967" xr:uid="{00000000-0005-0000-0000-000089070000}"/>
    <cellStyle name="20% – paryškinimas 2 5 3 2 2" xfId="968" xr:uid="{00000000-0005-0000-0000-00008A070000}"/>
    <cellStyle name="20% – paryškinimas 2 5 3 2 2 2" xfId="969" xr:uid="{00000000-0005-0000-0000-00008B070000}"/>
    <cellStyle name="20% – paryškinimas 2 5 3 2 2 2 2" xfId="970" xr:uid="{00000000-0005-0000-0000-00008C070000}"/>
    <cellStyle name="20% – paryškinimas 2 5 3 2 2 2 2 2" xfId="12952" xr:uid="{00000000-0005-0000-0000-00008D070000}"/>
    <cellStyle name="20% – paryškinimas 2 5 3 2 2 2 3" xfId="8414" xr:uid="{00000000-0005-0000-0000-00008E070000}"/>
    <cellStyle name="20% – paryškinimas 2 5 3 2 2 3" xfId="971" xr:uid="{00000000-0005-0000-0000-00008F070000}"/>
    <cellStyle name="20% – paryškinimas 2 5 3 2 2 3 2" xfId="12953" xr:uid="{00000000-0005-0000-0000-000090070000}"/>
    <cellStyle name="20% – paryškinimas 2 5 3 2 2 4" xfId="8413" xr:uid="{00000000-0005-0000-0000-000091070000}"/>
    <cellStyle name="20% – paryškinimas 2 5 3 2 3" xfId="972" xr:uid="{00000000-0005-0000-0000-000092070000}"/>
    <cellStyle name="20% – paryškinimas 2 5 3 2 3 2" xfId="973" xr:uid="{00000000-0005-0000-0000-000093070000}"/>
    <cellStyle name="20% – paryškinimas 2 5 3 2 3 2 2" xfId="12954" xr:uid="{00000000-0005-0000-0000-000094070000}"/>
    <cellStyle name="20% – paryškinimas 2 5 3 2 3 3" xfId="8415" xr:uid="{00000000-0005-0000-0000-000095070000}"/>
    <cellStyle name="20% – paryškinimas 2 5 3 2 4" xfId="974" xr:uid="{00000000-0005-0000-0000-000096070000}"/>
    <cellStyle name="20% – paryškinimas 2 5 3 2 4 2" xfId="12955" xr:uid="{00000000-0005-0000-0000-000097070000}"/>
    <cellStyle name="20% – paryškinimas 2 5 3 2 5" xfId="8412" xr:uid="{00000000-0005-0000-0000-000098070000}"/>
    <cellStyle name="20% – paryškinimas 2 5 3 3" xfId="975" xr:uid="{00000000-0005-0000-0000-000099070000}"/>
    <cellStyle name="20% – paryškinimas 2 5 3 3 2" xfId="976" xr:uid="{00000000-0005-0000-0000-00009A070000}"/>
    <cellStyle name="20% – paryškinimas 2 5 3 3 2 2" xfId="977" xr:uid="{00000000-0005-0000-0000-00009B070000}"/>
    <cellStyle name="20% – paryškinimas 2 5 3 3 2 2 2" xfId="12956" xr:uid="{00000000-0005-0000-0000-00009C070000}"/>
    <cellStyle name="20% – paryškinimas 2 5 3 3 2 3" xfId="8417" xr:uid="{00000000-0005-0000-0000-00009D070000}"/>
    <cellStyle name="20% – paryškinimas 2 5 3 3 3" xfId="978" xr:uid="{00000000-0005-0000-0000-00009E070000}"/>
    <cellStyle name="20% – paryškinimas 2 5 3 3 3 2" xfId="12957" xr:uid="{00000000-0005-0000-0000-00009F070000}"/>
    <cellStyle name="20% – paryškinimas 2 5 3 3 4" xfId="8416" xr:uid="{00000000-0005-0000-0000-0000A0070000}"/>
    <cellStyle name="20% – paryškinimas 2 5 3 4" xfId="979" xr:uid="{00000000-0005-0000-0000-0000A1070000}"/>
    <cellStyle name="20% – paryškinimas 2 5 3 4 2" xfId="980" xr:uid="{00000000-0005-0000-0000-0000A2070000}"/>
    <cellStyle name="20% – paryškinimas 2 5 3 4 2 2" xfId="12958" xr:uid="{00000000-0005-0000-0000-0000A3070000}"/>
    <cellStyle name="20% – paryškinimas 2 5 3 4 3" xfId="8418" xr:uid="{00000000-0005-0000-0000-0000A4070000}"/>
    <cellStyle name="20% – paryškinimas 2 5 3 5" xfId="981" xr:uid="{00000000-0005-0000-0000-0000A5070000}"/>
    <cellStyle name="20% – paryškinimas 2 5 3 5 2" xfId="12959" xr:uid="{00000000-0005-0000-0000-0000A6070000}"/>
    <cellStyle name="20% – paryškinimas 2 5 3 6" xfId="8411" xr:uid="{00000000-0005-0000-0000-0000A7070000}"/>
    <cellStyle name="20% – paryškinimas 2 5 4" xfId="982" xr:uid="{00000000-0005-0000-0000-0000A8070000}"/>
    <cellStyle name="20% – paryškinimas 2 5 4 2" xfId="983" xr:uid="{00000000-0005-0000-0000-0000A9070000}"/>
    <cellStyle name="20% – paryškinimas 2 5 4 2 2" xfId="984" xr:uid="{00000000-0005-0000-0000-0000AA070000}"/>
    <cellStyle name="20% – paryškinimas 2 5 4 2 2 2" xfId="985" xr:uid="{00000000-0005-0000-0000-0000AB070000}"/>
    <cellStyle name="20% – paryškinimas 2 5 4 2 2 2 2" xfId="12960" xr:uid="{00000000-0005-0000-0000-0000AC070000}"/>
    <cellStyle name="20% – paryškinimas 2 5 4 2 2 3" xfId="8421" xr:uid="{00000000-0005-0000-0000-0000AD070000}"/>
    <cellStyle name="20% – paryškinimas 2 5 4 2 3" xfId="986" xr:uid="{00000000-0005-0000-0000-0000AE070000}"/>
    <cellStyle name="20% – paryškinimas 2 5 4 2 3 2" xfId="12961" xr:uid="{00000000-0005-0000-0000-0000AF070000}"/>
    <cellStyle name="20% – paryškinimas 2 5 4 2 4" xfId="8420" xr:uid="{00000000-0005-0000-0000-0000B0070000}"/>
    <cellStyle name="20% – paryškinimas 2 5 4 3" xfId="987" xr:uid="{00000000-0005-0000-0000-0000B1070000}"/>
    <cellStyle name="20% – paryškinimas 2 5 4 3 2" xfId="988" xr:uid="{00000000-0005-0000-0000-0000B2070000}"/>
    <cellStyle name="20% – paryškinimas 2 5 4 3 2 2" xfId="12962" xr:uid="{00000000-0005-0000-0000-0000B3070000}"/>
    <cellStyle name="20% – paryškinimas 2 5 4 3 3" xfId="8422" xr:uid="{00000000-0005-0000-0000-0000B4070000}"/>
    <cellStyle name="20% – paryškinimas 2 5 4 4" xfId="989" xr:uid="{00000000-0005-0000-0000-0000B5070000}"/>
    <cellStyle name="20% – paryškinimas 2 5 4 4 2" xfId="12963" xr:uid="{00000000-0005-0000-0000-0000B6070000}"/>
    <cellStyle name="20% – paryškinimas 2 5 4 5" xfId="8419" xr:uid="{00000000-0005-0000-0000-0000B7070000}"/>
    <cellStyle name="20% – paryškinimas 2 5 5" xfId="990" xr:uid="{00000000-0005-0000-0000-0000B8070000}"/>
    <cellStyle name="20% – paryškinimas 2 5 5 2" xfId="991" xr:uid="{00000000-0005-0000-0000-0000B9070000}"/>
    <cellStyle name="20% – paryškinimas 2 5 5 2 2" xfId="992" xr:uid="{00000000-0005-0000-0000-0000BA070000}"/>
    <cellStyle name="20% – paryškinimas 2 5 5 2 2 2" xfId="12964" xr:uid="{00000000-0005-0000-0000-0000BB070000}"/>
    <cellStyle name="20% – paryškinimas 2 5 5 2 3" xfId="8424" xr:uid="{00000000-0005-0000-0000-0000BC070000}"/>
    <cellStyle name="20% – paryškinimas 2 5 5 3" xfId="993" xr:uid="{00000000-0005-0000-0000-0000BD070000}"/>
    <cellStyle name="20% – paryškinimas 2 5 5 3 2" xfId="12965" xr:uid="{00000000-0005-0000-0000-0000BE070000}"/>
    <cellStyle name="20% – paryškinimas 2 5 5 4" xfId="8423" xr:uid="{00000000-0005-0000-0000-0000BF070000}"/>
    <cellStyle name="20% – paryškinimas 2 5 6" xfId="994" xr:uid="{00000000-0005-0000-0000-0000C0070000}"/>
    <cellStyle name="20% – paryškinimas 2 5 6 2" xfId="995" xr:uid="{00000000-0005-0000-0000-0000C1070000}"/>
    <cellStyle name="20% – paryškinimas 2 5 6 2 2" xfId="12966" xr:uid="{00000000-0005-0000-0000-0000C2070000}"/>
    <cellStyle name="20% – paryškinimas 2 5 6 3" xfId="8425" xr:uid="{00000000-0005-0000-0000-0000C3070000}"/>
    <cellStyle name="20% – paryškinimas 2 5 7" xfId="996" xr:uid="{00000000-0005-0000-0000-0000C4070000}"/>
    <cellStyle name="20% – paryškinimas 2 5 7 2" xfId="12967" xr:uid="{00000000-0005-0000-0000-0000C5070000}"/>
    <cellStyle name="20% – paryškinimas 2 5 8" xfId="8394" xr:uid="{00000000-0005-0000-0000-0000C6070000}"/>
    <cellStyle name="20% – paryškinimas 2 6" xfId="997" xr:uid="{00000000-0005-0000-0000-0000C7070000}"/>
    <cellStyle name="20% – paryškinimas 2 6 2" xfId="998" xr:uid="{00000000-0005-0000-0000-0000C8070000}"/>
    <cellStyle name="20% – paryškinimas 2 6 2 2" xfId="999" xr:uid="{00000000-0005-0000-0000-0000C9070000}"/>
    <cellStyle name="20% – paryškinimas 2 6 2 2 2" xfId="1000" xr:uid="{00000000-0005-0000-0000-0000CA070000}"/>
    <cellStyle name="20% – paryškinimas 2 6 2 2 2 2" xfId="1001" xr:uid="{00000000-0005-0000-0000-0000CB070000}"/>
    <cellStyle name="20% – paryškinimas 2 6 2 2 2 2 2" xfId="1002" xr:uid="{00000000-0005-0000-0000-0000CC070000}"/>
    <cellStyle name="20% – paryškinimas 2 6 2 2 2 2 2 2" xfId="12968" xr:uid="{00000000-0005-0000-0000-0000CD070000}"/>
    <cellStyle name="20% – paryškinimas 2 6 2 2 2 2 3" xfId="8430" xr:uid="{00000000-0005-0000-0000-0000CE070000}"/>
    <cellStyle name="20% – paryškinimas 2 6 2 2 2 3" xfId="1003" xr:uid="{00000000-0005-0000-0000-0000CF070000}"/>
    <cellStyle name="20% – paryškinimas 2 6 2 2 2 3 2" xfId="12969" xr:uid="{00000000-0005-0000-0000-0000D0070000}"/>
    <cellStyle name="20% – paryškinimas 2 6 2 2 2 4" xfId="8429" xr:uid="{00000000-0005-0000-0000-0000D1070000}"/>
    <cellStyle name="20% – paryškinimas 2 6 2 2 3" xfId="1004" xr:uid="{00000000-0005-0000-0000-0000D2070000}"/>
    <cellStyle name="20% – paryškinimas 2 6 2 2 3 2" xfId="1005" xr:uid="{00000000-0005-0000-0000-0000D3070000}"/>
    <cellStyle name="20% – paryškinimas 2 6 2 2 3 2 2" xfId="12970" xr:uid="{00000000-0005-0000-0000-0000D4070000}"/>
    <cellStyle name="20% – paryškinimas 2 6 2 2 3 3" xfId="8431" xr:uid="{00000000-0005-0000-0000-0000D5070000}"/>
    <cellStyle name="20% – paryškinimas 2 6 2 2 4" xfId="1006" xr:uid="{00000000-0005-0000-0000-0000D6070000}"/>
    <cellStyle name="20% – paryškinimas 2 6 2 2 4 2" xfId="12971" xr:uid="{00000000-0005-0000-0000-0000D7070000}"/>
    <cellStyle name="20% – paryškinimas 2 6 2 2 5" xfId="8428" xr:uid="{00000000-0005-0000-0000-0000D8070000}"/>
    <cellStyle name="20% – paryškinimas 2 6 2 3" xfId="1007" xr:uid="{00000000-0005-0000-0000-0000D9070000}"/>
    <cellStyle name="20% – paryškinimas 2 6 2 3 2" xfId="1008" xr:uid="{00000000-0005-0000-0000-0000DA070000}"/>
    <cellStyle name="20% – paryškinimas 2 6 2 3 2 2" xfId="1009" xr:uid="{00000000-0005-0000-0000-0000DB070000}"/>
    <cellStyle name="20% – paryškinimas 2 6 2 3 2 2 2" xfId="12972" xr:uid="{00000000-0005-0000-0000-0000DC070000}"/>
    <cellStyle name="20% – paryškinimas 2 6 2 3 2 3" xfId="8433" xr:uid="{00000000-0005-0000-0000-0000DD070000}"/>
    <cellStyle name="20% – paryškinimas 2 6 2 3 3" xfId="1010" xr:uid="{00000000-0005-0000-0000-0000DE070000}"/>
    <cellStyle name="20% – paryškinimas 2 6 2 3 3 2" xfId="12973" xr:uid="{00000000-0005-0000-0000-0000DF070000}"/>
    <cellStyle name="20% – paryškinimas 2 6 2 3 4" xfId="8432" xr:uid="{00000000-0005-0000-0000-0000E0070000}"/>
    <cellStyle name="20% – paryškinimas 2 6 2 4" xfId="1011" xr:uid="{00000000-0005-0000-0000-0000E1070000}"/>
    <cellStyle name="20% – paryškinimas 2 6 2 4 2" xfId="1012" xr:uid="{00000000-0005-0000-0000-0000E2070000}"/>
    <cellStyle name="20% – paryškinimas 2 6 2 4 2 2" xfId="12974" xr:uid="{00000000-0005-0000-0000-0000E3070000}"/>
    <cellStyle name="20% – paryškinimas 2 6 2 4 3" xfId="8434" xr:uid="{00000000-0005-0000-0000-0000E4070000}"/>
    <cellStyle name="20% – paryškinimas 2 6 2 5" xfId="1013" xr:uid="{00000000-0005-0000-0000-0000E5070000}"/>
    <cellStyle name="20% – paryškinimas 2 6 2 5 2" xfId="12975" xr:uid="{00000000-0005-0000-0000-0000E6070000}"/>
    <cellStyle name="20% – paryškinimas 2 6 2 6" xfId="8427" xr:uid="{00000000-0005-0000-0000-0000E7070000}"/>
    <cellStyle name="20% – paryškinimas 2 6 3" xfId="1014" xr:uid="{00000000-0005-0000-0000-0000E8070000}"/>
    <cellStyle name="20% – paryškinimas 2 6 3 2" xfId="1015" xr:uid="{00000000-0005-0000-0000-0000E9070000}"/>
    <cellStyle name="20% – paryškinimas 2 6 3 2 2" xfId="1016" xr:uid="{00000000-0005-0000-0000-0000EA070000}"/>
    <cellStyle name="20% – paryškinimas 2 6 3 2 2 2" xfId="1017" xr:uid="{00000000-0005-0000-0000-0000EB070000}"/>
    <cellStyle name="20% – paryškinimas 2 6 3 2 2 2 2" xfId="12976" xr:uid="{00000000-0005-0000-0000-0000EC070000}"/>
    <cellStyle name="20% – paryškinimas 2 6 3 2 2 3" xfId="8437" xr:uid="{00000000-0005-0000-0000-0000ED070000}"/>
    <cellStyle name="20% – paryškinimas 2 6 3 2 3" xfId="1018" xr:uid="{00000000-0005-0000-0000-0000EE070000}"/>
    <cellStyle name="20% – paryškinimas 2 6 3 2 3 2" xfId="12977" xr:uid="{00000000-0005-0000-0000-0000EF070000}"/>
    <cellStyle name="20% – paryškinimas 2 6 3 2 4" xfId="8436" xr:uid="{00000000-0005-0000-0000-0000F0070000}"/>
    <cellStyle name="20% – paryškinimas 2 6 3 3" xfId="1019" xr:uid="{00000000-0005-0000-0000-0000F1070000}"/>
    <cellStyle name="20% – paryškinimas 2 6 3 3 2" xfId="1020" xr:uid="{00000000-0005-0000-0000-0000F2070000}"/>
    <cellStyle name="20% – paryškinimas 2 6 3 3 2 2" xfId="12978" xr:uid="{00000000-0005-0000-0000-0000F3070000}"/>
    <cellStyle name="20% – paryškinimas 2 6 3 3 3" xfId="8438" xr:uid="{00000000-0005-0000-0000-0000F4070000}"/>
    <cellStyle name="20% – paryškinimas 2 6 3 4" xfId="1021" xr:uid="{00000000-0005-0000-0000-0000F5070000}"/>
    <cellStyle name="20% – paryškinimas 2 6 3 4 2" xfId="12979" xr:uid="{00000000-0005-0000-0000-0000F6070000}"/>
    <cellStyle name="20% – paryškinimas 2 6 3 5" xfId="8435" xr:uid="{00000000-0005-0000-0000-0000F7070000}"/>
    <cellStyle name="20% – paryškinimas 2 6 4" xfId="1022" xr:uid="{00000000-0005-0000-0000-0000F8070000}"/>
    <cellStyle name="20% – paryškinimas 2 6 4 2" xfId="1023" xr:uid="{00000000-0005-0000-0000-0000F9070000}"/>
    <cellStyle name="20% – paryškinimas 2 6 4 2 2" xfId="1024" xr:uid="{00000000-0005-0000-0000-0000FA070000}"/>
    <cellStyle name="20% – paryškinimas 2 6 4 2 2 2" xfId="12980" xr:uid="{00000000-0005-0000-0000-0000FB070000}"/>
    <cellStyle name="20% – paryškinimas 2 6 4 2 3" xfId="8440" xr:uid="{00000000-0005-0000-0000-0000FC070000}"/>
    <cellStyle name="20% – paryškinimas 2 6 4 3" xfId="1025" xr:uid="{00000000-0005-0000-0000-0000FD070000}"/>
    <cellStyle name="20% – paryškinimas 2 6 4 3 2" xfId="12981" xr:uid="{00000000-0005-0000-0000-0000FE070000}"/>
    <cellStyle name="20% – paryškinimas 2 6 4 4" xfId="8439" xr:uid="{00000000-0005-0000-0000-0000FF070000}"/>
    <cellStyle name="20% – paryškinimas 2 6 5" xfId="1026" xr:uid="{00000000-0005-0000-0000-000000080000}"/>
    <cellStyle name="20% – paryškinimas 2 6 5 2" xfId="1027" xr:uid="{00000000-0005-0000-0000-000001080000}"/>
    <cellStyle name="20% – paryškinimas 2 6 5 2 2" xfId="12982" xr:uid="{00000000-0005-0000-0000-000002080000}"/>
    <cellStyle name="20% – paryškinimas 2 6 5 3" xfId="8441" xr:uid="{00000000-0005-0000-0000-000003080000}"/>
    <cellStyle name="20% – paryškinimas 2 6 6" xfId="1028" xr:uid="{00000000-0005-0000-0000-000004080000}"/>
    <cellStyle name="20% – paryškinimas 2 6 6 2" xfId="12983" xr:uid="{00000000-0005-0000-0000-000005080000}"/>
    <cellStyle name="20% – paryškinimas 2 6 7" xfId="8426" xr:uid="{00000000-0005-0000-0000-000006080000}"/>
    <cellStyle name="20% – paryškinimas 3 2" xfId="1029" xr:uid="{00000000-0005-0000-0000-000007080000}"/>
    <cellStyle name="20% – paryškinimas 3 2 10" xfId="8442" xr:uid="{00000000-0005-0000-0000-000008080000}"/>
    <cellStyle name="20% – paryškinimas 3 2 2" xfId="1030" xr:uid="{00000000-0005-0000-0000-000009080000}"/>
    <cellStyle name="20% – paryškinimas 3 2 2 10" xfId="8443" xr:uid="{00000000-0005-0000-0000-00000A080000}"/>
    <cellStyle name="20% – paryškinimas 3 2 2 2" xfId="1031" xr:uid="{00000000-0005-0000-0000-00000B080000}"/>
    <cellStyle name="20% – paryškinimas 3 2 2 2 2" xfId="1032" xr:uid="{00000000-0005-0000-0000-00000C080000}"/>
    <cellStyle name="20% – paryškinimas 3 2 2 2 2 2" xfId="1033" xr:uid="{00000000-0005-0000-0000-00000D080000}"/>
    <cellStyle name="20% – paryškinimas 3 2 2 2 2 2 2" xfId="1034" xr:uid="{00000000-0005-0000-0000-00000E080000}"/>
    <cellStyle name="20% – paryškinimas 3 2 2 2 2 2 2 2" xfId="1035" xr:uid="{00000000-0005-0000-0000-00000F080000}"/>
    <cellStyle name="20% – paryškinimas 3 2 2 2 2 2 2 2 2" xfId="1036" xr:uid="{00000000-0005-0000-0000-000010080000}"/>
    <cellStyle name="20% – paryškinimas 3 2 2 2 2 2 2 2 2 2" xfId="12984" xr:uid="{00000000-0005-0000-0000-000011080000}"/>
    <cellStyle name="20% – paryškinimas 3 2 2 2 2 2 2 2 3" xfId="8448" xr:uid="{00000000-0005-0000-0000-000012080000}"/>
    <cellStyle name="20% – paryškinimas 3 2 2 2 2 2 2 3" xfId="1037" xr:uid="{00000000-0005-0000-0000-000013080000}"/>
    <cellStyle name="20% – paryškinimas 3 2 2 2 2 2 2 3 2" xfId="12985" xr:uid="{00000000-0005-0000-0000-000014080000}"/>
    <cellStyle name="20% – paryškinimas 3 2 2 2 2 2 2 4" xfId="8447" xr:uid="{00000000-0005-0000-0000-000015080000}"/>
    <cellStyle name="20% – paryškinimas 3 2 2 2 2 2 3" xfId="1038" xr:uid="{00000000-0005-0000-0000-000016080000}"/>
    <cellStyle name="20% – paryškinimas 3 2 2 2 2 2 3 2" xfId="1039" xr:uid="{00000000-0005-0000-0000-000017080000}"/>
    <cellStyle name="20% – paryškinimas 3 2 2 2 2 2 3 2 2" xfId="12986" xr:uid="{00000000-0005-0000-0000-000018080000}"/>
    <cellStyle name="20% – paryškinimas 3 2 2 2 2 2 3 3" xfId="8449" xr:uid="{00000000-0005-0000-0000-000019080000}"/>
    <cellStyle name="20% – paryškinimas 3 2 2 2 2 2 4" xfId="1040" xr:uid="{00000000-0005-0000-0000-00001A080000}"/>
    <cellStyle name="20% – paryškinimas 3 2 2 2 2 2 4 2" xfId="12987" xr:uid="{00000000-0005-0000-0000-00001B080000}"/>
    <cellStyle name="20% – paryškinimas 3 2 2 2 2 2 5" xfId="8446" xr:uid="{00000000-0005-0000-0000-00001C080000}"/>
    <cellStyle name="20% – paryškinimas 3 2 2 2 2 3" xfId="1041" xr:uid="{00000000-0005-0000-0000-00001D080000}"/>
    <cellStyle name="20% – paryškinimas 3 2 2 2 2 3 2" xfId="1042" xr:uid="{00000000-0005-0000-0000-00001E080000}"/>
    <cellStyle name="20% – paryškinimas 3 2 2 2 2 3 2 2" xfId="1043" xr:uid="{00000000-0005-0000-0000-00001F080000}"/>
    <cellStyle name="20% – paryškinimas 3 2 2 2 2 3 2 2 2" xfId="12988" xr:uid="{00000000-0005-0000-0000-000020080000}"/>
    <cellStyle name="20% – paryškinimas 3 2 2 2 2 3 2 3" xfId="8451" xr:uid="{00000000-0005-0000-0000-000021080000}"/>
    <cellStyle name="20% – paryškinimas 3 2 2 2 2 3 3" xfId="1044" xr:uid="{00000000-0005-0000-0000-000022080000}"/>
    <cellStyle name="20% – paryškinimas 3 2 2 2 2 3 3 2" xfId="12989" xr:uid="{00000000-0005-0000-0000-000023080000}"/>
    <cellStyle name="20% – paryškinimas 3 2 2 2 2 3 4" xfId="8450" xr:uid="{00000000-0005-0000-0000-000024080000}"/>
    <cellStyle name="20% – paryškinimas 3 2 2 2 2 4" xfId="1045" xr:uid="{00000000-0005-0000-0000-000025080000}"/>
    <cellStyle name="20% – paryškinimas 3 2 2 2 2 4 2" xfId="1046" xr:uid="{00000000-0005-0000-0000-000026080000}"/>
    <cellStyle name="20% – paryškinimas 3 2 2 2 2 4 2 2" xfId="12990" xr:uid="{00000000-0005-0000-0000-000027080000}"/>
    <cellStyle name="20% – paryškinimas 3 2 2 2 2 4 3" xfId="8452" xr:uid="{00000000-0005-0000-0000-000028080000}"/>
    <cellStyle name="20% – paryškinimas 3 2 2 2 2 5" xfId="1047" xr:uid="{00000000-0005-0000-0000-000029080000}"/>
    <cellStyle name="20% – paryškinimas 3 2 2 2 2 5 2" xfId="12991" xr:uid="{00000000-0005-0000-0000-00002A080000}"/>
    <cellStyle name="20% – paryškinimas 3 2 2 2 2 6" xfId="8445" xr:uid="{00000000-0005-0000-0000-00002B080000}"/>
    <cellStyle name="20% – paryškinimas 3 2 2 2 3" xfId="1048" xr:uid="{00000000-0005-0000-0000-00002C080000}"/>
    <cellStyle name="20% – paryškinimas 3 2 2 2 3 2" xfId="1049" xr:uid="{00000000-0005-0000-0000-00002D080000}"/>
    <cellStyle name="20% – paryškinimas 3 2 2 2 3 2 2" xfId="1050" xr:uid="{00000000-0005-0000-0000-00002E080000}"/>
    <cellStyle name="20% – paryškinimas 3 2 2 2 3 2 2 2" xfId="1051" xr:uid="{00000000-0005-0000-0000-00002F080000}"/>
    <cellStyle name="20% – paryškinimas 3 2 2 2 3 2 2 2 2" xfId="12992" xr:uid="{00000000-0005-0000-0000-000030080000}"/>
    <cellStyle name="20% – paryškinimas 3 2 2 2 3 2 2 3" xfId="8455" xr:uid="{00000000-0005-0000-0000-000031080000}"/>
    <cellStyle name="20% – paryškinimas 3 2 2 2 3 2 3" xfId="1052" xr:uid="{00000000-0005-0000-0000-000032080000}"/>
    <cellStyle name="20% – paryškinimas 3 2 2 2 3 2 3 2" xfId="12993" xr:uid="{00000000-0005-0000-0000-000033080000}"/>
    <cellStyle name="20% – paryškinimas 3 2 2 2 3 2 4" xfId="8454" xr:uid="{00000000-0005-0000-0000-000034080000}"/>
    <cellStyle name="20% – paryškinimas 3 2 2 2 3 3" xfId="1053" xr:uid="{00000000-0005-0000-0000-000035080000}"/>
    <cellStyle name="20% – paryškinimas 3 2 2 2 3 3 2" xfId="1054" xr:uid="{00000000-0005-0000-0000-000036080000}"/>
    <cellStyle name="20% – paryškinimas 3 2 2 2 3 3 2 2" xfId="12994" xr:uid="{00000000-0005-0000-0000-000037080000}"/>
    <cellStyle name="20% – paryškinimas 3 2 2 2 3 3 3" xfId="8456" xr:uid="{00000000-0005-0000-0000-000038080000}"/>
    <cellStyle name="20% – paryškinimas 3 2 2 2 3 4" xfId="1055" xr:uid="{00000000-0005-0000-0000-000039080000}"/>
    <cellStyle name="20% – paryškinimas 3 2 2 2 3 4 2" xfId="12995" xr:uid="{00000000-0005-0000-0000-00003A080000}"/>
    <cellStyle name="20% – paryškinimas 3 2 2 2 3 5" xfId="8453" xr:uid="{00000000-0005-0000-0000-00003B080000}"/>
    <cellStyle name="20% – paryškinimas 3 2 2 2 4" xfId="1056" xr:uid="{00000000-0005-0000-0000-00003C080000}"/>
    <cellStyle name="20% – paryškinimas 3 2 2 2 4 2" xfId="1057" xr:uid="{00000000-0005-0000-0000-00003D080000}"/>
    <cellStyle name="20% – paryškinimas 3 2 2 2 4 2 2" xfId="1058" xr:uid="{00000000-0005-0000-0000-00003E080000}"/>
    <cellStyle name="20% – paryškinimas 3 2 2 2 4 2 2 2" xfId="12996" xr:uid="{00000000-0005-0000-0000-00003F080000}"/>
    <cellStyle name="20% – paryškinimas 3 2 2 2 4 2 3" xfId="8458" xr:uid="{00000000-0005-0000-0000-000040080000}"/>
    <cellStyle name="20% – paryškinimas 3 2 2 2 4 3" xfId="1059" xr:uid="{00000000-0005-0000-0000-000041080000}"/>
    <cellStyle name="20% – paryškinimas 3 2 2 2 4 3 2" xfId="12997" xr:uid="{00000000-0005-0000-0000-000042080000}"/>
    <cellStyle name="20% – paryškinimas 3 2 2 2 4 4" xfId="8457" xr:uid="{00000000-0005-0000-0000-000043080000}"/>
    <cellStyle name="20% – paryškinimas 3 2 2 2 5" xfId="1060" xr:uid="{00000000-0005-0000-0000-000044080000}"/>
    <cellStyle name="20% – paryškinimas 3 2 2 2 5 2" xfId="1061" xr:uid="{00000000-0005-0000-0000-000045080000}"/>
    <cellStyle name="20% – paryškinimas 3 2 2 2 5 2 2" xfId="12998" xr:uid="{00000000-0005-0000-0000-000046080000}"/>
    <cellStyle name="20% – paryškinimas 3 2 2 2 5 3" xfId="8459" xr:uid="{00000000-0005-0000-0000-000047080000}"/>
    <cellStyle name="20% – paryškinimas 3 2 2 2 6" xfId="1062" xr:uid="{00000000-0005-0000-0000-000048080000}"/>
    <cellStyle name="20% – paryškinimas 3 2 2 2 6 2" xfId="12999" xr:uid="{00000000-0005-0000-0000-000049080000}"/>
    <cellStyle name="20% – paryškinimas 3 2 2 2 7" xfId="8444" xr:uid="{00000000-0005-0000-0000-00004A080000}"/>
    <cellStyle name="20% – paryškinimas 3 2 2 3" xfId="1063" xr:uid="{00000000-0005-0000-0000-00004B080000}"/>
    <cellStyle name="20% – paryškinimas 3 2 2 3 2" xfId="1064" xr:uid="{00000000-0005-0000-0000-00004C080000}"/>
    <cellStyle name="20% – paryškinimas 3 2 2 3 2 2" xfId="1065" xr:uid="{00000000-0005-0000-0000-00004D080000}"/>
    <cellStyle name="20% – paryškinimas 3 2 2 3 2 2 2" xfId="1066" xr:uid="{00000000-0005-0000-0000-00004E080000}"/>
    <cellStyle name="20% – paryškinimas 3 2 2 3 2 2 2 2" xfId="1067" xr:uid="{00000000-0005-0000-0000-00004F080000}"/>
    <cellStyle name="20% – paryškinimas 3 2 2 3 2 2 2 2 2" xfId="13000" xr:uid="{00000000-0005-0000-0000-000050080000}"/>
    <cellStyle name="20% – paryškinimas 3 2 2 3 2 2 2 3" xfId="8463" xr:uid="{00000000-0005-0000-0000-000051080000}"/>
    <cellStyle name="20% – paryškinimas 3 2 2 3 2 2 3" xfId="1068" xr:uid="{00000000-0005-0000-0000-000052080000}"/>
    <cellStyle name="20% – paryškinimas 3 2 2 3 2 2 3 2" xfId="13001" xr:uid="{00000000-0005-0000-0000-000053080000}"/>
    <cellStyle name="20% – paryškinimas 3 2 2 3 2 2 4" xfId="8462" xr:uid="{00000000-0005-0000-0000-000054080000}"/>
    <cellStyle name="20% – paryškinimas 3 2 2 3 2 3" xfId="1069" xr:uid="{00000000-0005-0000-0000-000055080000}"/>
    <cellStyle name="20% – paryškinimas 3 2 2 3 2 3 2" xfId="1070" xr:uid="{00000000-0005-0000-0000-000056080000}"/>
    <cellStyle name="20% – paryškinimas 3 2 2 3 2 3 2 2" xfId="13002" xr:uid="{00000000-0005-0000-0000-000057080000}"/>
    <cellStyle name="20% – paryškinimas 3 2 2 3 2 3 3" xfId="8464" xr:uid="{00000000-0005-0000-0000-000058080000}"/>
    <cellStyle name="20% – paryškinimas 3 2 2 3 2 4" xfId="1071" xr:uid="{00000000-0005-0000-0000-000059080000}"/>
    <cellStyle name="20% – paryškinimas 3 2 2 3 2 4 2" xfId="13003" xr:uid="{00000000-0005-0000-0000-00005A080000}"/>
    <cellStyle name="20% – paryškinimas 3 2 2 3 2 5" xfId="8461" xr:uid="{00000000-0005-0000-0000-00005B080000}"/>
    <cellStyle name="20% – paryškinimas 3 2 2 3 3" xfId="1072" xr:uid="{00000000-0005-0000-0000-00005C080000}"/>
    <cellStyle name="20% – paryškinimas 3 2 2 3 3 2" xfId="1073" xr:uid="{00000000-0005-0000-0000-00005D080000}"/>
    <cellStyle name="20% – paryškinimas 3 2 2 3 3 2 2" xfId="1074" xr:uid="{00000000-0005-0000-0000-00005E080000}"/>
    <cellStyle name="20% – paryškinimas 3 2 2 3 3 2 2 2" xfId="13004" xr:uid="{00000000-0005-0000-0000-00005F080000}"/>
    <cellStyle name="20% – paryškinimas 3 2 2 3 3 2 3" xfId="8466" xr:uid="{00000000-0005-0000-0000-000060080000}"/>
    <cellStyle name="20% – paryškinimas 3 2 2 3 3 3" xfId="1075" xr:uid="{00000000-0005-0000-0000-000061080000}"/>
    <cellStyle name="20% – paryškinimas 3 2 2 3 3 3 2" xfId="13005" xr:uid="{00000000-0005-0000-0000-000062080000}"/>
    <cellStyle name="20% – paryškinimas 3 2 2 3 3 4" xfId="8465" xr:uid="{00000000-0005-0000-0000-000063080000}"/>
    <cellStyle name="20% – paryškinimas 3 2 2 3 4" xfId="1076" xr:uid="{00000000-0005-0000-0000-000064080000}"/>
    <cellStyle name="20% – paryškinimas 3 2 2 3 4 2" xfId="1077" xr:uid="{00000000-0005-0000-0000-000065080000}"/>
    <cellStyle name="20% – paryškinimas 3 2 2 3 4 2 2" xfId="13006" xr:uid="{00000000-0005-0000-0000-000066080000}"/>
    <cellStyle name="20% – paryškinimas 3 2 2 3 4 3" xfId="8467" xr:uid="{00000000-0005-0000-0000-000067080000}"/>
    <cellStyle name="20% – paryškinimas 3 2 2 3 5" xfId="1078" xr:uid="{00000000-0005-0000-0000-000068080000}"/>
    <cellStyle name="20% – paryškinimas 3 2 2 3 5 2" xfId="13007" xr:uid="{00000000-0005-0000-0000-000069080000}"/>
    <cellStyle name="20% – paryškinimas 3 2 2 3 6" xfId="8460" xr:uid="{00000000-0005-0000-0000-00006A080000}"/>
    <cellStyle name="20% – paryškinimas 3 2 2 4" xfId="1079" xr:uid="{00000000-0005-0000-0000-00006B080000}"/>
    <cellStyle name="20% – paryškinimas 3 2 2 4 2" xfId="1080" xr:uid="{00000000-0005-0000-0000-00006C080000}"/>
    <cellStyle name="20% – paryškinimas 3 2 2 4 2 2" xfId="1081" xr:uid="{00000000-0005-0000-0000-00006D080000}"/>
    <cellStyle name="20% – paryškinimas 3 2 2 4 2 2 2" xfId="1082" xr:uid="{00000000-0005-0000-0000-00006E080000}"/>
    <cellStyle name="20% – paryškinimas 3 2 2 4 2 2 2 2" xfId="13008" xr:uid="{00000000-0005-0000-0000-00006F080000}"/>
    <cellStyle name="20% – paryškinimas 3 2 2 4 2 2 3" xfId="8470" xr:uid="{00000000-0005-0000-0000-000070080000}"/>
    <cellStyle name="20% – paryškinimas 3 2 2 4 2 3" xfId="1083" xr:uid="{00000000-0005-0000-0000-000071080000}"/>
    <cellStyle name="20% – paryškinimas 3 2 2 4 2 3 2" xfId="13009" xr:uid="{00000000-0005-0000-0000-000072080000}"/>
    <cellStyle name="20% – paryškinimas 3 2 2 4 2 4" xfId="8469" xr:uid="{00000000-0005-0000-0000-000073080000}"/>
    <cellStyle name="20% – paryškinimas 3 2 2 4 3" xfId="1084" xr:uid="{00000000-0005-0000-0000-000074080000}"/>
    <cellStyle name="20% – paryškinimas 3 2 2 4 3 2" xfId="1085" xr:uid="{00000000-0005-0000-0000-000075080000}"/>
    <cellStyle name="20% – paryškinimas 3 2 2 4 3 2 2" xfId="13010" xr:uid="{00000000-0005-0000-0000-000076080000}"/>
    <cellStyle name="20% – paryškinimas 3 2 2 4 3 3" xfId="8471" xr:uid="{00000000-0005-0000-0000-000077080000}"/>
    <cellStyle name="20% – paryškinimas 3 2 2 4 4" xfId="1086" xr:uid="{00000000-0005-0000-0000-000078080000}"/>
    <cellStyle name="20% – paryškinimas 3 2 2 4 4 2" xfId="13011" xr:uid="{00000000-0005-0000-0000-000079080000}"/>
    <cellStyle name="20% – paryškinimas 3 2 2 4 5" xfId="8468" xr:uid="{00000000-0005-0000-0000-00007A080000}"/>
    <cellStyle name="20% – paryškinimas 3 2 2 5" xfId="1087" xr:uid="{00000000-0005-0000-0000-00007B080000}"/>
    <cellStyle name="20% – paryškinimas 3 2 2 5 2" xfId="1088" xr:uid="{00000000-0005-0000-0000-00007C080000}"/>
    <cellStyle name="20% – paryškinimas 3 2 2 5 2 2" xfId="1089" xr:uid="{00000000-0005-0000-0000-00007D080000}"/>
    <cellStyle name="20% – paryškinimas 3 2 2 5 2 2 2" xfId="13012" xr:uid="{00000000-0005-0000-0000-00007E080000}"/>
    <cellStyle name="20% – paryškinimas 3 2 2 5 2 3" xfId="8473" xr:uid="{00000000-0005-0000-0000-00007F080000}"/>
    <cellStyle name="20% – paryškinimas 3 2 2 5 3" xfId="1090" xr:uid="{00000000-0005-0000-0000-000080080000}"/>
    <cellStyle name="20% – paryškinimas 3 2 2 5 3 2" xfId="13013" xr:uid="{00000000-0005-0000-0000-000081080000}"/>
    <cellStyle name="20% – paryškinimas 3 2 2 5 4" xfId="8472" xr:uid="{00000000-0005-0000-0000-000082080000}"/>
    <cellStyle name="20% – paryškinimas 3 2 2 6" xfId="1091" xr:uid="{00000000-0005-0000-0000-000083080000}"/>
    <cellStyle name="20% – paryškinimas 3 2 2 6 2" xfId="8474" xr:uid="{00000000-0005-0000-0000-000084080000}"/>
    <cellStyle name="20% – paryškinimas 3 2 2 7" xfId="1092" xr:uid="{00000000-0005-0000-0000-000085080000}"/>
    <cellStyle name="20% – paryškinimas 3 2 2 7 2" xfId="1093" xr:uid="{00000000-0005-0000-0000-000086080000}"/>
    <cellStyle name="20% – paryškinimas 3 2 2 7 2 2" xfId="13014" xr:uid="{00000000-0005-0000-0000-000087080000}"/>
    <cellStyle name="20% – paryškinimas 3 2 2 7 3" xfId="8475" xr:uid="{00000000-0005-0000-0000-000088080000}"/>
    <cellStyle name="20% – paryškinimas 3 2 2 8" xfId="1094" xr:uid="{00000000-0005-0000-0000-000089080000}"/>
    <cellStyle name="20% – paryškinimas 3 2 2 8 2" xfId="1095" xr:uid="{00000000-0005-0000-0000-00008A080000}"/>
    <cellStyle name="20% – paryškinimas 3 2 2 8 2 2" xfId="13015" xr:uid="{00000000-0005-0000-0000-00008B080000}"/>
    <cellStyle name="20% – paryškinimas 3 2 2 8 3" xfId="8476" xr:uid="{00000000-0005-0000-0000-00008C080000}"/>
    <cellStyle name="20% – paryškinimas 3 2 2 9" xfId="1096" xr:uid="{00000000-0005-0000-0000-00008D080000}"/>
    <cellStyle name="20% – paryškinimas 3 2 2 9 2" xfId="1097" xr:uid="{00000000-0005-0000-0000-00008E080000}"/>
    <cellStyle name="20% – paryškinimas 3 2 2 9 2 2" xfId="13016" xr:uid="{00000000-0005-0000-0000-00008F080000}"/>
    <cellStyle name="20% – paryškinimas 3 2 2 9 3" xfId="12281" xr:uid="{00000000-0005-0000-0000-000090080000}"/>
    <cellStyle name="20% – paryškinimas 3 2 3" xfId="1098" xr:uid="{00000000-0005-0000-0000-000091080000}"/>
    <cellStyle name="20% – paryškinimas 3 2 3 2" xfId="1099" xr:uid="{00000000-0005-0000-0000-000092080000}"/>
    <cellStyle name="20% – paryškinimas 3 2 3 2 2" xfId="1100" xr:uid="{00000000-0005-0000-0000-000093080000}"/>
    <cellStyle name="20% – paryškinimas 3 2 3 2 2 2" xfId="1101" xr:uid="{00000000-0005-0000-0000-000094080000}"/>
    <cellStyle name="20% – paryškinimas 3 2 3 2 2 2 2" xfId="1102" xr:uid="{00000000-0005-0000-0000-000095080000}"/>
    <cellStyle name="20% – paryškinimas 3 2 3 2 2 2 2 2" xfId="1103" xr:uid="{00000000-0005-0000-0000-000096080000}"/>
    <cellStyle name="20% – paryškinimas 3 2 3 2 2 2 2 2 2" xfId="13017" xr:uid="{00000000-0005-0000-0000-000097080000}"/>
    <cellStyle name="20% – paryškinimas 3 2 3 2 2 2 2 3" xfId="8481" xr:uid="{00000000-0005-0000-0000-000098080000}"/>
    <cellStyle name="20% – paryškinimas 3 2 3 2 2 2 3" xfId="1104" xr:uid="{00000000-0005-0000-0000-000099080000}"/>
    <cellStyle name="20% – paryškinimas 3 2 3 2 2 2 3 2" xfId="13018" xr:uid="{00000000-0005-0000-0000-00009A080000}"/>
    <cellStyle name="20% – paryškinimas 3 2 3 2 2 2 4" xfId="8480" xr:uid="{00000000-0005-0000-0000-00009B080000}"/>
    <cellStyle name="20% – paryškinimas 3 2 3 2 2 3" xfId="1105" xr:uid="{00000000-0005-0000-0000-00009C080000}"/>
    <cellStyle name="20% – paryškinimas 3 2 3 2 2 3 2" xfId="1106" xr:uid="{00000000-0005-0000-0000-00009D080000}"/>
    <cellStyle name="20% – paryškinimas 3 2 3 2 2 3 2 2" xfId="13019" xr:uid="{00000000-0005-0000-0000-00009E080000}"/>
    <cellStyle name="20% – paryškinimas 3 2 3 2 2 3 3" xfId="8482" xr:uid="{00000000-0005-0000-0000-00009F080000}"/>
    <cellStyle name="20% – paryškinimas 3 2 3 2 2 4" xfId="1107" xr:uid="{00000000-0005-0000-0000-0000A0080000}"/>
    <cellStyle name="20% – paryškinimas 3 2 3 2 2 4 2" xfId="13020" xr:uid="{00000000-0005-0000-0000-0000A1080000}"/>
    <cellStyle name="20% – paryškinimas 3 2 3 2 2 5" xfId="8479" xr:uid="{00000000-0005-0000-0000-0000A2080000}"/>
    <cellStyle name="20% – paryškinimas 3 2 3 2 3" xfId="1108" xr:uid="{00000000-0005-0000-0000-0000A3080000}"/>
    <cellStyle name="20% – paryškinimas 3 2 3 2 3 2" xfId="1109" xr:uid="{00000000-0005-0000-0000-0000A4080000}"/>
    <cellStyle name="20% – paryškinimas 3 2 3 2 3 2 2" xfId="1110" xr:uid="{00000000-0005-0000-0000-0000A5080000}"/>
    <cellStyle name="20% – paryškinimas 3 2 3 2 3 2 2 2" xfId="13021" xr:uid="{00000000-0005-0000-0000-0000A6080000}"/>
    <cellStyle name="20% – paryškinimas 3 2 3 2 3 2 3" xfId="8484" xr:uid="{00000000-0005-0000-0000-0000A7080000}"/>
    <cellStyle name="20% – paryškinimas 3 2 3 2 3 3" xfId="1111" xr:uid="{00000000-0005-0000-0000-0000A8080000}"/>
    <cellStyle name="20% – paryškinimas 3 2 3 2 3 3 2" xfId="13022" xr:uid="{00000000-0005-0000-0000-0000A9080000}"/>
    <cellStyle name="20% – paryškinimas 3 2 3 2 3 4" xfId="8483" xr:uid="{00000000-0005-0000-0000-0000AA080000}"/>
    <cellStyle name="20% – paryškinimas 3 2 3 2 4" xfId="1112" xr:uid="{00000000-0005-0000-0000-0000AB080000}"/>
    <cellStyle name="20% – paryškinimas 3 2 3 2 4 2" xfId="1113" xr:uid="{00000000-0005-0000-0000-0000AC080000}"/>
    <cellStyle name="20% – paryškinimas 3 2 3 2 4 2 2" xfId="13023" xr:uid="{00000000-0005-0000-0000-0000AD080000}"/>
    <cellStyle name="20% – paryškinimas 3 2 3 2 4 3" xfId="8485" xr:uid="{00000000-0005-0000-0000-0000AE080000}"/>
    <cellStyle name="20% – paryškinimas 3 2 3 2 5" xfId="1114" xr:uid="{00000000-0005-0000-0000-0000AF080000}"/>
    <cellStyle name="20% – paryškinimas 3 2 3 2 5 2" xfId="13024" xr:uid="{00000000-0005-0000-0000-0000B0080000}"/>
    <cellStyle name="20% – paryškinimas 3 2 3 2 6" xfId="8478" xr:uid="{00000000-0005-0000-0000-0000B1080000}"/>
    <cellStyle name="20% – paryškinimas 3 2 3 3" xfId="1115" xr:uid="{00000000-0005-0000-0000-0000B2080000}"/>
    <cellStyle name="20% – paryškinimas 3 2 3 3 2" xfId="1116" xr:uid="{00000000-0005-0000-0000-0000B3080000}"/>
    <cellStyle name="20% – paryškinimas 3 2 3 3 2 2" xfId="1117" xr:uid="{00000000-0005-0000-0000-0000B4080000}"/>
    <cellStyle name="20% – paryškinimas 3 2 3 3 2 2 2" xfId="1118" xr:uid="{00000000-0005-0000-0000-0000B5080000}"/>
    <cellStyle name="20% – paryškinimas 3 2 3 3 2 2 2 2" xfId="13025" xr:uid="{00000000-0005-0000-0000-0000B6080000}"/>
    <cellStyle name="20% – paryškinimas 3 2 3 3 2 2 3" xfId="8488" xr:uid="{00000000-0005-0000-0000-0000B7080000}"/>
    <cellStyle name="20% – paryškinimas 3 2 3 3 2 3" xfId="1119" xr:uid="{00000000-0005-0000-0000-0000B8080000}"/>
    <cellStyle name="20% – paryškinimas 3 2 3 3 2 3 2" xfId="13026" xr:uid="{00000000-0005-0000-0000-0000B9080000}"/>
    <cellStyle name="20% – paryškinimas 3 2 3 3 2 4" xfId="8487" xr:uid="{00000000-0005-0000-0000-0000BA080000}"/>
    <cellStyle name="20% – paryškinimas 3 2 3 3 3" xfId="1120" xr:uid="{00000000-0005-0000-0000-0000BB080000}"/>
    <cellStyle name="20% – paryškinimas 3 2 3 3 3 2" xfId="1121" xr:uid="{00000000-0005-0000-0000-0000BC080000}"/>
    <cellStyle name="20% – paryškinimas 3 2 3 3 3 2 2" xfId="13027" xr:uid="{00000000-0005-0000-0000-0000BD080000}"/>
    <cellStyle name="20% – paryškinimas 3 2 3 3 3 3" xfId="8489" xr:uid="{00000000-0005-0000-0000-0000BE080000}"/>
    <cellStyle name="20% – paryškinimas 3 2 3 3 4" xfId="1122" xr:uid="{00000000-0005-0000-0000-0000BF080000}"/>
    <cellStyle name="20% – paryškinimas 3 2 3 3 4 2" xfId="13028" xr:uid="{00000000-0005-0000-0000-0000C0080000}"/>
    <cellStyle name="20% – paryškinimas 3 2 3 3 5" xfId="8486" xr:uid="{00000000-0005-0000-0000-0000C1080000}"/>
    <cellStyle name="20% – paryškinimas 3 2 3 4" xfId="1123" xr:uid="{00000000-0005-0000-0000-0000C2080000}"/>
    <cellStyle name="20% – paryškinimas 3 2 3 4 2" xfId="1124" xr:uid="{00000000-0005-0000-0000-0000C3080000}"/>
    <cellStyle name="20% – paryškinimas 3 2 3 4 2 2" xfId="1125" xr:uid="{00000000-0005-0000-0000-0000C4080000}"/>
    <cellStyle name="20% – paryškinimas 3 2 3 4 2 2 2" xfId="13029" xr:uid="{00000000-0005-0000-0000-0000C5080000}"/>
    <cellStyle name="20% – paryškinimas 3 2 3 4 2 3" xfId="8491" xr:uid="{00000000-0005-0000-0000-0000C6080000}"/>
    <cellStyle name="20% – paryškinimas 3 2 3 4 3" xfId="1126" xr:uid="{00000000-0005-0000-0000-0000C7080000}"/>
    <cellStyle name="20% – paryškinimas 3 2 3 4 3 2" xfId="13030" xr:uid="{00000000-0005-0000-0000-0000C8080000}"/>
    <cellStyle name="20% – paryškinimas 3 2 3 4 4" xfId="8490" xr:uid="{00000000-0005-0000-0000-0000C9080000}"/>
    <cellStyle name="20% – paryškinimas 3 2 3 5" xfId="1127" xr:uid="{00000000-0005-0000-0000-0000CA080000}"/>
    <cellStyle name="20% – paryškinimas 3 2 3 5 2" xfId="1128" xr:uid="{00000000-0005-0000-0000-0000CB080000}"/>
    <cellStyle name="20% – paryškinimas 3 2 3 5 2 2" xfId="13031" xr:uid="{00000000-0005-0000-0000-0000CC080000}"/>
    <cellStyle name="20% – paryškinimas 3 2 3 5 3" xfId="8492" xr:uid="{00000000-0005-0000-0000-0000CD080000}"/>
    <cellStyle name="20% – paryškinimas 3 2 3 6" xfId="1129" xr:uid="{00000000-0005-0000-0000-0000CE080000}"/>
    <cellStyle name="20% – paryškinimas 3 2 3 6 2" xfId="13032" xr:uid="{00000000-0005-0000-0000-0000CF080000}"/>
    <cellStyle name="20% – paryškinimas 3 2 3 7" xfId="8477" xr:uid="{00000000-0005-0000-0000-0000D0080000}"/>
    <cellStyle name="20% – paryškinimas 3 2 4" xfId="1130" xr:uid="{00000000-0005-0000-0000-0000D1080000}"/>
    <cellStyle name="20% – paryškinimas 3 2 4 2" xfId="1131" xr:uid="{00000000-0005-0000-0000-0000D2080000}"/>
    <cellStyle name="20% – paryškinimas 3 2 4 2 2" xfId="1132" xr:uid="{00000000-0005-0000-0000-0000D3080000}"/>
    <cellStyle name="20% – paryškinimas 3 2 4 2 2 2" xfId="1133" xr:uid="{00000000-0005-0000-0000-0000D4080000}"/>
    <cellStyle name="20% – paryškinimas 3 2 4 2 2 2 2" xfId="1134" xr:uid="{00000000-0005-0000-0000-0000D5080000}"/>
    <cellStyle name="20% – paryškinimas 3 2 4 2 2 2 2 2" xfId="13033" xr:uid="{00000000-0005-0000-0000-0000D6080000}"/>
    <cellStyle name="20% – paryškinimas 3 2 4 2 2 2 3" xfId="8496" xr:uid="{00000000-0005-0000-0000-0000D7080000}"/>
    <cellStyle name="20% – paryškinimas 3 2 4 2 2 3" xfId="1135" xr:uid="{00000000-0005-0000-0000-0000D8080000}"/>
    <cellStyle name="20% – paryškinimas 3 2 4 2 2 3 2" xfId="13034" xr:uid="{00000000-0005-0000-0000-0000D9080000}"/>
    <cellStyle name="20% – paryškinimas 3 2 4 2 2 4" xfId="8495" xr:uid="{00000000-0005-0000-0000-0000DA080000}"/>
    <cellStyle name="20% – paryškinimas 3 2 4 2 3" xfId="1136" xr:uid="{00000000-0005-0000-0000-0000DB080000}"/>
    <cellStyle name="20% – paryškinimas 3 2 4 2 3 2" xfId="1137" xr:uid="{00000000-0005-0000-0000-0000DC080000}"/>
    <cellStyle name="20% – paryškinimas 3 2 4 2 3 2 2" xfId="13035" xr:uid="{00000000-0005-0000-0000-0000DD080000}"/>
    <cellStyle name="20% – paryškinimas 3 2 4 2 3 3" xfId="8497" xr:uid="{00000000-0005-0000-0000-0000DE080000}"/>
    <cellStyle name="20% – paryškinimas 3 2 4 2 4" xfId="1138" xr:uid="{00000000-0005-0000-0000-0000DF080000}"/>
    <cellStyle name="20% – paryškinimas 3 2 4 2 4 2" xfId="13036" xr:uid="{00000000-0005-0000-0000-0000E0080000}"/>
    <cellStyle name="20% – paryškinimas 3 2 4 2 5" xfId="8494" xr:uid="{00000000-0005-0000-0000-0000E1080000}"/>
    <cellStyle name="20% – paryškinimas 3 2 4 3" xfId="1139" xr:uid="{00000000-0005-0000-0000-0000E2080000}"/>
    <cellStyle name="20% – paryškinimas 3 2 4 3 2" xfId="1140" xr:uid="{00000000-0005-0000-0000-0000E3080000}"/>
    <cellStyle name="20% – paryškinimas 3 2 4 3 2 2" xfId="1141" xr:uid="{00000000-0005-0000-0000-0000E4080000}"/>
    <cellStyle name="20% – paryškinimas 3 2 4 3 2 2 2" xfId="13037" xr:uid="{00000000-0005-0000-0000-0000E5080000}"/>
    <cellStyle name="20% – paryškinimas 3 2 4 3 2 3" xfId="8499" xr:uid="{00000000-0005-0000-0000-0000E6080000}"/>
    <cellStyle name="20% – paryškinimas 3 2 4 3 3" xfId="1142" xr:uid="{00000000-0005-0000-0000-0000E7080000}"/>
    <cellStyle name="20% – paryškinimas 3 2 4 3 3 2" xfId="13038" xr:uid="{00000000-0005-0000-0000-0000E8080000}"/>
    <cellStyle name="20% – paryškinimas 3 2 4 3 4" xfId="8498" xr:uid="{00000000-0005-0000-0000-0000E9080000}"/>
    <cellStyle name="20% – paryškinimas 3 2 4 4" xfId="1143" xr:uid="{00000000-0005-0000-0000-0000EA080000}"/>
    <cellStyle name="20% – paryškinimas 3 2 4 4 2" xfId="1144" xr:uid="{00000000-0005-0000-0000-0000EB080000}"/>
    <cellStyle name="20% – paryškinimas 3 2 4 4 2 2" xfId="13039" xr:uid="{00000000-0005-0000-0000-0000EC080000}"/>
    <cellStyle name="20% – paryškinimas 3 2 4 4 3" xfId="8500" xr:uid="{00000000-0005-0000-0000-0000ED080000}"/>
    <cellStyle name="20% – paryškinimas 3 2 4 5" xfId="1145" xr:uid="{00000000-0005-0000-0000-0000EE080000}"/>
    <cellStyle name="20% – paryškinimas 3 2 4 5 2" xfId="13040" xr:uid="{00000000-0005-0000-0000-0000EF080000}"/>
    <cellStyle name="20% – paryškinimas 3 2 4 6" xfId="8493" xr:uid="{00000000-0005-0000-0000-0000F0080000}"/>
    <cellStyle name="20% – paryškinimas 3 2 5" xfId="1146" xr:uid="{00000000-0005-0000-0000-0000F1080000}"/>
    <cellStyle name="20% – paryškinimas 3 2 5 2" xfId="1147" xr:uid="{00000000-0005-0000-0000-0000F2080000}"/>
    <cellStyle name="20% – paryškinimas 3 2 5 2 2" xfId="1148" xr:uid="{00000000-0005-0000-0000-0000F3080000}"/>
    <cellStyle name="20% – paryškinimas 3 2 5 2 2 2" xfId="1149" xr:uid="{00000000-0005-0000-0000-0000F4080000}"/>
    <cellStyle name="20% – paryškinimas 3 2 5 2 2 2 2" xfId="1150" xr:uid="{00000000-0005-0000-0000-0000F5080000}"/>
    <cellStyle name="20% – paryškinimas 3 2 5 2 2 2 2 2" xfId="13041" xr:uid="{00000000-0005-0000-0000-0000F6080000}"/>
    <cellStyle name="20% – paryškinimas 3 2 5 2 2 2 3" xfId="8504" xr:uid="{00000000-0005-0000-0000-0000F7080000}"/>
    <cellStyle name="20% – paryškinimas 3 2 5 2 2 3" xfId="1151" xr:uid="{00000000-0005-0000-0000-0000F8080000}"/>
    <cellStyle name="20% – paryškinimas 3 2 5 2 2 3 2" xfId="13042" xr:uid="{00000000-0005-0000-0000-0000F9080000}"/>
    <cellStyle name="20% – paryškinimas 3 2 5 2 2 4" xfId="8503" xr:uid="{00000000-0005-0000-0000-0000FA080000}"/>
    <cellStyle name="20% – paryškinimas 3 2 5 2 3" xfId="1152" xr:uid="{00000000-0005-0000-0000-0000FB080000}"/>
    <cellStyle name="20% – paryškinimas 3 2 5 2 3 2" xfId="1153" xr:uid="{00000000-0005-0000-0000-0000FC080000}"/>
    <cellStyle name="20% – paryškinimas 3 2 5 2 3 2 2" xfId="13043" xr:uid="{00000000-0005-0000-0000-0000FD080000}"/>
    <cellStyle name="20% – paryškinimas 3 2 5 2 3 3" xfId="8505" xr:uid="{00000000-0005-0000-0000-0000FE080000}"/>
    <cellStyle name="20% – paryškinimas 3 2 5 2 4" xfId="1154" xr:uid="{00000000-0005-0000-0000-0000FF080000}"/>
    <cellStyle name="20% – paryškinimas 3 2 5 2 4 2" xfId="13044" xr:uid="{00000000-0005-0000-0000-000000090000}"/>
    <cellStyle name="20% – paryškinimas 3 2 5 2 5" xfId="8502" xr:uid="{00000000-0005-0000-0000-000001090000}"/>
    <cellStyle name="20% – paryškinimas 3 2 5 3" xfId="1155" xr:uid="{00000000-0005-0000-0000-000002090000}"/>
    <cellStyle name="20% – paryškinimas 3 2 5 3 2" xfId="1156" xr:uid="{00000000-0005-0000-0000-000003090000}"/>
    <cellStyle name="20% – paryškinimas 3 2 5 3 2 2" xfId="1157" xr:uid="{00000000-0005-0000-0000-000004090000}"/>
    <cellStyle name="20% – paryškinimas 3 2 5 3 2 2 2" xfId="13045" xr:uid="{00000000-0005-0000-0000-000005090000}"/>
    <cellStyle name="20% – paryškinimas 3 2 5 3 2 3" xfId="8507" xr:uid="{00000000-0005-0000-0000-000006090000}"/>
    <cellStyle name="20% – paryškinimas 3 2 5 3 3" xfId="1158" xr:uid="{00000000-0005-0000-0000-000007090000}"/>
    <cellStyle name="20% – paryškinimas 3 2 5 3 3 2" xfId="13046" xr:uid="{00000000-0005-0000-0000-000008090000}"/>
    <cellStyle name="20% – paryškinimas 3 2 5 3 4" xfId="8506" xr:uid="{00000000-0005-0000-0000-000009090000}"/>
    <cellStyle name="20% – paryškinimas 3 2 5 4" xfId="1159" xr:uid="{00000000-0005-0000-0000-00000A090000}"/>
    <cellStyle name="20% – paryškinimas 3 2 5 4 2" xfId="1160" xr:uid="{00000000-0005-0000-0000-00000B090000}"/>
    <cellStyle name="20% – paryškinimas 3 2 5 4 2 2" xfId="13047" xr:uid="{00000000-0005-0000-0000-00000C090000}"/>
    <cellStyle name="20% – paryškinimas 3 2 5 4 3" xfId="8508" xr:uid="{00000000-0005-0000-0000-00000D090000}"/>
    <cellStyle name="20% – paryškinimas 3 2 5 5" xfId="1161" xr:uid="{00000000-0005-0000-0000-00000E090000}"/>
    <cellStyle name="20% – paryškinimas 3 2 5 5 2" xfId="13048" xr:uid="{00000000-0005-0000-0000-00000F090000}"/>
    <cellStyle name="20% – paryškinimas 3 2 5 6" xfId="8501" xr:uid="{00000000-0005-0000-0000-000010090000}"/>
    <cellStyle name="20% – paryškinimas 3 2 6" xfId="1162" xr:uid="{00000000-0005-0000-0000-000011090000}"/>
    <cellStyle name="20% – paryškinimas 3 2 6 2" xfId="8509" xr:uid="{00000000-0005-0000-0000-000012090000}"/>
    <cellStyle name="20% – paryškinimas 3 2 7" xfId="1163" xr:uid="{00000000-0005-0000-0000-000013090000}"/>
    <cellStyle name="20% – paryškinimas 3 2 7 2" xfId="8510" xr:uid="{00000000-0005-0000-0000-000014090000}"/>
    <cellStyle name="20% – paryškinimas 3 2 8" xfId="1164" xr:uid="{00000000-0005-0000-0000-000015090000}"/>
    <cellStyle name="20% – paryškinimas 3 2 8 2" xfId="1165" xr:uid="{00000000-0005-0000-0000-000016090000}"/>
    <cellStyle name="20% – paryškinimas 3 2 8 2 2" xfId="12432" xr:uid="{00000000-0005-0000-0000-000017090000}"/>
    <cellStyle name="20% – paryškinimas 3 2 8 3" xfId="12272" xr:uid="{00000000-0005-0000-0000-000018090000}"/>
    <cellStyle name="20% – paryškinimas 3 2 9" xfId="1166" xr:uid="{00000000-0005-0000-0000-000019090000}"/>
    <cellStyle name="20% – paryškinimas 3 2 9 2" xfId="12401" xr:uid="{00000000-0005-0000-0000-00001A090000}"/>
    <cellStyle name="20% – paryškinimas 3 3" xfId="1167" xr:uid="{00000000-0005-0000-0000-00001B090000}"/>
    <cellStyle name="20% – paryškinimas 3 3 2" xfId="1168" xr:uid="{00000000-0005-0000-0000-00001C090000}"/>
    <cellStyle name="20% – paryškinimas 3 3 2 2" xfId="1169" xr:uid="{00000000-0005-0000-0000-00001D090000}"/>
    <cellStyle name="20% – paryškinimas 3 3 2 2 2" xfId="1170" xr:uid="{00000000-0005-0000-0000-00001E090000}"/>
    <cellStyle name="20% – paryškinimas 3 3 2 2 2 2" xfId="1171" xr:uid="{00000000-0005-0000-0000-00001F090000}"/>
    <cellStyle name="20% – paryškinimas 3 3 2 2 2 2 2" xfId="1172" xr:uid="{00000000-0005-0000-0000-000020090000}"/>
    <cellStyle name="20% – paryškinimas 3 3 2 2 2 2 2 2" xfId="1173" xr:uid="{00000000-0005-0000-0000-000021090000}"/>
    <cellStyle name="20% – paryškinimas 3 3 2 2 2 2 2 2 2" xfId="1174" xr:uid="{00000000-0005-0000-0000-000022090000}"/>
    <cellStyle name="20% – paryškinimas 3 3 2 2 2 2 2 2 2 2" xfId="13049" xr:uid="{00000000-0005-0000-0000-000023090000}"/>
    <cellStyle name="20% – paryškinimas 3 3 2 2 2 2 2 2 3" xfId="8517" xr:uid="{00000000-0005-0000-0000-000024090000}"/>
    <cellStyle name="20% – paryškinimas 3 3 2 2 2 2 2 3" xfId="1175" xr:uid="{00000000-0005-0000-0000-000025090000}"/>
    <cellStyle name="20% – paryškinimas 3 3 2 2 2 2 2 3 2" xfId="13050" xr:uid="{00000000-0005-0000-0000-000026090000}"/>
    <cellStyle name="20% – paryškinimas 3 3 2 2 2 2 2 4" xfId="8516" xr:uid="{00000000-0005-0000-0000-000027090000}"/>
    <cellStyle name="20% – paryškinimas 3 3 2 2 2 2 3" xfId="1176" xr:uid="{00000000-0005-0000-0000-000028090000}"/>
    <cellStyle name="20% – paryškinimas 3 3 2 2 2 2 3 2" xfId="1177" xr:uid="{00000000-0005-0000-0000-000029090000}"/>
    <cellStyle name="20% – paryškinimas 3 3 2 2 2 2 3 2 2" xfId="13051" xr:uid="{00000000-0005-0000-0000-00002A090000}"/>
    <cellStyle name="20% – paryškinimas 3 3 2 2 2 2 3 3" xfId="8518" xr:uid="{00000000-0005-0000-0000-00002B090000}"/>
    <cellStyle name="20% – paryškinimas 3 3 2 2 2 2 4" xfId="1178" xr:uid="{00000000-0005-0000-0000-00002C090000}"/>
    <cellStyle name="20% – paryškinimas 3 3 2 2 2 2 4 2" xfId="13052" xr:uid="{00000000-0005-0000-0000-00002D090000}"/>
    <cellStyle name="20% – paryškinimas 3 3 2 2 2 2 5" xfId="8515" xr:uid="{00000000-0005-0000-0000-00002E090000}"/>
    <cellStyle name="20% – paryškinimas 3 3 2 2 2 3" xfId="1179" xr:uid="{00000000-0005-0000-0000-00002F090000}"/>
    <cellStyle name="20% – paryškinimas 3 3 2 2 2 3 2" xfId="1180" xr:uid="{00000000-0005-0000-0000-000030090000}"/>
    <cellStyle name="20% – paryškinimas 3 3 2 2 2 3 2 2" xfId="1181" xr:uid="{00000000-0005-0000-0000-000031090000}"/>
    <cellStyle name="20% – paryškinimas 3 3 2 2 2 3 2 2 2" xfId="13053" xr:uid="{00000000-0005-0000-0000-000032090000}"/>
    <cellStyle name="20% – paryškinimas 3 3 2 2 2 3 2 3" xfId="8520" xr:uid="{00000000-0005-0000-0000-000033090000}"/>
    <cellStyle name="20% – paryškinimas 3 3 2 2 2 3 3" xfId="1182" xr:uid="{00000000-0005-0000-0000-000034090000}"/>
    <cellStyle name="20% – paryškinimas 3 3 2 2 2 3 3 2" xfId="13054" xr:uid="{00000000-0005-0000-0000-000035090000}"/>
    <cellStyle name="20% – paryškinimas 3 3 2 2 2 3 4" xfId="8519" xr:uid="{00000000-0005-0000-0000-000036090000}"/>
    <cellStyle name="20% – paryškinimas 3 3 2 2 2 4" xfId="1183" xr:uid="{00000000-0005-0000-0000-000037090000}"/>
    <cellStyle name="20% – paryškinimas 3 3 2 2 2 4 2" xfId="1184" xr:uid="{00000000-0005-0000-0000-000038090000}"/>
    <cellStyle name="20% – paryškinimas 3 3 2 2 2 4 2 2" xfId="13055" xr:uid="{00000000-0005-0000-0000-000039090000}"/>
    <cellStyle name="20% – paryškinimas 3 3 2 2 2 4 3" xfId="8521" xr:uid="{00000000-0005-0000-0000-00003A090000}"/>
    <cellStyle name="20% – paryškinimas 3 3 2 2 2 5" xfId="1185" xr:uid="{00000000-0005-0000-0000-00003B090000}"/>
    <cellStyle name="20% – paryškinimas 3 3 2 2 2 5 2" xfId="13056" xr:uid="{00000000-0005-0000-0000-00003C090000}"/>
    <cellStyle name="20% – paryškinimas 3 3 2 2 2 6" xfId="8514" xr:uid="{00000000-0005-0000-0000-00003D090000}"/>
    <cellStyle name="20% – paryškinimas 3 3 2 2 3" xfId="1186" xr:uid="{00000000-0005-0000-0000-00003E090000}"/>
    <cellStyle name="20% – paryškinimas 3 3 2 2 3 2" xfId="1187" xr:uid="{00000000-0005-0000-0000-00003F090000}"/>
    <cellStyle name="20% – paryškinimas 3 3 2 2 3 2 2" xfId="1188" xr:uid="{00000000-0005-0000-0000-000040090000}"/>
    <cellStyle name="20% – paryškinimas 3 3 2 2 3 2 2 2" xfId="1189" xr:uid="{00000000-0005-0000-0000-000041090000}"/>
    <cellStyle name="20% – paryškinimas 3 3 2 2 3 2 2 2 2" xfId="13057" xr:uid="{00000000-0005-0000-0000-000042090000}"/>
    <cellStyle name="20% – paryškinimas 3 3 2 2 3 2 2 3" xfId="8524" xr:uid="{00000000-0005-0000-0000-000043090000}"/>
    <cellStyle name="20% – paryškinimas 3 3 2 2 3 2 3" xfId="1190" xr:uid="{00000000-0005-0000-0000-000044090000}"/>
    <cellStyle name="20% – paryškinimas 3 3 2 2 3 2 3 2" xfId="13058" xr:uid="{00000000-0005-0000-0000-000045090000}"/>
    <cellStyle name="20% – paryškinimas 3 3 2 2 3 2 4" xfId="8523" xr:uid="{00000000-0005-0000-0000-000046090000}"/>
    <cellStyle name="20% – paryškinimas 3 3 2 2 3 3" xfId="1191" xr:uid="{00000000-0005-0000-0000-000047090000}"/>
    <cellStyle name="20% – paryškinimas 3 3 2 2 3 3 2" xfId="1192" xr:uid="{00000000-0005-0000-0000-000048090000}"/>
    <cellStyle name="20% – paryškinimas 3 3 2 2 3 3 2 2" xfId="13059" xr:uid="{00000000-0005-0000-0000-000049090000}"/>
    <cellStyle name="20% – paryškinimas 3 3 2 2 3 3 3" xfId="8525" xr:uid="{00000000-0005-0000-0000-00004A090000}"/>
    <cellStyle name="20% – paryškinimas 3 3 2 2 3 4" xfId="1193" xr:uid="{00000000-0005-0000-0000-00004B090000}"/>
    <cellStyle name="20% – paryškinimas 3 3 2 2 3 4 2" xfId="13060" xr:uid="{00000000-0005-0000-0000-00004C090000}"/>
    <cellStyle name="20% – paryškinimas 3 3 2 2 3 5" xfId="8522" xr:uid="{00000000-0005-0000-0000-00004D090000}"/>
    <cellStyle name="20% – paryškinimas 3 3 2 2 4" xfId="1194" xr:uid="{00000000-0005-0000-0000-00004E090000}"/>
    <cellStyle name="20% – paryškinimas 3 3 2 2 4 2" xfId="1195" xr:uid="{00000000-0005-0000-0000-00004F090000}"/>
    <cellStyle name="20% – paryškinimas 3 3 2 2 4 2 2" xfId="1196" xr:uid="{00000000-0005-0000-0000-000050090000}"/>
    <cellStyle name="20% – paryškinimas 3 3 2 2 4 2 2 2" xfId="13061" xr:uid="{00000000-0005-0000-0000-000051090000}"/>
    <cellStyle name="20% – paryškinimas 3 3 2 2 4 2 3" xfId="8527" xr:uid="{00000000-0005-0000-0000-000052090000}"/>
    <cellStyle name="20% – paryškinimas 3 3 2 2 4 3" xfId="1197" xr:uid="{00000000-0005-0000-0000-000053090000}"/>
    <cellStyle name="20% – paryškinimas 3 3 2 2 4 3 2" xfId="13062" xr:uid="{00000000-0005-0000-0000-000054090000}"/>
    <cellStyle name="20% – paryškinimas 3 3 2 2 4 4" xfId="8526" xr:uid="{00000000-0005-0000-0000-000055090000}"/>
    <cellStyle name="20% – paryškinimas 3 3 2 2 5" xfId="1198" xr:uid="{00000000-0005-0000-0000-000056090000}"/>
    <cellStyle name="20% – paryškinimas 3 3 2 2 5 2" xfId="1199" xr:uid="{00000000-0005-0000-0000-000057090000}"/>
    <cellStyle name="20% – paryškinimas 3 3 2 2 5 2 2" xfId="13063" xr:uid="{00000000-0005-0000-0000-000058090000}"/>
    <cellStyle name="20% – paryškinimas 3 3 2 2 5 3" xfId="8528" xr:uid="{00000000-0005-0000-0000-000059090000}"/>
    <cellStyle name="20% – paryškinimas 3 3 2 2 6" xfId="1200" xr:uid="{00000000-0005-0000-0000-00005A090000}"/>
    <cellStyle name="20% – paryškinimas 3 3 2 2 6 2" xfId="13064" xr:uid="{00000000-0005-0000-0000-00005B090000}"/>
    <cellStyle name="20% – paryškinimas 3 3 2 2 7" xfId="8513" xr:uid="{00000000-0005-0000-0000-00005C090000}"/>
    <cellStyle name="20% – paryškinimas 3 3 2 3" xfId="1201" xr:uid="{00000000-0005-0000-0000-00005D090000}"/>
    <cellStyle name="20% – paryškinimas 3 3 2 3 2" xfId="1202" xr:uid="{00000000-0005-0000-0000-00005E090000}"/>
    <cellStyle name="20% – paryškinimas 3 3 2 3 2 2" xfId="1203" xr:uid="{00000000-0005-0000-0000-00005F090000}"/>
    <cellStyle name="20% – paryškinimas 3 3 2 3 2 2 2" xfId="1204" xr:uid="{00000000-0005-0000-0000-000060090000}"/>
    <cellStyle name="20% – paryškinimas 3 3 2 3 2 2 2 2" xfId="1205" xr:uid="{00000000-0005-0000-0000-000061090000}"/>
    <cellStyle name="20% – paryškinimas 3 3 2 3 2 2 2 2 2" xfId="13065" xr:uid="{00000000-0005-0000-0000-000062090000}"/>
    <cellStyle name="20% – paryškinimas 3 3 2 3 2 2 2 3" xfId="8532" xr:uid="{00000000-0005-0000-0000-000063090000}"/>
    <cellStyle name="20% – paryškinimas 3 3 2 3 2 2 3" xfId="1206" xr:uid="{00000000-0005-0000-0000-000064090000}"/>
    <cellStyle name="20% – paryškinimas 3 3 2 3 2 2 3 2" xfId="13066" xr:uid="{00000000-0005-0000-0000-000065090000}"/>
    <cellStyle name="20% – paryškinimas 3 3 2 3 2 2 4" xfId="8531" xr:uid="{00000000-0005-0000-0000-000066090000}"/>
    <cellStyle name="20% – paryškinimas 3 3 2 3 2 3" xfId="1207" xr:uid="{00000000-0005-0000-0000-000067090000}"/>
    <cellStyle name="20% – paryškinimas 3 3 2 3 2 3 2" xfId="1208" xr:uid="{00000000-0005-0000-0000-000068090000}"/>
    <cellStyle name="20% – paryškinimas 3 3 2 3 2 3 2 2" xfId="13067" xr:uid="{00000000-0005-0000-0000-000069090000}"/>
    <cellStyle name="20% – paryškinimas 3 3 2 3 2 3 3" xfId="8533" xr:uid="{00000000-0005-0000-0000-00006A090000}"/>
    <cellStyle name="20% – paryškinimas 3 3 2 3 2 4" xfId="1209" xr:uid="{00000000-0005-0000-0000-00006B090000}"/>
    <cellStyle name="20% – paryškinimas 3 3 2 3 2 4 2" xfId="13068" xr:uid="{00000000-0005-0000-0000-00006C090000}"/>
    <cellStyle name="20% – paryškinimas 3 3 2 3 2 5" xfId="8530" xr:uid="{00000000-0005-0000-0000-00006D090000}"/>
    <cellStyle name="20% – paryškinimas 3 3 2 3 3" xfId="1210" xr:uid="{00000000-0005-0000-0000-00006E090000}"/>
    <cellStyle name="20% – paryškinimas 3 3 2 3 3 2" xfId="1211" xr:uid="{00000000-0005-0000-0000-00006F090000}"/>
    <cellStyle name="20% – paryškinimas 3 3 2 3 3 2 2" xfId="1212" xr:uid="{00000000-0005-0000-0000-000070090000}"/>
    <cellStyle name="20% – paryškinimas 3 3 2 3 3 2 2 2" xfId="13069" xr:uid="{00000000-0005-0000-0000-000071090000}"/>
    <cellStyle name="20% – paryškinimas 3 3 2 3 3 2 3" xfId="8535" xr:uid="{00000000-0005-0000-0000-000072090000}"/>
    <cellStyle name="20% – paryškinimas 3 3 2 3 3 3" xfId="1213" xr:uid="{00000000-0005-0000-0000-000073090000}"/>
    <cellStyle name="20% – paryškinimas 3 3 2 3 3 3 2" xfId="13070" xr:uid="{00000000-0005-0000-0000-000074090000}"/>
    <cellStyle name="20% – paryškinimas 3 3 2 3 3 4" xfId="8534" xr:uid="{00000000-0005-0000-0000-000075090000}"/>
    <cellStyle name="20% – paryškinimas 3 3 2 3 4" xfId="1214" xr:uid="{00000000-0005-0000-0000-000076090000}"/>
    <cellStyle name="20% – paryškinimas 3 3 2 3 4 2" xfId="1215" xr:uid="{00000000-0005-0000-0000-000077090000}"/>
    <cellStyle name="20% – paryškinimas 3 3 2 3 4 2 2" xfId="13071" xr:uid="{00000000-0005-0000-0000-000078090000}"/>
    <cellStyle name="20% – paryškinimas 3 3 2 3 4 3" xfId="8536" xr:uid="{00000000-0005-0000-0000-000079090000}"/>
    <cellStyle name="20% – paryškinimas 3 3 2 3 5" xfId="1216" xr:uid="{00000000-0005-0000-0000-00007A090000}"/>
    <cellStyle name="20% – paryškinimas 3 3 2 3 5 2" xfId="13072" xr:uid="{00000000-0005-0000-0000-00007B090000}"/>
    <cellStyle name="20% – paryškinimas 3 3 2 3 6" xfId="8529" xr:uid="{00000000-0005-0000-0000-00007C090000}"/>
    <cellStyle name="20% – paryškinimas 3 3 2 4" xfId="1217" xr:uid="{00000000-0005-0000-0000-00007D090000}"/>
    <cellStyle name="20% – paryškinimas 3 3 2 4 2" xfId="1218" xr:uid="{00000000-0005-0000-0000-00007E090000}"/>
    <cellStyle name="20% – paryškinimas 3 3 2 4 2 2" xfId="1219" xr:uid="{00000000-0005-0000-0000-00007F090000}"/>
    <cellStyle name="20% – paryškinimas 3 3 2 4 2 2 2" xfId="1220" xr:uid="{00000000-0005-0000-0000-000080090000}"/>
    <cellStyle name="20% – paryškinimas 3 3 2 4 2 2 2 2" xfId="13073" xr:uid="{00000000-0005-0000-0000-000081090000}"/>
    <cellStyle name="20% – paryškinimas 3 3 2 4 2 2 3" xfId="8539" xr:uid="{00000000-0005-0000-0000-000082090000}"/>
    <cellStyle name="20% – paryškinimas 3 3 2 4 2 3" xfId="1221" xr:uid="{00000000-0005-0000-0000-000083090000}"/>
    <cellStyle name="20% – paryškinimas 3 3 2 4 2 3 2" xfId="13074" xr:uid="{00000000-0005-0000-0000-000084090000}"/>
    <cellStyle name="20% – paryškinimas 3 3 2 4 2 4" xfId="8538" xr:uid="{00000000-0005-0000-0000-000085090000}"/>
    <cellStyle name="20% – paryškinimas 3 3 2 4 3" xfId="1222" xr:uid="{00000000-0005-0000-0000-000086090000}"/>
    <cellStyle name="20% – paryškinimas 3 3 2 4 3 2" xfId="1223" xr:uid="{00000000-0005-0000-0000-000087090000}"/>
    <cellStyle name="20% – paryškinimas 3 3 2 4 3 2 2" xfId="13075" xr:uid="{00000000-0005-0000-0000-000088090000}"/>
    <cellStyle name="20% – paryškinimas 3 3 2 4 3 3" xfId="8540" xr:uid="{00000000-0005-0000-0000-000089090000}"/>
    <cellStyle name="20% – paryškinimas 3 3 2 4 4" xfId="1224" xr:uid="{00000000-0005-0000-0000-00008A090000}"/>
    <cellStyle name="20% – paryškinimas 3 3 2 4 4 2" xfId="13076" xr:uid="{00000000-0005-0000-0000-00008B090000}"/>
    <cellStyle name="20% – paryškinimas 3 3 2 4 5" xfId="8537" xr:uid="{00000000-0005-0000-0000-00008C090000}"/>
    <cellStyle name="20% – paryškinimas 3 3 2 5" xfId="1225" xr:uid="{00000000-0005-0000-0000-00008D090000}"/>
    <cellStyle name="20% – paryškinimas 3 3 2 5 2" xfId="1226" xr:uid="{00000000-0005-0000-0000-00008E090000}"/>
    <cellStyle name="20% – paryškinimas 3 3 2 5 2 2" xfId="1227" xr:uid="{00000000-0005-0000-0000-00008F090000}"/>
    <cellStyle name="20% – paryškinimas 3 3 2 5 2 2 2" xfId="13077" xr:uid="{00000000-0005-0000-0000-000090090000}"/>
    <cellStyle name="20% – paryškinimas 3 3 2 5 2 3" xfId="8542" xr:uid="{00000000-0005-0000-0000-000091090000}"/>
    <cellStyle name="20% – paryškinimas 3 3 2 5 3" xfId="1228" xr:uid="{00000000-0005-0000-0000-000092090000}"/>
    <cellStyle name="20% – paryškinimas 3 3 2 5 3 2" xfId="13078" xr:uid="{00000000-0005-0000-0000-000093090000}"/>
    <cellStyle name="20% – paryškinimas 3 3 2 5 4" xfId="8541" xr:uid="{00000000-0005-0000-0000-000094090000}"/>
    <cellStyle name="20% – paryškinimas 3 3 2 6" xfId="1229" xr:uid="{00000000-0005-0000-0000-000095090000}"/>
    <cellStyle name="20% – paryškinimas 3 3 2 6 2" xfId="1230" xr:uid="{00000000-0005-0000-0000-000096090000}"/>
    <cellStyle name="20% – paryškinimas 3 3 2 6 2 2" xfId="13079" xr:uid="{00000000-0005-0000-0000-000097090000}"/>
    <cellStyle name="20% – paryškinimas 3 3 2 6 3" xfId="8543" xr:uid="{00000000-0005-0000-0000-000098090000}"/>
    <cellStyle name="20% – paryškinimas 3 3 2 7" xfId="1231" xr:uid="{00000000-0005-0000-0000-000099090000}"/>
    <cellStyle name="20% – paryškinimas 3 3 2 7 2" xfId="13080" xr:uid="{00000000-0005-0000-0000-00009A090000}"/>
    <cellStyle name="20% – paryškinimas 3 3 2 8" xfId="8512" xr:uid="{00000000-0005-0000-0000-00009B090000}"/>
    <cellStyle name="20% – paryškinimas 3 3 3" xfId="1232" xr:uid="{00000000-0005-0000-0000-00009C090000}"/>
    <cellStyle name="20% – paryškinimas 3 3 3 2" xfId="1233" xr:uid="{00000000-0005-0000-0000-00009D090000}"/>
    <cellStyle name="20% – paryškinimas 3 3 3 2 2" xfId="1234" xr:uid="{00000000-0005-0000-0000-00009E090000}"/>
    <cellStyle name="20% – paryškinimas 3 3 3 2 2 2" xfId="1235" xr:uid="{00000000-0005-0000-0000-00009F090000}"/>
    <cellStyle name="20% – paryškinimas 3 3 3 2 2 2 2" xfId="1236" xr:uid="{00000000-0005-0000-0000-0000A0090000}"/>
    <cellStyle name="20% – paryškinimas 3 3 3 2 2 2 2 2" xfId="1237" xr:uid="{00000000-0005-0000-0000-0000A1090000}"/>
    <cellStyle name="20% – paryškinimas 3 3 3 2 2 2 2 2 2" xfId="13081" xr:uid="{00000000-0005-0000-0000-0000A2090000}"/>
    <cellStyle name="20% – paryškinimas 3 3 3 2 2 2 2 3" xfId="8548" xr:uid="{00000000-0005-0000-0000-0000A3090000}"/>
    <cellStyle name="20% – paryškinimas 3 3 3 2 2 2 3" xfId="1238" xr:uid="{00000000-0005-0000-0000-0000A4090000}"/>
    <cellStyle name="20% – paryškinimas 3 3 3 2 2 2 3 2" xfId="13082" xr:uid="{00000000-0005-0000-0000-0000A5090000}"/>
    <cellStyle name="20% – paryškinimas 3 3 3 2 2 2 4" xfId="8547" xr:uid="{00000000-0005-0000-0000-0000A6090000}"/>
    <cellStyle name="20% – paryškinimas 3 3 3 2 2 3" xfId="1239" xr:uid="{00000000-0005-0000-0000-0000A7090000}"/>
    <cellStyle name="20% – paryškinimas 3 3 3 2 2 3 2" xfId="1240" xr:uid="{00000000-0005-0000-0000-0000A8090000}"/>
    <cellStyle name="20% – paryškinimas 3 3 3 2 2 3 2 2" xfId="13083" xr:uid="{00000000-0005-0000-0000-0000A9090000}"/>
    <cellStyle name="20% – paryškinimas 3 3 3 2 2 3 3" xfId="8549" xr:uid="{00000000-0005-0000-0000-0000AA090000}"/>
    <cellStyle name="20% – paryškinimas 3 3 3 2 2 4" xfId="1241" xr:uid="{00000000-0005-0000-0000-0000AB090000}"/>
    <cellStyle name="20% – paryškinimas 3 3 3 2 2 4 2" xfId="13084" xr:uid="{00000000-0005-0000-0000-0000AC090000}"/>
    <cellStyle name="20% – paryškinimas 3 3 3 2 2 5" xfId="8546" xr:uid="{00000000-0005-0000-0000-0000AD090000}"/>
    <cellStyle name="20% – paryškinimas 3 3 3 2 3" xfId="1242" xr:uid="{00000000-0005-0000-0000-0000AE090000}"/>
    <cellStyle name="20% – paryškinimas 3 3 3 2 3 2" xfId="1243" xr:uid="{00000000-0005-0000-0000-0000AF090000}"/>
    <cellStyle name="20% – paryškinimas 3 3 3 2 3 2 2" xfId="1244" xr:uid="{00000000-0005-0000-0000-0000B0090000}"/>
    <cellStyle name="20% – paryškinimas 3 3 3 2 3 2 2 2" xfId="13085" xr:uid="{00000000-0005-0000-0000-0000B1090000}"/>
    <cellStyle name="20% – paryškinimas 3 3 3 2 3 2 3" xfId="8551" xr:uid="{00000000-0005-0000-0000-0000B2090000}"/>
    <cellStyle name="20% – paryškinimas 3 3 3 2 3 3" xfId="1245" xr:uid="{00000000-0005-0000-0000-0000B3090000}"/>
    <cellStyle name="20% – paryškinimas 3 3 3 2 3 3 2" xfId="13086" xr:uid="{00000000-0005-0000-0000-0000B4090000}"/>
    <cellStyle name="20% – paryškinimas 3 3 3 2 3 4" xfId="8550" xr:uid="{00000000-0005-0000-0000-0000B5090000}"/>
    <cellStyle name="20% – paryškinimas 3 3 3 2 4" xfId="1246" xr:uid="{00000000-0005-0000-0000-0000B6090000}"/>
    <cellStyle name="20% – paryškinimas 3 3 3 2 4 2" xfId="1247" xr:uid="{00000000-0005-0000-0000-0000B7090000}"/>
    <cellStyle name="20% – paryškinimas 3 3 3 2 4 2 2" xfId="13087" xr:uid="{00000000-0005-0000-0000-0000B8090000}"/>
    <cellStyle name="20% – paryškinimas 3 3 3 2 4 3" xfId="8552" xr:uid="{00000000-0005-0000-0000-0000B9090000}"/>
    <cellStyle name="20% – paryškinimas 3 3 3 2 5" xfId="1248" xr:uid="{00000000-0005-0000-0000-0000BA090000}"/>
    <cellStyle name="20% – paryškinimas 3 3 3 2 5 2" xfId="13088" xr:uid="{00000000-0005-0000-0000-0000BB090000}"/>
    <cellStyle name="20% – paryškinimas 3 3 3 2 6" xfId="8545" xr:uid="{00000000-0005-0000-0000-0000BC090000}"/>
    <cellStyle name="20% – paryškinimas 3 3 3 3" xfId="1249" xr:uid="{00000000-0005-0000-0000-0000BD090000}"/>
    <cellStyle name="20% – paryškinimas 3 3 3 3 2" xfId="1250" xr:uid="{00000000-0005-0000-0000-0000BE090000}"/>
    <cellStyle name="20% – paryškinimas 3 3 3 3 2 2" xfId="1251" xr:uid="{00000000-0005-0000-0000-0000BF090000}"/>
    <cellStyle name="20% – paryškinimas 3 3 3 3 2 2 2" xfId="1252" xr:uid="{00000000-0005-0000-0000-0000C0090000}"/>
    <cellStyle name="20% – paryškinimas 3 3 3 3 2 2 2 2" xfId="13089" xr:uid="{00000000-0005-0000-0000-0000C1090000}"/>
    <cellStyle name="20% – paryškinimas 3 3 3 3 2 2 3" xfId="8555" xr:uid="{00000000-0005-0000-0000-0000C2090000}"/>
    <cellStyle name="20% – paryškinimas 3 3 3 3 2 3" xfId="1253" xr:uid="{00000000-0005-0000-0000-0000C3090000}"/>
    <cellStyle name="20% – paryškinimas 3 3 3 3 2 3 2" xfId="13090" xr:uid="{00000000-0005-0000-0000-0000C4090000}"/>
    <cellStyle name="20% – paryškinimas 3 3 3 3 2 4" xfId="8554" xr:uid="{00000000-0005-0000-0000-0000C5090000}"/>
    <cellStyle name="20% – paryškinimas 3 3 3 3 3" xfId="1254" xr:uid="{00000000-0005-0000-0000-0000C6090000}"/>
    <cellStyle name="20% – paryškinimas 3 3 3 3 3 2" xfId="1255" xr:uid="{00000000-0005-0000-0000-0000C7090000}"/>
    <cellStyle name="20% – paryškinimas 3 3 3 3 3 2 2" xfId="13091" xr:uid="{00000000-0005-0000-0000-0000C8090000}"/>
    <cellStyle name="20% – paryškinimas 3 3 3 3 3 3" xfId="8556" xr:uid="{00000000-0005-0000-0000-0000C9090000}"/>
    <cellStyle name="20% – paryškinimas 3 3 3 3 4" xfId="1256" xr:uid="{00000000-0005-0000-0000-0000CA090000}"/>
    <cellStyle name="20% – paryškinimas 3 3 3 3 4 2" xfId="13092" xr:uid="{00000000-0005-0000-0000-0000CB090000}"/>
    <cellStyle name="20% – paryškinimas 3 3 3 3 5" xfId="8553" xr:uid="{00000000-0005-0000-0000-0000CC090000}"/>
    <cellStyle name="20% – paryškinimas 3 3 3 4" xfId="1257" xr:uid="{00000000-0005-0000-0000-0000CD090000}"/>
    <cellStyle name="20% – paryškinimas 3 3 3 4 2" xfId="1258" xr:uid="{00000000-0005-0000-0000-0000CE090000}"/>
    <cellStyle name="20% – paryškinimas 3 3 3 4 2 2" xfId="1259" xr:uid="{00000000-0005-0000-0000-0000CF090000}"/>
    <cellStyle name="20% – paryškinimas 3 3 3 4 2 2 2" xfId="13093" xr:uid="{00000000-0005-0000-0000-0000D0090000}"/>
    <cellStyle name="20% – paryškinimas 3 3 3 4 2 3" xfId="8558" xr:uid="{00000000-0005-0000-0000-0000D1090000}"/>
    <cellStyle name="20% – paryškinimas 3 3 3 4 3" xfId="1260" xr:uid="{00000000-0005-0000-0000-0000D2090000}"/>
    <cellStyle name="20% – paryškinimas 3 3 3 4 3 2" xfId="13094" xr:uid="{00000000-0005-0000-0000-0000D3090000}"/>
    <cellStyle name="20% – paryškinimas 3 3 3 4 4" xfId="8557" xr:uid="{00000000-0005-0000-0000-0000D4090000}"/>
    <cellStyle name="20% – paryškinimas 3 3 3 5" xfId="1261" xr:uid="{00000000-0005-0000-0000-0000D5090000}"/>
    <cellStyle name="20% – paryškinimas 3 3 3 5 2" xfId="1262" xr:uid="{00000000-0005-0000-0000-0000D6090000}"/>
    <cellStyle name="20% – paryškinimas 3 3 3 5 2 2" xfId="13095" xr:uid="{00000000-0005-0000-0000-0000D7090000}"/>
    <cellStyle name="20% – paryškinimas 3 3 3 5 3" xfId="8559" xr:uid="{00000000-0005-0000-0000-0000D8090000}"/>
    <cellStyle name="20% – paryškinimas 3 3 3 6" xfId="1263" xr:uid="{00000000-0005-0000-0000-0000D9090000}"/>
    <cellStyle name="20% – paryškinimas 3 3 3 6 2" xfId="13096" xr:uid="{00000000-0005-0000-0000-0000DA090000}"/>
    <cellStyle name="20% – paryškinimas 3 3 3 7" xfId="8544" xr:uid="{00000000-0005-0000-0000-0000DB090000}"/>
    <cellStyle name="20% – paryškinimas 3 3 4" xfId="1264" xr:uid="{00000000-0005-0000-0000-0000DC090000}"/>
    <cellStyle name="20% – paryškinimas 3 3 4 2" xfId="1265" xr:uid="{00000000-0005-0000-0000-0000DD090000}"/>
    <cellStyle name="20% – paryškinimas 3 3 4 2 2" xfId="1266" xr:uid="{00000000-0005-0000-0000-0000DE090000}"/>
    <cellStyle name="20% – paryškinimas 3 3 4 2 2 2" xfId="1267" xr:uid="{00000000-0005-0000-0000-0000DF090000}"/>
    <cellStyle name="20% – paryškinimas 3 3 4 2 2 2 2" xfId="1268" xr:uid="{00000000-0005-0000-0000-0000E0090000}"/>
    <cellStyle name="20% – paryškinimas 3 3 4 2 2 2 2 2" xfId="13097" xr:uid="{00000000-0005-0000-0000-0000E1090000}"/>
    <cellStyle name="20% – paryškinimas 3 3 4 2 2 2 3" xfId="8563" xr:uid="{00000000-0005-0000-0000-0000E2090000}"/>
    <cellStyle name="20% – paryškinimas 3 3 4 2 2 3" xfId="1269" xr:uid="{00000000-0005-0000-0000-0000E3090000}"/>
    <cellStyle name="20% – paryškinimas 3 3 4 2 2 3 2" xfId="13098" xr:uid="{00000000-0005-0000-0000-0000E4090000}"/>
    <cellStyle name="20% – paryškinimas 3 3 4 2 2 4" xfId="8562" xr:uid="{00000000-0005-0000-0000-0000E5090000}"/>
    <cellStyle name="20% – paryškinimas 3 3 4 2 3" xfId="1270" xr:uid="{00000000-0005-0000-0000-0000E6090000}"/>
    <cellStyle name="20% – paryškinimas 3 3 4 2 3 2" xfId="1271" xr:uid="{00000000-0005-0000-0000-0000E7090000}"/>
    <cellStyle name="20% – paryškinimas 3 3 4 2 3 2 2" xfId="13099" xr:uid="{00000000-0005-0000-0000-0000E8090000}"/>
    <cellStyle name="20% – paryškinimas 3 3 4 2 3 3" xfId="8564" xr:uid="{00000000-0005-0000-0000-0000E9090000}"/>
    <cellStyle name="20% – paryškinimas 3 3 4 2 4" xfId="1272" xr:uid="{00000000-0005-0000-0000-0000EA090000}"/>
    <cellStyle name="20% – paryškinimas 3 3 4 2 4 2" xfId="13100" xr:uid="{00000000-0005-0000-0000-0000EB090000}"/>
    <cellStyle name="20% – paryškinimas 3 3 4 2 5" xfId="8561" xr:uid="{00000000-0005-0000-0000-0000EC090000}"/>
    <cellStyle name="20% – paryškinimas 3 3 4 3" xfId="1273" xr:uid="{00000000-0005-0000-0000-0000ED090000}"/>
    <cellStyle name="20% – paryškinimas 3 3 4 3 2" xfId="1274" xr:uid="{00000000-0005-0000-0000-0000EE090000}"/>
    <cellStyle name="20% – paryškinimas 3 3 4 3 2 2" xfId="1275" xr:uid="{00000000-0005-0000-0000-0000EF090000}"/>
    <cellStyle name="20% – paryškinimas 3 3 4 3 2 2 2" xfId="13101" xr:uid="{00000000-0005-0000-0000-0000F0090000}"/>
    <cellStyle name="20% – paryškinimas 3 3 4 3 2 3" xfId="8566" xr:uid="{00000000-0005-0000-0000-0000F1090000}"/>
    <cellStyle name="20% – paryškinimas 3 3 4 3 3" xfId="1276" xr:uid="{00000000-0005-0000-0000-0000F2090000}"/>
    <cellStyle name="20% – paryškinimas 3 3 4 3 3 2" xfId="13102" xr:uid="{00000000-0005-0000-0000-0000F3090000}"/>
    <cellStyle name="20% – paryškinimas 3 3 4 3 4" xfId="8565" xr:uid="{00000000-0005-0000-0000-0000F4090000}"/>
    <cellStyle name="20% – paryškinimas 3 3 4 4" xfId="1277" xr:uid="{00000000-0005-0000-0000-0000F5090000}"/>
    <cellStyle name="20% – paryškinimas 3 3 4 4 2" xfId="1278" xr:uid="{00000000-0005-0000-0000-0000F6090000}"/>
    <cellStyle name="20% – paryškinimas 3 3 4 4 2 2" xfId="13103" xr:uid="{00000000-0005-0000-0000-0000F7090000}"/>
    <cellStyle name="20% – paryškinimas 3 3 4 4 3" xfId="8567" xr:uid="{00000000-0005-0000-0000-0000F8090000}"/>
    <cellStyle name="20% – paryškinimas 3 3 4 5" xfId="1279" xr:uid="{00000000-0005-0000-0000-0000F9090000}"/>
    <cellStyle name="20% – paryškinimas 3 3 4 5 2" xfId="13104" xr:uid="{00000000-0005-0000-0000-0000FA090000}"/>
    <cellStyle name="20% – paryškinimas 3 3 4 6" xfId="8560" xr:uid="{00000000-0005-0000-0000-0000FB090000}"/>
    <cellStyle name="20% – paryškinimas 3 3 5" xfId="1280" xr:uid="{00000000-0005-0000-0000-0000FC090000}"/>
    <cellStyle name="20% – paryškinimas 3 3 5 2" xfId="1281" xr:uid="{00000000-0005-0000-0000-0000FD090000}"/>
    <cellStyle name="20% – paryškinimas 3 3 5 2 2" xfId="1282" xr:uid="{00000000-0005-0000-0000-0000FE090000}"/>
    <cellStyle name="20% – paryškinimas 3 3 5 2 2 2" xfId="1283" xr:uid="{00000000-0005-0000-0000-0000FF090000}"/>
    <cellStyle name="20% – paryškinimas 3 3 5 2 2 2 2" xfId="13105" xr:uid="{00000000-0005-0000-0000-0000000A0000}"/>
    <cellStyle name="20% – paryškinimas 3 3 5 2 2 3" xfId="8570" xr:uid="{00000000-0005-0000-0000-0000010A0000}"/>
    <cellStyle name="20% – paryškinimas 3 3 5 2 3" xfId="1284" xr:uid="{00000000-0005-0000-0000-0000020A0000}"/>
    <cellStyle name="20% – paryškinimas 3 3 5 2 3 2" xfId="13106" xr:uid="{00000000-0005-0000-0000-0000030A0000}"/>
    <cellStyle name="20% – paryškinimas 3 3 5 2 4" xfId="8569" xr:uid="{00000000-0005-0000-0000-0000040A0000}"/>
    <cellStyle name="20% – paryškinimas 3 3 5 3" xfId="1285" xr:uid="{00000000-0005-0000-0000-0000050A0000}"/>
    <cellStyle name="20% – paryškinimas 3 3 5 3 2" xfId="1286" xr:uid="{00000000-0005-0000-0000-0000060A0000}"/>
    <cellStyle name="20% – paryškinimas 3 3 5 3 2 2" xfId="13107" xr:uid="{00000000-0005-0000-0000-0000070A0000}"/>
    <cellStyle name="20% – paryškinimas 3 3 5 3 3" xfId="8571" xr:uid="{00000000-0005-0000-0000-0000080A0000}"/>
    <cellStyle name="20% – paryškinimas 3 3 5 4" xfId="1287" xr:uid="{00000000-0005-0000-0000-0000090A0000}"/>
    <cellStyle name="20% – paryškinimas 3 3 5 4 2" xfId="13108" xr:uid="{00000000-0005-0000-0000-00000A0A0000}"/>
    <cellStyle name="20% – paryškinimas 3 3 5 5" xfId="8568" xr:uid="{00000000-0005-0000-0000-00000B0A0000}"/>
    <cellStyle name="20% – paryškinimas 3 3 6" xfId="1288" xr:uid="{00000000-0005-0000-0000-00000C0A0000}"/>
    <cellStyle name="20% – paryškinimas 3 3 6 2" xfId="1289" xr:uid="{00000000-0005-0000-0000-00000D0A0000}"/>
    <cellStyle name="20% – paryškinimas 3 3 6 2 2" xfId="1290" xr:uid="{00000000-0005-0000-0000-00000E0A0000}"/>
    <cellStyle name="20% – paryškinimas 3 3 6 2 2 2" xfId="13109" xr:uid="{00000000-0005-0000-0000-00000F0A0000}"/>
    <cellStyle name="20% – paryškinimas 3 3 6 2 3" xfId="8573" xr:uid="{00000000-0005-0000-0000-0000100A0000}"/>
    <cellStyle name="20% – paryškinimas 3 3 6 3" xfId="1291" xr:uid="{00000000-0005-0000-0000-0000110A0000}"/>
    <cellStyle name="20% – paryškinimas 3 3 6 3 2" xfId="13110" xr:uid="{00000000-0005-0000-0000-0000120A0000}"/>
    <cellStyle name="20% – paryškinimas 3 3 6 4" xfId="8572" xr:uid="{00000000-0005-0000-0000-0000130A0000}"/>
    <cellStyle name="20% – paryškinimas 3 3 7" xfId="1292" xr:uid="{00000000-0005-0000-0000-0000140A0000}"/>
    <cellStyle name="20% – paryškinimas 3 3 7 2" xfId="1293" xr:uid="{00000000-0005-0000-0000-0000150A0000}"/>
    <cellStyle name="20% – paryškinimas 3 3 7 2 2" xfId="13111" xr:uid="{00000000-0005-0000-0000-0000160A0000}"/>
    <cellStyle name="20% – paryškinimas 3 3 7 3" xfId="8574" xr:uid="{00000000-0005-0000-0000-0000170A0000}"/>
    <cellStyle name="20% – paryškinimas 3 3 8" xfId="1294" xr:uid="{00000000-0005-0000-0000-0000180A0000}"/>
    <cellStyle name="20% – paryškinimas 3 3 8 2" xfId="13112" xr:uid="{00000000-0005-0000-0000-0000190A0000}"/>
    <cellStyle name="20% – paryškinimas 3 3 9" xfId="8511" xr:uid="{00000000-0005-0000-0000-00001A0A0000}"/>
    <cellStyle name="20% – paryškinimas 3 4" xfId="1295" xr:uid="{00000000-0005-0000-0000-00001B0A0000}"/>
    <cellStyle name="20% – paryškinimas 3 4 2" xfId="1296" xr:uid="{00000000-0005-0000-0000-00001C0A0000}"/>
    <cellStyle name="20% – paryškinimas 3 4 2 2" xfId="1297" xr:uid="{00000000-0005-0000-0000-00001D0A0000}"/>
    <cellStyle name="20% – paryškinimas 3 4 2 2 2" xfId="1298" xr:uid="{00000000-0005-0000-0000-00001E0A0000}"/>
    <cellStyle name="20% – paryškinimas 3 4 2 2 2 2" xfId="1299" xr:uid="{00000000-0005-0000-0000-00001F0A0000}"/>
    <cellStyle name="20% – paryškinimas 3 4 2 2 2 2 2" xfId="1300" xr:uid="{00000000-0005-0000-0000-0000200A0000}"/>
    <cellStyle name="20% – paryškinimas 3 4 2 2 2 2 2 2" xfId="1301" xr:uid="{00000000-0005-0000-0000-0000210A0000}"/>
    <cellStyle name="20% – paryškinimas 3 4 2 2 2 2 2 2 2" xfId="1302" xr:uid="{00000000-0005-0000-0000-0000220A0000}"/>
    <cellStyle name="20% – paryškinimas 3 4 2 2 2 2 2 2 2 2" xfId="13113" xr:uid="{00000000-0005-0000-0000-0000230A0000}"/>
    <cellStyle name="20% – paryškinimas 3 4 2 2 2 2 2 2 3" xfId="8581" xr:uid="{00000000-0005-0000-0000-0000240A0000}"/>
    <cellStyle name="20% – paryškinimas 3 4 2 2 2 2 2 3" xfId="1303" xr:uid="{00000000-0005-0000-0000-0000250A0000}"/>
    <cellStyle name="20% – paryškinimas 3 4 2 2 2 2 2 3 2" xfId="13114" xr:uid="{00000000-0005-0000-0000-0000260A0000}"/>
    <cellStyle name="20% – paryškinimas 3 4 2 2 2 2 2 4" xfId="8580" xr:uid="{00000000-0005-0000-0000-0000270A0000}"/>
    <cellStyle name="20% – paryškinimas 3 4 2 2 2 2 3" xfId="1304" xr:uid="{00000000-0005-0000-0000-0000280A0000}"/>
    <cellStyle name="20% – paryškinimas 3 4 2 2 2 2 3 2" xfId="1305" xr:uid="{00000000-0005-0000-0000-0000290A0000}"/>
    <cellStyle name="20% – paryškinimas 3 4 2 2 2 2 3 2 2" xfId="13115" xr:uid="{00000000-0005-0000-0000-00002A0A0000}"/>
    <cellStyle name="20% – paryškinimas 3 4 2 2 2 2 3 3" xfId="8582" xr:uid="{00000000-0005-0000-0000-00002B0A0000}"/>
    <cellStyle name="20% – paryškinimas 3 4 2 2 2 2 4" xfId="1306" xr:uid="{00000000-0005-0000-0000-00002C0A0000}"/>
    <cellStyle name="20% – paryškinimas 3 4 2 2 2 2 4 2" xfId="13116" xr:uid="{00000000-0005-0000-0000-00002D0A0000}"/>
    <cellStyle name="20% – paryškinimas 3 4 2 2 2 2 5" xfId="8579" xr:uid="{00000000-0005-0000-0000-00002E0A0000}"/>
    <cellStyle name="20% – paryškinimas 3 4 2 2 2 3" xfId="1307" xr:uid="{00000000-0005-0000-0000-00002F0A0000}"/>
    <cellStyle name="20% – paryškinimas 3 4 2 2 2 3 2" xfId="1308" xr:uid="{00000000-0005-0000-0000-0000300A0000}"/>
    <cellStyle name="20% – paryškinimas 3 4 2 2 2 3 2 2" xfId="1309" xr:uid="{00000000-0005-0000-0000-0000310A0000}"/>
    <cellStyle name="20% – paryškinimas 3 4 2 2 2 3 2 2 2" xfId="13117" xr:uid="{00000000-0005-0000-0000-0000320A0000}"/>
    <cellStyle name="20% – paryškinimas 3 4 2 2 2 3 2 3" xfId="8584" xr:uid="{00000000-0005-0000-0000-0000330A0000}"/>
    <cellStyle name="20% – paryškinimas 3 4 2 2 2 3 3" xfId="1310" xr:uid="{00000000-0005-0000-0000-0000340A0000}"/>
    <cellStyle name="20% – paryškinimas 3 4 2 2 2 3 3 2" xfId="13118" xr:uid="{00000000-0005-0000-0000-0000350A0000}"/>
    <cellStyle name="20% – paryškinimas 3 4 2 2 2 3 4" xfId="8583" xr:uid="{00000000-0005-0000-0000-0000360A0000}"/>
    <cellStyle name="20% – paryškinimas 3 4 2 2 2 4" xfId="1311" xr:uid="{00000000-0005-0000-0000-0000370A0000}"/>
    <cellStyle name="20% – paryškinimas 3 4 2 2 2 4 2" xfId="1312" xr:uid="{00000000-0005-0000-0000-0000380A0000}"/>
    <cellStyle name="20% – paryškinimas 3 4 2 2 2 4 2 2" xfId="13119" xr:uid="{00000000-0005-0000-0000-0000390A0000}"/>
    <cellStyle name="20% – paryškinimas 3 4 2 2 2 4 3" xfId="8585" xr:uid="{00000000-0005-0000-0000-00003A0A0000}"/>
    <cellStyle name="20% – paryškinimas 3 4 2 2 2 5" xfId="1313" xr:uid="{00000000-0005-0000-0000-00003B0A0000}"/>
    <cellStyle name="20% – paryškinimas 3 4 2 2 2 5 2" xfId="13120" xr:uid="{00000000-0005-0000-0000-00003C0A0000}"/>
    <cellStyle name="20% – paryškinimas 3 4 2 2 2 6" xfId="8578" xr:uid="{00000000-0005-0000-0000-00003D0A0000}"/>
    <cellStyle name="20% – paryškinimas 3 4 2 2 3" xfId="1314" xr:uid="{00000000-0005-0000-0000-00003E0A0000}"/>
    <cellStyle name="20% – paryškinimas 3 4 2 2 3 2" xfId="1315" xr:uid="{00000000-0005-0000-0000-00003F0A0000}"/>
    <cellStyle name="20% – paryškinimas 3 4 2 2 3 2 2" xfId="1316" xr:uid="{00000000-0005-0000-0000-0000400A0000}"/>
    <cellStyle name="20% – paryškinimas 3 4 2 2 3 2 2 2" xfId="1317" xr:uid="{00000000-0005-0000-0000-0000410A0000}"/>
    <cellStyle name="20% – paryškinimas 3 4 2 2 3 2 2 2 2" xfId="13121" xr:uid="{00000000-0005-0000-0000-0000420A0000}"/>
    <cellStyle name="20% – paryškinimas 3 4 2 2 3 2 2 3" xfId="8588" xr:uid="{00000000-0005-0000-0000-0000430A0000}"/>
    <cellStyle name="20% – paryškinimas 3 4 2 2 3 2 3" xfId="1318" xr:uid="{00000000-0005-0000-0000-0000440A0000}"/>
    <cellStyle name="20% – paryškinimas 3 4 2 2 3 2 3 2" xfId="13122" xr:uid="{00000000-0005-0000-0000-0000450A0000}"/>
    <cellStyle name="20% – paryškinimas 3 4 2 2 3 2 4" xfId="8587" xr:uid="{00000000-0005-0000-0000-0000460A0000}"/>
    <cellStyle name="20% – paryškinimas 3 4 2 2 3 3" xfId="1319" xr:uid="{00000000-0005-0000-0000-0000470A0000}"/>
    <cellStyle name="20% – paryškinimas 3 4 2 2 3 3 2" xfId="1320" xr:uid="{00000000-0005-0000-0000-0000480A0000}"/>
    <cellStyle name="20% – paryškinimas 3 4 2 2 3 3 2 2" xfId="13123" xr:uid="{00000000-0005-0000-0000-0000490A0000}"/>
    <cellStyle name="20% – paryškinimas 3 4 2 2 3 3 3" xfId="8589" xr:uid="{00000000-0005-0000-0000-00004A0A0000}"/>
    <cellStyle name="20% – paryškinimas 3 4 2 2 3 4" xfId="1321" xr:uid="{00000000-0005-0000-0000-00004B0A0000}"/>
    <cellStyle name="20% – paryškinimas 3 4 2 2 3 4 2" xfId="13124" xr:uid="{00000000-0005-0000-0000-00004C0A0000}"/>
    <cellStyle name="20% – paryškinimas 3 4 2 2 3 5" xfId="8586" xr:uid="{00000000-0005-0000-0000-00004D0A0000}"/>
    <cellStyle name="20% – paryškinimas 3 4 2 2 4" xfId="1322" xr:uid="{00000000-0005-0000-0000-00004E0A0000}"/>
    <cellStyle name="20% – paryškinimas 3 4 2 2 4 2" xfId="1323" xr:uid="{00000000-0005-0000-0000-00004F0A0000}"/>
    <cellStyle name="20% – paryškinimas 3 4 2 2 4 2 2" xfId="1324" xr:uid="{00000000-0005-0000-0000-0000500A0000}"/>
    <cellStyle name="20% – paryškinimas 3 4 2 2 4 2 2 2" xfId="13125" xr:uid="{00000000-0005-0000-0000-0000510A0000}"/>
    <cellStyle name="20% – paryškinimas 3 4 2 2 4 2 3" xfId="8591" xr:uid="{00000000-0005-0000-0000-0000520A0000}"/>
    <cellStyle name="20% – paryškinimas 3 4 2 2 4 3" xfId="1325" xr:uid="{00000000-0005-0000-0000-0000530A0000}"/>
    <cellStyle name="20% – paryškinimas 3 4 2 2 4 3 2" xfId="13126" xr:uid="{00000000-0005-0000-0000-0000540A0000}"/>
    <cellStyle name="20% – paryškinimas 3 4 2 2 4 4" xfId="8590" xr:uid="{00000000-0005-0000-0000-0000550A0000}"/>
    <cellStyle name="20% – paryškinimas 3 4 2 2 5" xfId="1326" xr:uid="{00000000-0005-0000-0000-0000560A0000}"/>
    <cellStyle name="20% – paryškinimas 3 4 2 2 5 2" xfId="1327" xr:uid="{00000000-0005-0000-0000-0000570A0000}"/>
    <cellStyle name="20% – paryškinimas 3 4 2 2 5 2 2" xfId="13127" xr:uid="{00000000-0005-0000-0000-0000580A0000}"/>
    <cellStyle name="20% – paryškinimas 3 4 2 2 5 3" xfId="8592" xr:uid="{00000000-0005-0000-0000-0000590A0000}"/>
    <cellStyle name="20% – paryškinimas 3 4 2 2 6" xfId="1328" xr:uid="{00000000-0005-0000-0000-00005A0A0000}"/>
    <cellStyle name="20% – paryškinimas 3 4 2 2 6 2" xfId="13128" xr:uid="{00000000-0005-0000-0000-00005B0A0000}"/>
    <cellStyle name="20% – paryškinimas 3 4 2 2 7" xfId="8577" xr:uid="{00000000-0005-0000-0000-00005C0A0000}"/>
    <cellStyle name="20% – paryškinimas 3 4 2 3" xfId="1329" xr:uid="{00000000-0005-0000-0000-00005D0A0000}"/>
    <cellStyle name="20% – paryškinimas 3 4 2 3 2" xfId="1330" xr:uid="{00000000-0005-0000-0000-00005E0A0000}"/>
    <cellStyle name="20% – paryškinimas 3 4 2 3 2 2" xfId="1331" xr:uid="{00000000-0005-0000-0000-00005F0A0000}"/>
    <cellStyle name="20% – paryškinimas 3 4 2 3 2 2 2" xfId="1332" xr:uid="{00000000-0005-0000-0000-0000600A0000}"/>
    <cellStyle name="20% – paryškinimas 3 4 2 3 2 2 2 2" xfId="1333" xr:uid="{00000000-0005-0000-0000-0000610A0000}"/>
    <cellStyle name="20% – paryškinimas 3 4 2 3 2 2 2 2 2" xfId="13129" xr:uid="{00000000-0005-0000-0000-0000620A0000}"/>
    <cellStyle name="20% – paryškinimas 3 4 2 3 2 2 2 3" xfId="8596" xr:uid="{00000000-0005-0000-0000-0000630A0000}"/>
    <cellStyle name="20% – paryškinimas 3 4 2 3 2 2 3" xfId="1334" xr:uid="{00000000-0005-0000-0000-0000640A0000}"/>
    <cellStyle name="20% – paryškinimas 3 4 2 3 2 2 3 2" xfId="13130" xr:uid="{00000000-0005-0000-0000-0000650A0000}"/>
    <cellStyle name="20% – paryškinimas 3 4 2 3 2 2 4" xfId="8595" xr:uid="{00000000-0005-0000-0000-0000660A0000}"/>
    <cellStyle name="20% – paryškinimas 3 4 2 3 2 3" xfId="1335" xr:uid="{00000000-0005-0000-0000-0000670A0000}"/>
    <cellStyle name="20% – paryškinimas 3 4 2 3 2 3 2" xfId="1336" xr:uid="{00000000-0005-0000-0000-0000680A0000}"/>
    <cellStyle name="20% – paryškinimas 3 4 2 3 2 3 2 2" xfId="13131" xr:uid="{00000000-0005-0000-0000-0000690A0000}"/>
    <cellStyle name="20% – paryškinimas 3 4 2 3 2 3 3" xfId="8597" xr:uid="{00000000-0005-0000-0000-00006A0A0000}"/>
    <cellStyle name="20% – paryškinimas 3 4 2 3 2 4" xfId="1337" xr:uid="{00000000-0005-0000-0000-00006B0A0000}"/>
    <cellStyle name="20% – paryškinimas 3 4 2 3 2 4 2" xfId="13132" xr:uid="{00000000-0005-0000-0000-00006C0A0000}"/>
    <cellStyle name="20% – paryškinimas 3 4 2 3 2 5" xfId="8594" xr:uid="{00000000-0005-0000-0000-00006D0A0000}"/>
    <cellStyle name="20% – paryškinimas 3 4 2 3 3" xfId="1338" xr:uid="{00000000-0005-0000-0000-00006E0A0000}"/>
    <cellStyle name="20% – paryškinimas 3 4 2 3 3 2" xfId="1339" xr:uid="{00000000-0005-0000-0000-00006F0A0000}"/>
    <cellStyle name="20% – paryškinimas 3 4 2 3 3 2 2" xfId="1340" xr:uid="{00000000-0005-0000-0000-0000700A0000}"/>
    <cellStyle name="20% – paryškinimas 3 4 2 3 3 2 2 2" xfId="13133" xr:uid="{00000000-0005-0000-0000-0000710A0000}"/>
    <cellStyle name="20% – paryškinimas 3 4 2 3 3 2 3" xfId="8599" xr:uid="{00000000-0005-0000-0000-0000720A0000}"/>
    <cellStyle name="20% – paryškinimas 3 4 2 3 3 3" xfId="1341" xr:uid="{00000000-0005-0000-0000-0000730A0000}"/>
    <cellStyle name="20% – paryškinimas 3 4 2 3 3 3 2" xfId="13134" xr:uid="{00000000-0005-0000-0000-0000740A0000}"/>
    <cellStyle name="20% – paryškinimas 3 4 2 3 3 4" xfId="8598" xr:uid="{00000000-0005-0000-0000-0000750A0000}"/>
    <cellStyle name="20% – paryškinimas 3 4 2 3 4" xfId="1342" xr:uid="{00000000-0005-0000-0000-0000760A0000}"/>
    <cellStyle name="20% – paryškinimas 3 4 2 3 4 2" xfId="1343" xr:uid="{00000000-0005-0000-0000-0000770A0000}"/>
    <cellStyle name="20% – paryškinimas 3 4 2 3 4 2 2" xfId="13135" xr:uid="{00000000-0005-0000-0000-0000780A0000}"/>
    <cellStyle name="20% – paryškinimas 3 4 2 3 4 3" xfId="8600" xr:uid="{00000000-0005-0000-0000-0000790A0000}"/>
    <cellStyle name="20% – paryškinimas 3 4 2 3 5" xfId="1344" xr:uid="{00000000-0005-0000-0000-00007A0A0000}"/>
    <cellStyle name="20% – paryškinimas 3 4 2 3 5 2" xfId="13136" xr:uid="{00000000-0005-0000-0000-00007B0A0000}"/>
    <cellStyle name="20% – paryškinimas 3 4 2 3 6" xfId="8593" xr:uid="{00000000-0005-0000-0000-00007C0A0000}"/>
    <cellStyle name="20% – paryškinimas 3 4 2 4" xfId="1345" xr:uid="{00000000-0005-0000-0000-00007D0A0000}"/>
    <cellStyle name="20% – paryškinimas 3 4 2 4 2" xfId="1346" xr:uid="{00000000-0005-0000-0000-00007E0A0000}"/>
    <cellStyle name="20% – paryškinimas 3 4 2 4 2 2" xfId="1347" xr:uid="{00000000-0005-0000-0000-00007F0A0000}"/>
    <cellStyle name="20% – paryškinimas 3 4 2 4 2 2 2" xfId="1348" xr:uid="{00000000-0005-0000-0000-0000800A0000}"/>
    <cellStyle name="20% – paryškinimas 3 4 2 4 2 2 2 2" xfId="13137" xr:uid="{00000000-0005-0000-0000-0000810A0000}"/>
    <cellStyle name="20% – paryškinimas 3 4 2 4 2 2 3" xfId="8603" xr:uid="{00000000-0005-0000-0000-0000820A0000}"/>
    <cellStyle name="20% – paryškinimas 3 4 2 4 2 3" xfId="1349" xr:uid="{00000000-0005-0000-0000-0000830A0000}"/>
    <cellStyle name="20% – paryškinimas 3 4 2 4 2 3 2" xfId="13138" xr:uid="{00000000-0005-0000-0000-0000840A0000}"/>
    <cellStyle name="20% – paryškinimas 3 4 2 4 2 4" xfId="8602" xr:uid="{00000000-0005-0000-0000-0000850A0000}"/>
    <cellStyle name="20% – paryškinimas 3 4 2 4 3" xfId="1350" xr:uid="{00000000-0005-0000-0000-0000860A0000}"/>
    <cellStyle name="20% – paryškinimas 3 4 2 4 3 2" xfId="1351" xr:uid="{00000000-0005-0000-0000-0000870A0000}"/>
    <cellStyle name="20% – paryškinimas 3 4 2 4 3 2 2" xfId="13139" xr:uid="{00000000-0005-0000-0000-0000880A0000}"/>
    <cellStyle name="20% – paryškinimas 3 4 2 4 3 3" xfId="8604" xr:uid="{00000000-0005-0000-0000-0000890A0000}"/>
    <cellStyle name="20% – paryškinimas 3 4 2 4 4" xfId="1352" xr:uid="{00000000-0005-0000-0000-00008A0A0000}"/>
    <cellStyle name="20% – paryškinimas 3 4 2 4 4 2" xfId="13140" xr:uid="{00000000-0005-0000-0000-00008B0A0000}"/>
    <cellStyle name="20% – paryškinimas 3 4 2 4 5" xfId="8601" xr:uid="{00000000-0005-0000-0000-00008C0A0000}"/>
    <cellStyle name="20% – paryškinimas 3 4 2 5" xfId="1353" xr:uid="{00000000-0005-0000-0000-00008D0A0000}"/>
    <cellStyle name="20% – paryškinimas 3 4 2 5 2" xfId="1354" xr:uid="{00000000-0005-0000-0000-00008E0A0000}"/>
    <cellStyle name="20% – paryškinimas 3 4 2 5 2 2" xfId="1355" xr:uid="{00000000-0005-0000-0000-00008F0A0000}"/>
    <cellStyle name="20% – paryškinimas 3 4 2 5 2 2 2" xfId="13141" xr:uid="{00000000-0005-0000-0000-0000900A0000}"/>
    <cellStyle name="20% – paryškinimas 3 4 2 5 2 3" xfId="8606" xr:uid="{00000000-0005-0000-0000-0000910A0000}"/>
    <cellStyle name="20% – paryškinimas 3 4 2 5 3" xfId="1356" xr:uid="{00000000-0005-0000-0000-0000920A0000}"/>
    <cellStyle name="20% – paryškinimas 3 4 2 5 3 2" xfId="13142" xr:uid="{00000000-0005-0000-0000-0000930A0000}"/>
    <cellStyle name="20% – paryškinimas 3 4 2 5 4" xfId="8605" xr:uid="{00000000-0005-0000-0000-0000940A0000}"/>
    <cellStyle name="20% – paryškinimas 3 4 2 6" xfId="1357" xr:uid="{00000000-0005-0000-0000-0000950A0000}"/>
    <cellStyle name="20% – paryškinimas 3 4 2 6 2" xfId="1358" xr:uid="{00000000-0005-0000-0000-0000960A0000}"/>
    <cellStyle name="20% – paryškinimas 3 4 2 6 2 2" xfId="13143" xr:uid="{00000000-0005-0000-0000-0000970A0000}"/>
    <cellStyle name="20% – paryškinimas 3 4 2 6 3" xfId="8607" xr:uid="{00000000-0005-0000-0000-0000980A0000}"/>
    <cellStyle name="20% – paryškinimas 3 4 2 7" xfId="1359" xr:uid="{00000000-0005-0000-0000-0000990A0000}"/>
    <cellStyle name="20% – paryškinimas 3 4 2 7 2" xfId="13144" xr:uid="{00000000-0005-0000-0000-00009A0A0000}"/>
    <cellStyle name="20% – paryškinimas 3 4 2 8" xfId="8576" xr:uid="{00000000-0005-0000-0000-00009B0A0000}"/>
    <cellStyle name="20% – paryškinimas 3 4 3" xfId="1360" xr:uid="{00000000-0005-0000-0000-00009C0A0000}"/>
    <cellStyle name="20% – paryškinimas 3 4 3 2" xfId="1361" xr:uid="{00000000-0005-0000-0000-00009D0A0000}"/>
    <cellStyle name="20% – paryškinimas 3 4 3 2 2" xfId="1362" xr:uid="{00000000-0005-0000-0000-00009E0A0000}"/>
    <cellStyle name="20% – paryškinimas 3 4 3 2 2 2" xfId="1363" xr:uid="{00000000-0005-0000-0000-00009F0A0000}"/>
    <cellStyle name="20% – paryškinimas 3 4 3 2 2 2 2" xfId="1364" xr:uid="{00000000-0005-0000-0000-0000A00A0000}"/>
    <cellStyle name="20% – paryškinimas 3 4 3 2 2 2 2 2" xfId="1365" xr:uid="{00000000-0005-0000-0000-0000A10A0000}"/>
    <cellStyle name="20% – paryškinimas 3 4 3 2 2 2 2 2 2" xfId="13145" xr:uid="{00000000-0005-0000-0000-0000A20A0000}"/>
    <cellStyle name="20% – paryškinimas 3 4 3 2 2 2 2 3" xfId="8612" xr:uid="{00000000-0005-0000-0000-0000A30A0000}"/>
    <cellStyle name="20% – paryškinimas 3 4 3 2 2 2 3" xfId="1366" xr:uid="{00000000-0005-0000-0000-0000A40A0000}"/>
    <cellStyle name="20% – paryškinimas 3 4 3 2 2 2 3 2" xfId="13146" xr:uid="{00000000-0005-0000-0000-0000A50A0000}"/>
    <cellStyle name="20% – paryškinimas 3 4 3 2 2 2 4" xfId="8611" xr:uid="{00000000-0005-0000-0000-0000A60A0000}"/>
    <cellStyle name="20% – paryškinimas 3 4 3 2 2 3" xfId="1367" xr:uid="{00000000-0005-0000-0000-0000A70A0000}"/>
    <cellStyle name="20% – paryškinimas 3 4 3 2 2 3 2" xfId="1368" xr:uid="{00000000-0005-0000-0000-0000A80A0000}"/>
    <cellStyle name="20% – paryškinimas 3 4 3 2 2 3 2 2" xfId="13147" xr:uid="{00000000-0005-0000-0000-0000A90A0000}"/>
    <cellStyle name="20% – paryškinimas 3 4 3 2 2 3 3" xfId="8613" xr:uid="{00000000-0005-0000-0000-0000AA0A0000}"/>
    <cellStyle name="20% – paryškinimas 3 4 3 2 2 4" xfId="1369" xr:uid="{00000000-0005-0000-0000-0000AB0A0000}"/>
    <cellStyle name="20% – paryškinimas 3 4 3 2 2 4 2" xfId="13148" xr:uid="{00000000-0005-0000-0000-0000AC0A0000}"/>
    <cellStyle name="20% – paryškinimas 3 4 3 2 2 5" xfId="8610" xr:uid="{00000000-0005-0000-0000-0000AD0A0000}"/>
    <cellStyle name="20% – paryškinimas 3 4 3 2 3" xfId="1370" xr:uid="{00000000-0005-0000-0000-0000AE0A0000}"/>
    <cellStyle name="20% – paryškinimas 3 4 3 2 3 2" xfId="1371" xr:uid="{00000000-0005-0000-0000-0000AF0A0000}"/>
    <cellStyle name="20% – paryškinimas 3 4 3 2 3 2 2" xfId="1372" xr:uid="{00000000-0005-0000-0000-0000B00A0000}"/>
    <cellStyle name="20% – paryškinimas 3 4 3 2 3 2 2 2" xfId="13149" xr:uid="{00000000-0005-0000-0000-0000B10A0000}"/>
    <cellStyle name="20% – paryškinimas 3 4 3 2 3 2 3" xfId="8615" xr:uid="{00000000-0005-0000-0000-0000B20A0000}"/>
    <cellStyle name="20% – paryškinimas 3 4 3 2 3 3" xfId="1373" xr:uid="{00000000-0005-0000-0000-0000B30A0000}"/>
    <cellStyle name="20% – paryškinimas 3 4 3 2 3 3 2" xfId="13150" xr:uid="{00000000-0005-0000-0000-0000B40A0000}"/>
    <cellStyle name="20% – paryškinimas 3 4 3 2 3 4" xfId="8614" xr:uid="{00000000-0005-0000-0000-0000B50A0000}"/>
    <cellStyle name="20% – paryškinimas 3 4 3 2 4" xfId="1374" xr:uid="{00000000-0005-0000-0000-0000B60A0000}"/>
    <cellStyle name="20% – paryškinimas 3 4 3 2 4 2" xfId="1375" xr:uid="{00000000-0005-0000-0000-0000B70A0000}"/>
    <cellStyle name="20% – paryškinimas 3 4 3 2 4 2 2" xfId="13151" xr:uid="{00000000-0005-0000-0000-0000B80A0000}"/>
    <cellStyle name="20% – paryškinimas 3 4 3 2 4 3" xfId="8616" xr:uid="{00000000-0005-0000-0000-0000B90A0000}"/>
    <cellStyle name="20% – paryškinimas 3 4 3 2 5" xfId="1376" xr:uid="{00000000-0005-0000-0000-0000BA0A0000}"/>
    <cellStyle name="20% – paryškinimas 3 4 3 2 5 2" xfId="13152" xr:uid="{00000000-0005-0000-0000-0000BB0A0000}"/>
    <cellStyle name="20% – paryškinimas 3 4 3 2 6" xfId="8609" xr:uid="{00000000-0005-0000-0000-0000BC0A0000}"/>
    <cellStyle name="20% – paryškinimas 3 4 3 3" xfId="1377" xr:uid="{00000000-0005-0000-0000-0000BD0A0000}"/>
    <cellStyle name="20% – paryškinimas 3 4 3 3 2" xfId="1378" xr:uid="{00000000-0005-0000-0000-0000BE0A0000}"/>
    <cellStyle name="20% – paryškinimas 3 4 3 3 2 2" xfId="1379" xr:uid="{00000000-0005-0000-0000-0000BF0A0000}"/>
    <cellStyle name="20% – paryškinimas 3 4 3 3 2 2 2" xfId="1380" xr:uid="{00000000-0005-0000-0000-0000C00A0000}"/>
    <cellStyle name="20% – paryškinimas 3 4 3 3 2 2 2 2" xfId="13153" xr:uid="{00000000-0005-0000-0000-0000C10A0000}"/>
    <cellStyle name="20% – paryškinimas 3 4 3 3 2 2 3" xfId="8619" xr:uid="{00000000-0005-0000-0000-0000C20A0000}"/>
    <cellStyle name="20% – paryškinimas 3 4 3 3 2 3" xfId="1381" xr:uid="{00000000-0005-0000-0000-0000C30A0000}"/>
    <cellStyle name="20% – paryškinimas 3 4 3 3 2 3 2" xfId="13154" xr:uid="{00000000-0005-0000-0000-0000C40A0000}"/>
    <cellStyle name="20% – paryškinimas 3 4 3 3 2 4" xfId="8618" xr:uid="{00000000-0005-0000-0000-0000C50A0000}"/>
    <cellStyle name="20% – paryškinimas 3 4 3 3 3" xfId="1382" xr:uid="{00000000-0005-0000-0000-0000C60A0000}"/>
    <cellStyle name="20% – paryškinimas 3 4 3 3 3 2" xfId="1383" xr:uid="{00000000-0005-0000-0000-0000C70A0000}"/>
    <cellStyle name="20% – paryškinimas 3 4 3 3 3 2 2" xfId="13155" xr:uid="{00000000-0005-0000-0000-0000C80A0000}"/>
    <cellStyle name="20% – paryškinimas 3 4 3 3 3 3" xfId="8620" xr:uid="{00000000-0005-0000-0000-0000C90A0000}"/>
    <cellStyle name="20% – paryškinimas 3 4 3 3 4" xfId="1384" xr:uid="{00000000-0005-0000-0000-0000CA0A0000}"/>
    <cellStyle name="20% – paryškinimas 3 4 3 3 4 2" xfId="13156" xr:uid="{00000000-0005-0000-0000-0000CB0A0000}"/>
    <cellStyle name="20% – paryškinimas 3 4 3 3 5" xfId="8617" xr:uid="{00000000-0005-0000-0000-0000CC0A0000}"/>
    <cellStyle name="20% – paryškinimas 3 4 3 4" xfId="1385" xr:uid="{00000000-0005-0000-0000-0000CD0A0000}"/>
    <cellStyle name="20% – paryškinimas 3 4 3 4 2" xfId="1386" xr:uid="{00000000-0005-0000-0000-0000CE0A0000}"/>
    <cellStyle name="20% – paryškinimas 3 4 3 4 2 2" xfId="1387" xr:uid="{00000000-0005-0000-0000-0000CF0A0000}"/>
    <cellStyle name="20% – paryškinimas 3 4 3 4 2 2 2" xfId="13157" xr:uid="{00000000-0005-0000-0000-0000D00A0000}"/>
    <cellStyle name="20% – paryškinimas 3 4 3 4 2 3" xfId="8622" xr:uid="{00000000-0005-0000-0000-0000D10A0000}"/>
    <cellStyle name="20% – paryškinimas 3 4 3 4 3" xfId="1388" xr:uid="{00000000-0005-0000-0000-0000D20A0000}"/>
    <cellStyle name="20% – paryškinimas 3 4 3 4 3 2" xfId="13158" xr:uid="{00000000-0005-0000-0000-0000D30A0000}"/>
    <cellStyle name="20% – paryškinimas 3 4 3 4 4" xfId="8621" xr:uid="{00000000-0005-0000-0000-0000D40A0000}"/>
    <cellStyle name="20% – paryškinimas 3 4 3 5" xfId="1389" xr:uid="{00000000-0005-0000-0000-0000D50A0000}"/>
    <cellStyle name="20% – paryškinimas 3 4 3 5 2" xfId="1390" xr:uid="{00000000-0005-0000-0000-0000D60A0000}"/>
    <cellStyle name="20% – paryškinimas 3 4 3 5 2 2" xfId="13159" xr:uid="{00000000-0005-0000-0000-0000D70A0000}"/>
    <cellStyle name="20% – paryškinimas 3 4 3 5 3" xfId="8623" xr:uid="{00000000-0005-0000-0000-0000D80A0000}"/>
    <cellStyle name="20% – paryškinimas 3 4 3 6" xfId="1391" xr:uid="{00000000-0005-0000-0000-0000D90A0000}"/>
    <cellStyle name="20% – paryškinimas 3 4 3 6 2" xfId="13160" xr:uid="{00000000-0005-0000-0000-0000DA0A0000}"/>
    <cellStyle name="20% – paryškinimas 3 4 3 7" xfId="8608" xr:uid="{00000000-0005-0000-0000-0000DB0A0000}"/>
    <cellStyle name="20% – paryškinimas 3 4 4" xfId="1392" xr:uid="{00000000-0005-0000-0000-0000DC0A0000}"/>
    <cellStyle name="20% – paryškinimas 3 4 4 2" xfId="1393" xr:uid="{00000000-0005-0000-0000-0000DD0A0000}"/>
    <cellStyle name="20% – paryškinimas 3 4 4 2 2" xfId="1394" xr:uid="{00000000-0005-0000-0000-0000DE0A0000}"/>
    <cellStyle name="20% – paryškinimas 3 4 4 2 2 2" xfId="1395" xr:uid="{00000000-0005-0000-0000-0000DF0A0000}"/>
    <cellStyle name="20% – paryškinimas 3 4 4 2 2 2 2" xfId="1396" xr:uid="{00000000-0005-0000-0000-0000E00A0000}"/>
    <cellStyle name="20% – paryškinimas 3 4 4 2 2 2 2 2" xfId="13161" xr:uid="{00000000-0005-0000-0000-0000E10A0000}"/>
    <cellStyle name="20% – paryškinimas 3 4 4 2 2 2 3" xfId="8627" xr:uid="{00000000-0005-0000-0000-0000E20A0000}"/>
    <cellStyle name="20% – paryškinimas 3 4 4 2 2 3" xfId="1397" xr:uid="{00000000-0005-0000-0000-0000E30A0000}"/>
    <cellStyle name="20% – paryškinimas 3 4 4 2 2 3 2" xfId="13162" xr:uid="{00000000-0005-0000-0000-0000E40A0000}"/>
    <cellStyle name="20% – paryškinimas 3 4 4 2 2 4" xfId="8626" xr:uid="{00000000-0005-0000-0000-0000E50A0000}"/>
    <cellStyle name="20% – paryškinimas 3 4 4 2 3" xfId="1398" xr:uid="{00000000-0005-0000-0000-0000E60A0000}"/>
    <cellStyle name="20% – paryškinimas 3 4 4 2 3 2" xfId="1399" xr:uid="{00000000-0005-0000-0000-0000E70A0000}"/>
    <cellStyle name="20% – paryškinimas 3 4 4 2 3 2 2" xfId="13163" xr:uid="{00000000-0005-0000-0000-0000E80A0000}"/>
    <cellStyle name="20% – paryškinimas 3 4 4 2 3 3" xfId="8628" xr:uid="{00000000-0005-0000-0000-0000E90A0000}"/>
    <cellStyle name="20% – paryškinimas 3 4 4 2 4" xfId="1400" xr:uid="{00000000-0005-0000-0000-0000EA0A0000}"/>
    <cellStyle name="20% – paryškinimas 3 4 4 2 4 2" xfId="13164" xr:uid="{00000000-0005-0000-0000-0000EB0A0000}"/>
    <cellStyle name="20% – paryškinimas 3 4 4 2 5" xfId="8625" xr:uid="{00000000-0005-0000-0000-0000EC0A0000}"/>
    <cellStyle name="20% – paryškinimas 3 4 4 3" xfId="1401" xr:uid="{00000000-0005-0000-0000-0000ED0A0000}"/>
    <cellStyle name="20% – paryškinimas 3 4 4 3 2" xfId="1402" xr:uid="{00000000-0005-0000-0000-0000EE0A0000}"/>
    <cellStyle name="20% – paryškinimas 3 4 4 3 2 2" xfId="1403" xr:uid="{00000000-0005-0000-0000-0000EF0A0000}"/>
    <cellStyle name="20% – paryškinimas 3 4 4 3 2 2 2" xfId="13165" xr:uid="{00000000-0005-0000-0000-0000F00A0000}"/>
    <cellStyle name="20% – paryškinimas 3 4 4 3 2 3" xfId="8630" xr:uid="{00000000-0005-0000-0000-0000F10A0000}"/>
    <cellStyle name="20% – paryškinimas 3 4 4 3 3" xfId="1404" xr:uid="{00000000-0005-0000-0000-0000F20A0000}"/>
    <cellStyle name="20% – paryškinimas 3 4 4 3 3 2" xfId="13166" xr:uid="{00000000-0005-0000-0000-0000F30A0000}"/>
    <cellStyle name="20% – paryškinimas 3 4 4 3 4" xfId="8629" xr:uid="{00000000-0005-0000-0000-0000F40A0000}"/>
    <cellStyle name="20% – paryškinimas 3 4 4 4" xfId="1405" xr:uid="{00000000-0005-0000-0000-0000F50A0000}"/>
    <cellStyle name="20% – paryškinimas 3 4 4 4 2" xfId="1406" xr:uid="{00000000-0005-0000-0000-0000F60A0000}"/>
    <cellStyle name="20% – paryškinimas 3 4 4 4 2 2" xfId="13167" xr:uid="{00000000-0005-0000-0000-0000F70A0000}"/>
    <cellStyle name="20% – paryškinimas 3 4 4 4 3" xfId="8631" xr:uid="{00000000-0005-0000-0000-0000F80A0000}"/>
    <cellStyle name="20% – paryškinimas 3 4 4 5" xfId="1407" xr:uid="{00000000-0005-0000-0000-0000F90A0000}"/>
    <cellStyle name="20% – paryškinimas 3 4 4 5 2" xfId="13168" xr:uid="{00000000-0005-0000-0000-0000FA0A0000}"/>
    <cellStyle name="20% – paryškinimas 3 4 4 6" xfId="8624" xr:uid="{00000000-0005-0000-0000-0000FB0A0000}"/>
    <cellStyle name="20% – paryškinimas 3 4 5" xfId="1408" xr:uid="{00000000-0005-0000-0000-0000FC0A0000}"/>
    <cellStyle name="20% – paryškinimas 3 4 5 2" xfId="1409" xr:uid="{00000000-0005-0000-0000-0000FD0A0000}"/>
    <cellStyle name="20% – paryškinimas 3 4 5 2 2" xfId="1410" xr:uid="{00000000-0005-0000-0000-0000FE0A0000}"/>
    <cellStyle name="20% – paryškinimas 3 4 5 2 2 2" xfId="1411" xr:uid="{00000000-0005-0000-0000-0000FF0A0000}"/>
    <cellStyle name="20% – paryškinimas 3 4 5 2 2 2 2" xfId="13169" xr:uid="{00000000-0005-0000-0000-0000000B0000}"/>
    <cellStyle name="20% – paryškinimas 3 4 5 2 2 3" xfId="8634" xr:uid="{00000000-0005-0000-0000-0000010B0000}"/>
    <cellStyle name="20% – paryškinimas 3 4 5 2 3" xfId="1412" xr:uid="{00000000-0005-0000-0000-0000020B0000}"/>
    <cellStyle name="20% – paryškinimas 3 4 5 2 3 2" xfId="13170" xr:uid="{00000000-0005-0000-0000-0000030B0000}"/>
    <cellStyle name="20% – paryškinimas 3 4 5 2 4" xfId="8633" xr:uid="{00000000-0005-0000-0000-0000040B0000}"/>
    <cellStyle name="20% – paryškinimas 3 4 5 3" xfId="1413" xr:uid="{00000000-0005-0000-0000-0000050B0000}"/>
    <cellStyle name="20% – paryškinimas 3 4 5 3 2" xfId="1414" xr:uid="{00000000-0005-0000-0000-0000060B0000}"/>
    <cellStyle name="20% – paryškinimas 3 4 5 3 2 2" xfId="13171" xr:uid="{00000000-0005-0000-0000-0000070B0000}"/>
    <cellStyle name="20% – paryškinimas 3 4 5 3 3" xfId="8635" xr:uid="{00000000-0005-0000-0000-0000080B0000}"/>
    <cellStyle name="20% – paryškinimas 3 4 5 4" xfId="1415" xr:uid="{00000000-0005-0000-0000-0000090B0000}"/>
    <cellStyle name="20% – paryškinimas 3 4 5 4 2" xfId="13172" xr:uid="{00000000-0005-0000-0000-00000A0B0000}"/>
    <cellStyle name="20% – paryškinimas 3 4 5 5" xfId="8632" xr:uid="{00000000-0005-0000-0000-00000B0B0000}"/>
    <cellStyle name="20% – paryškinimas 3 4 6" xfId="1416" xr:uid="{00000000-0005-0000-0000-00000C0B0000}"/>
    <cellStyle name="20% – paryškinimas 3 4 6 2" xfId="1417" xr:uid="{00000000-0005-0000-0000-00000D0B0000}"/>
    <cellStyle name="20% – paryškinimas 3 4 6 2 2" xfId="1418" xr:uid="{00000000-0005-0000-0000-00000E0B0000}"/>
    <cellStyle name="20% – paryškinimas 3 4 6 2 2 2" xfId="13173" xr:uid="{00000000-0005-0000-0000-00000F0B0000}"/>
    <cellStyle name="20% – paryškinimas 3 4 6 2 3" xfId="8637" xr:uid="{00000000-0005-0000-0000-0000100B0000}"/>
    <cellStyle name="20% – paryškinimas 3 4 6 3" xfId="1419" xr:uid="{00000000-0005-0000-0000-0000110B0000}"/>
    <cellStyle name="20% – paryškinimas 3 4 6 3 2" xfId="13174" xr:uid="{00000000-0005-0000-0000-0000120B0000}"/>
    <cellStyle name="20% – paryškinimas 3 4 6 4" xfId="8636" xr:uid="{00000000-0005-0000-0000-0000130B0000}"/>
    <cellStyle name="20% – paryškinimas 3 4 7" xfId="1420" xr:uid="{00000000-0005-0000-0000-0000140B0000}"/>
    <cellStyle name="20% – paryškinimas 3 4 7 2" xfId="1421" xr:uid="{00000000-0005-0000-0000-0000150B0000}"/>
    <cellStyle name="20% – paryškinimas 3 4 7 2 2" xfId="13175" xr:uid="{00000000-0005-0000-0000-0000160B0000}"/>
    <cellStyle name="20% – paryškinimas 3 4 7 3" xfId="8638" xr:uid="{00000000-0005-0000-0000-0000170B0000}"/>
    <cellStyle name="20% – paryškinimas 3 4 8" xfId="1422" xr:uid="{00000000-0005-0000-0000-0000180B0000}"/>
    <cellStyle name="20% – paryškinimas 3 4 8 2" xfId="13176" xr:uid="{00000000-0005-0000-0000-0000190B0000}"/>
    <cellStyle name="20% – paryškinimas 3 4 9" xfId="8575" xr:uid="{00000000-0005-0000-0000-00001A0B0000}"/>
    <cellStyle name="20% – paryškinimas 3 5" xfId="1423" xr:uid="{00000000-0005-0000-0000-00001B0B0000}"/>
    <cellStyle name="20% – paryškinimas 3 5 2" xfId="1424" xr:uid="{00000000-0005-0000-0000-00001C0B0000}"/>
    <cellStyle name="20% – paryškinimas 3 5 2 2" xfId="1425" xr:uid="{00000000-0005-0000-0000-00001D0B0000}"/>
    <cellStyle name="20% – paryškinimas 3 5 2 2 2" xfId="1426" xr:uid="{00000000-0005-0000-0000-00001E0B0000}"/>
    <cellStyle name="20% – paryškinimas 3 5 2 2 2 2" xfId="1427" xr:uid="{00000000-0005-0000-0000-00001F0B0000}"/>
    <cellStyle name="20% – paryškinimas 3 5 2 2 2 2 2" xfId="1428" xr:uid="{00000000-0005-0000-0000-0000200B0000}"/>
    <cellStyle name="20% – paryškinimas 3 5 2 2 2 2 2 2" xfId="1429" xr:uid="{00000000-0005-0000-0000-0000210B0000}"/>
    <cellStyle name="20% – paryškinimas 3 5 2 2 2 2 2 2 2" xfId="13177" xr:uid="{00000000-0005-0000-0000-0000220B0000}"/>
    <cellStyle name="20% – paryškinimas 3 5 2 2 2 2 2 3" xfId="8644" xr:uid="{00000000-0005-0000-0000-0000230B0000}"/>
    <cellStyle name="20% – paryškinimas 3 5 2 2 2 2 3" xfId="1430" xr:uid="{00000000-0005-0000-0000-0000240B0000}"/>
    <cellStyle name="20% – paryškinimas 3 5 2 2 2 2 3 2" xfId="13178" xr:uid="{00000000-0005-0000-0000-0000250B0000}"/>
    <cellStyle name="20% – paryškinimas 3 5 2 2 2 2 4" xfId="8643" xr:uid="{00000000-0005-0000-0000-0000260B0000}"/>
    <cellStyle name="20% – paryškinimas 3 5 2 2 2 3" xfId="1431" xr:uid="{00000000-0005-0000-0000-0000270B0000}"/>
    <cellStyle name="20% – paryškinimas 3 5 2 2 2 3 2" xfId="1432" xr:uid="{00000000-0005-0000-0000-0000280B0000}"/>
    <cellStyle name="20% – paryškinimas 3 5 2 2 2 3 2 2" xfId="13179" xr:uid="{00000000-0005-0000-0000-0000290B0000}"/>
    <cellStyle name="20% – paryškinimas 3 5 2 2 2 3 3" xfId="8645" xr:uid="{00000000-0005-0000-0000-00002A0B0000}"/>
    <cellStyle name="20% – paryškinimas 3 5 2 2 2 4" xfId="1433" xr:uid="{00000000-0005-0000-0000-00002B0B0000}"/>
    <cellStyle name="20% – paryškinimas 3 5 2 2 2 4 2" xfId="13180" xr:uid="{00000000-0005-0000-0000-00002C0B0000}"/>
    <cellStyle name="20% – paryškinimas 3 5 2 2 2 5" xfId="8642" xr:uid="{00000000-0005-0000-0000-00002D0B0000}"/>
    <cellStyle name="20% – paryškinimas 3 5 2 2 3" xfId="1434" xr:uid="{00000000-0005-0000-0000-00002E0B0000}"/>
    <cellStyle name="20% – paryškinimas 3 5 2 2 3 2" xfId="1435" xr:uid="{00000000-0005-0000-0000-00002F0B0000}"/>
    <cellStyle name="20% – paryškinimas 3 5 2 2 3 2 2" xfId="1436" xr:uid="{00000000-0005-0000-0000-0000300B0000}"/>
    <cellStyle name="20% – paryškinimas 3 5 2 2 3 2 2 2" xfId="13181" xr:uid="{00000000-0005-0000-0000-0000310B0000}"/>
    <cellStyle name="20% – paryškinimas 3 5 2 2 3 2 3" xfId="8647" xr:uid="{00000000-0005-0000-0000-0000320B0000}"/>
    <cellStyle name="20% – paryškinimas 3 5 2 2 3 3" xfId="1437" xr:uid="{00000000-0005-0000-0000-0000330B0000}"/>
    <cellStyle name="20% – paryškinimas 3 5 2 2 3 3 2" xfId="13182" xr:uid="{00000000-0005-0000-0000-0000340B0000}"/>
    <cellStyle name="20% – paryškinimas 3 5 2 2 3 4" xfId="8646" xr:uid="{00000000-0005-0000-0000-0000350B0000}"/>
    <cellStyle name="20% – paryškinimas 3 5 2 2 4" xfId="1438" xr:uid="{00000000-0005-0000-0000-0000360B0000}"/>
    <cellStyle name="20% – paryškinimas 3 5 2 2 4 2" xfId="1439" xr:uid="{00000000-0005-0000-0000-0000370B0000}"/>
    <cellStyle name="20% – paryškinimas 3 5 2 2 4 2 2" xfId="13183" xr:uid="{00000000-0005-0000-0000-0000380B0000}"/>
    <cellStyle name="20% – paryškinimas 3 5 2 2 4 3" xfId="8648" xr:uid="{00000000-0005-0000-0000-0000390B0000}"/>
    <cellStyle name="20% – paryškinimas 3 5 2 2 5" xfId="1440" xr:uid="{00000000-0005-0000-0000-00003A0B0000}"/>
    <cellStyle name="20% – paryškinimas 3 5 2 2 5 2" xfId="13184" xr:uid="{00000000-0005-0000-0000-00003B0B0000}"/>
    <cellStyle name="20% – paryškinimas 3 5 2 2 6" xfId="8641" xr:uid="{00000000-0005-0000-0000-00003C0B0000}"/>
    <cellStyle name="20% – paryškinimas 3 5 2 3" xfId="1441" xr:uid="{00000000-0005-0000-0000-00003D0B0000}"/>
    <cellStyle name="20% – paryškinimas 3 5 2 3 2" xfId="1442" xr:uid="{00000000-0005-0000-0000-00003E0B0000}"/>
    <cellStyle name="20% – paryškinimas 3 5 2 3 2 2" xfId="1443" xr:uid="{00000000-0005-0000-0000-00003F0B0000}"/>
    <cellStyle name="20% – paryškinimas 3 5 2 3 2 2 2" xfId="1444" xr:uid="{00000000-0005-0000-0000-0000400B0000}"/>
    <cellStyle name="20% – paryškinimas 3 5 2 3 2 2 2 2" xfId="13185" xr:uid="{00000000-0005-0000-0000-0000410B0000}"/>
    <cellStyle name="20% – paryškinimas 3 5 2 3 2 2 3" xfId="8651" xr:uid="{00000000-0005-0000-0000-0000420B0000}"/>
    <cellStyle name="20% – paryškinimas 3 5 2 3 2 3" xfId="1445" xr:uid="{00000000-0005-0000-0000-0000430B0000}"/>
    <cellStyle name="20% – paryškinimas 3 5 2 3 2 3 2" xfId="13186" xr:uid="{00000000-0005-0000-0000-0000440B0000}"/>
    <cellStyle name="20% – paryškinimas 3 5 2 3 2 4" xfId="8650" xr:uid="{00000000-0005-0000-0000-0000450B0000}"/>
    <cellStyle name="20% – paryškinimas 3 5 2 3 3" xfId="1446" xr:uid="{00000000-0005-0000-0000-0000460B0000}"/>
    <cellStyle name="20% – paryškinimas 3 5 2 3 3 2" xfId="1447" xr:uid="{00000000-0005-0000-0000-0000470B0000}"/>
    <cellStyle name="20% – paryškinimas 3 5 2 3 3 2 2" xfId="13187" xr:uid="{00000000-0005-0000-0000-0000480B0000}"/>
    <cellStyle name="20% – paryškinimas 3 5 2 3 3 3" xfId="8652" xr:uid="{00000000-0005-0000-0000-0000490B0000}"/>
    <cellStyle name="20% – paryškinimas 3 5 2 3 4" xfId="1448" xr:uid="{00000000-0005-0000-0000-00004A0B0000}"/>
    <cellStyle name="20% – paryškinimas 3 5 2 3 4 2" xfId="13188" xr:uid="{00000000-0005-0000-0000-00004B0B0000}"/>
    <cellStyle name="20% – paryškinimas 3 5 2 3 5" xfId="8649" xr:uid="{00000000-0005-0000-0000-00004C0B0000}"/>
    <cellStyle name="20% – paryškinimas 3 5 2 4" xfId="1449" xr:uid="{00000000-0005-0000-0000-00004D0B0000}"/>
    <cellStyle name="20% – paryškinimas 3 5 2 4 2" xfId="1450" xr:uid="{00000000-0005-0000-0000-00004E0B0000}"/>
    <cellStyle name="20% – paryškinimas 3 5 2 4 2 2" xfId="1451" xr:uid="{00000000-0005-0000-0000-00004F0B0000}"/>
    <cellStyle name="20% – paryškinimas 3 5 2 4 2 2 2" xfId="13189" xr:uid="{00000000-0005-0000-0000-0000500B0000}"/>
    <cellStyle name="20% – paryškinimas 3 5 2 4 2 3" xfId="8654" xr:uid="{00000000-0005-0000-0000-0000510B0000}"/>
    <cellStyle name="20% – paryškinimas 3 5 2 4 3" xfId="1452" xr:uid="{00000000-0005-0000-0000-0000520B0000}"/>
    <cellStyle name="20% – paryškinimas 3 5 2 4 3 2" xfId="13190" xr:uid="{00000000-0005-0000-0000-0000530B0000}"/>
    <cellStyle name="20% – paryškinimas 3 5 2 4 4" xfId="8653" xr:uid="{00000000-0005-0000-0000-0000540B0000}"/>
    <cellStyle name="20% – paryškinimas 3 5 2 5" xfId="1453" xr:uid="{00000000-0005-0000-0000-0000550B0000}"/>
    <cellStyle name="20% – paryškinimas 3 5 2 5 2" xfId="1454" xr:uid="{00000000-0005-0000-0000-0000560B0000}"/>
    <cellStyle name="20% – paryškinimas 3 5 2 5 2 2" xfId="13191" xr:uid="{00000000-0005-0000-0000-0000570B0000}"/>
    <cellStyle name="20% – paryškinimas 3 5 2 5 3" xfId="8655" xr:uid="{00000000-0005-0000-0000-0000580B0000}"/>
    <cellStyle name="20% – paryškinimas 3 5 2 6" xfId="1455" xr:uid="{00000000-0005-0000-0000-0000590B0000}"/>
    <cellStyle name="20% – paryškinimas 3 5 2 6 2" xfId="13192" xr:uid="{00000000-0005-0000-0000-00005A0B0000}"/>
    <cellStyle name="20% – paryškinimas 3 5 2 7" xfId="8640" xr:uid="{00000000-0005-0000-0000-00005B0B0000}"/>
    <cellStyle name="20% – paryškinimas 3 5 3" xfId="1456" xr:uid="{00000000-0005-0000-0000-00005C0B0000}"/>
    <cellStyle name="20% – paryškinimas 3 5 3 2" xfId="1457" xr:uid="{00000000-0005-0000-0000-00005D0B0000}"/>
    <cellStyle name="20% – paryškinimas 3 5 3 2 2" xfId="1458" xr:uid="{00000000-0005-0000-0000-00005E0B0000}"/>
    <cellStyle name="20% – paryškinimas 3 5 3 2 2 2" xfId="1459" xr:uid="{00000000-0005-0000-0000-00005F0B0000}"/>
    <cellStyle name="20% – paryškinimas 3 5 3 2 2 2 2" xfId="1460" xr:uid="{00000000-0005-0000-0000-0000600B0000}"/>
    <cellStyle name="20% – paryškinimas 3 5 3 2 2 2 2 2" xfId="13193" xr:uid="{00000000-0005-0000-0000-0000610B0000}"/>
    <cellStyle name="20% – paryškinimas 3 5 3 2 2 2 3" xfId="8659" xr:uid="{00000000-0005-0000-0000-0000620B0000}"/>
    <cellStyle name="20% – paryškinimas 3 5 3 2 2 3" xfId="1461" xr:uid="{00000000-0005-0000-0000-0000630B0000}"/>
    <cellStyle name="20% – paryškinimas 3 5 3 2 2 3 2" xfId="13194" xr:uid="{00000000-0005-0000-0000-0000640B0000}"/>
    <cellStyle name="20% – paryškinimas 3 5 3 2 2 4" xfId="8658" xr:uid="{00000000-0005-0000-0000-0000650B0000}"/>
    <cellStyle name="20% – paryškinimas 3 5 3 2 3" xfId="1462" xr:uid="{00000000-0005-0000-0000-0000660B0000}"/>
    <cellStyle name="20% – paryškinimas 3 5 3 2 3 2" xfId="1463" xr:uid="{00000000-0005-0000-0000-0000670B0000}"/>
    <cellStyle name="20% – paryškinimas 3 5 3 2 3 2 2" xfId="13195" xr:uid="{00000000-0005-0000-0000-0000680B0000}"/>
    <cellStyle name="20% – paryškinimas 3 5 3 2 3 3" xfId="8660" xr:uid="{00000000-0005-0000-0000-0000690B0000}"/>
    <cellStyle name="20% – paryškinimas 3 5 3 2 4" xfId="1464" xr:uid="{00000000-0005-0000-0000-00006A0B0000}"/>
    <cellStyle name="20% – paryškinimas 3 5 3 2 4 2" xfId="13196" xr:uid="{00000000-0005-0000-0000-00006B0B0000}"/>
    <cellStyle name="20% – paryškinimas 3 5 3 2 5" xfId="8657" xr:uid="{00000000-0005-0000-0000-00006C0B0000}"/>
    <cellStyle name="20% – paryškinimas 3 5 3 3" xfId="1465" xr:uid="{00000000-0005-0000-0000-00006D0B0000}"/>
    <cellStyle name="20% – paryškinimas 3 5 3 3 2" xfId="1466" xr:uid="{00000000-0005-0000-0000-00006E0B0000}"/>
    <cellStyle name="20% – paryškinimas 3 5 3 3 2 2" xfId="1467" xr:uid="{00000000-0005-0000-0000-00006F0B0000}"/>
    <cellStyle name="20% – paryškinimas 3 5 3 3 2 2 2" xfId="13197" xr:uid="{00000000-0005-0000-0000-0000700B0000}"/>
    <cellStyle name="20% – paryškinimas 3 5 3 3 2 3" xfId="8662" xr:uid="{00000000-0005-0000-0000-0000710B0000}"/>
    <cellStyle name="20% – paryškinimas 3 5 3 3 3" xfId="1468" xr:uid="{00000000-0005-0000-0000-0000720B0000}"/>
    <cellStyle name="20% – paryškinimas 3 5 3 3 3 2" xfId="13198" xr:uid="{00000000-0005-0000-0000-0000730B0000}"/>
    <cellStyle name="20% – paryškinimas 3 5 3 3 4" xfId="8661" xr:uid="{00000000-0005-0000-0000-0000740B0000}"/>
    <cellStyle name="20% – paryškinimas 3 5 3 4" xfId="1469" xr:uid="{00000000-0005-0000-0000-0000750B0000}"/>
    <cellStyle name="20% – paryškinimas 3 5 3 4 2" xfId="1470" xr:uid="{00000000-0005-0000-0000-0000760B0000}"/>
    <cellStyle name="20% – paryškinimas 3 5 3 4 2 2" xfId="13199" xr:uid="{00000000-0005-0000-0000-0000770B0000}"/>
    <cellStyle name="20% – paryškinimas 3 5 3 4 3" xfId="8663" xr:uid="{00000000-0005-0000-0000-0000780B0000}"/>
    <cellStyle name="20% – paryškinimas 3 5 3 5" xfId="1471" xr:uid="{00000000-0005-0000-0000-0000790B0000}"/>
    <cellStyle name="20% – paryškinimas 3 5 3 5 2" xfId="13200" xr:uid="{00000000-0005-0000-0000-00007A0B0000}"/>
    <cellStyle name="20% – paryškinimas 3 5 3 6" xfId="8656" xr:uid="{00000000-0005-0000-0000-00007B0B0000}"/>
    <cellStyle name="20% – paryškinimas 3 5 4" xfId="1472" xr:uid="{00000000-0005-0000-0000-00007C0B0000}"/>
    <cellStyle name="20% – paryškinimas 3 5 4 2" xfId="1473" xr:uid="{00000000-0005-0000-0000-00007D0B0000}"/>
    <cellStyle name="20% – paryškinimas 3 5 4 2 2" xfId="1474" xr:uid="{00000000-0005-0000-0000-00007E0B0000}"/>
    <cellStyle name="20% – paryškinimas 3 5 4 2 2 2" xfId="1475" xr:uid="{00000000-0005-0000-0000-00007F0B0000}"/>
    <cellStyle name="20% – paryškinimas 3 5 4 2 2 2 2" xfId="13201" xr:uid="{00000000-0005-0000-0000-0000800B0000}"/>
    <cellStyle name="20% – paryškinimas 3 5 4 2 2 3" xfId="8666" xr:uid="{00000000-0005-0000-0000-0000810B0000}"/>
    <cellStyle name="20% – paryškinimas 3 5 4 2 3" xfId="1476" xr:uid="{00000000-0005-0000-0000-0000820B0000}"/>
    <cellStyle name="20% – paryškinimas 3 5 4 2 3 2" xfId="13202" xr:uid="{00000000-0005-0000-0000-0000830B0000}"/>
    <cellStyle name="20% – paryškinimas 3 5 4 2 4" xfId="8665" xr:uid="{00000000-0005-0000-0000-0000840B0000}"/>
    <cellStyle name="20% – paryškinimas 3 5 4 3" xfId="1477" xr:uid="{00000000-0005-0000-0000-0000850B0000}"/>
    <cellStyle name="20% – paryškinimas 3 5 4 3 2" xfId="1478" xr:uid="{00000000-0005-0000-0000-0000860B0000}"/>
    <cellStyle name="20% – paryškinimas 3 5 4 3 2 2" xfId="13203" xr:uid="{00000000-0005-0000-0000-0000870B0000}"/>
    <cellStyle name="20% – paryškinimas 3 5 4 3 3" xfId="8667" xr:uid="{00000000-0005-0000-0000-0000880B0000}"/>
    <cellStyle name="20% – paryškinimas 3 5 4 4" xfId="1479" xr:uid="{00000000-0005-0000-0000-0000890B0000}"/>
    <cellStyle name="20% – paryškinimas 3 5 4 4 2" xfId="13204" xr:uid="{00000000-0005-0000-0000-00008A0B0000}"/>
    <cellStyle name="20% – paryškinimas 3 5 4 5" xfId="8664" xr:uid="{00000000-0005-0000-0000-00008B0B0000}"/>
    <cellStyle name="20% – paryškinimas 3 5 5" xfId="1480" xr:uid="{00000000-0005-0000-0000-00008C0B0000}"/>
    <cellStyle name="20% – paryškinimas 3 5 5 2" xfId="1481" xr:uid="{00000000-0005-0000-0000-00008D0B0000}"/>
    <cellStyle name="20% – paryškinimas 3 5 5 2 2" xfId="1482" xr:uid="{00000000-0005-0000-0000-00008E0B0000}"/>
    <cellStyle name="20% – paryškinimas 3 5 5 2 2 2" xfId="13205" xr:uid="{00000000-0005-0000-0000-00008F0B0000}"/>
    <cellStyle name="20% – paryškinimas 3 5 5 2 3" xfId="8669" xr:uid="{00000000-0005-0000-0000-0000900B0000}"/>
    <cellStyle name="20% – paryškinimas 3 5 5 3" xfId="1483" xr:uid="{00000000-0005-0000-0000-0000910B0000}"/>
    <cellStyle name="20% – paryškinimas 3 5 5 3 2" xfId="13206" xr:uid="{00000000-0005-0000-0000-0000920B0000}"/>
    <cellStyle name="20% – paryškinimas 3 5 5 4" xfId="8668" xr:uid="{00000000-0005-0000-0000-0000930B0000}"/>
    <cellStyle name="20% – paryškinimas 3 5 6" xfId="1484" xr:uid="{00000000-0005-0000-0000-0000940B0000}"/>
    <cellStyle name="20% – paryškinimas 3 5 6 2" xfId="1485" xr:uid="{00000000-0005-0000-0000-0000950B0000}"/>
    <cellStyle name="20% – paryškinimas 3 5 6 2 2" xfId="13207" xr:uid="{00000000-0005-0000-0000-0000960B0000}"/>
    <cellStyle name="20% – paryškinimas 3 5 6 3" xfId="8670" xr:uid="{00000000-0005-0000-0000-0000970B0000}"/>
    <cellStyle name="20% – paryškinimas 3 5 7" xfId="1486" xr:uid="{00000000-0005-0000-0000-0000980B0000}"/>
    <cellStyle name="20% – paryškinimas 3 5 7 2" xfId="13208" xr:uid="{00000000-0005-0000-0000-0000990B0000}"/>
    <cellStyle name="20% – paryškinimas 3 5 8" xfId="8639" xr:uid="{00000000-0005-0000-0000-00009A0B0000}"/>
    <cellStyle name="20% – paryškinimas 3 6" xfId="1487" xr:uid="{00000000-0005-0000-0000-00009B0B0000}"/>
    <cellStyle name="20% – paryškinimas 3 6 2" xfId="1488" xr:uid="{00000000-0005-0000-0000-00009C0B0000}"/>
    <cellStyle name="20% – paryškinimas 3 6 2 2" xfId="1489" xr:uid="{00000000-0005-0000-0000-00009D0B0000}"/>
    <cellStyle name="20% – paryškinimas 3 6 2 2 2" xfId="1490" xr:uid="{00000000-0005-0000-0000-00009E0B0000}"/>
    <cellStyle name="20% – paryškinimas 3 6 2 2 2 2" xfId="1491" xr:uid="{00000000-0005-0000-0000-00009F0B0000}"/>
    <cellStyle name="20% – paryškinimas 3 6 2 2 2 2 2" xfId="1492" xr:uid="{00000000-0005-0000-0000-0000A00B0000}"/>
    <cellStyle name="20% – paryškinimas 3 6 2 2 2 2 2 2" xfId="13209" xr:uid="{00000000-0005-0000-0000-0000A10B0000}"/>
    <cellStyle name="20% – paryškinimas 3 6 2 2 2 2 3" xfId="8675" xr:uid="{00000000-0005-0000-0000-0000A20B0000}"/>
    <cellStyle name="20% – paryškinimas 3 6 2 2 2 3" xfId="1493" xr:uid="{00000000-0005-0000-0000-0000A30B0000}"/>
    <cellStyle name="20% – paryškinimas 3 6 2 2 2 3 2" xfId="13210" xr:uid="{00000000-0005-0000-0000-0000A40B0000}"/>
    <cellStyle name="20% – paryškinimas 3 6 2 2 2 4" xfId="8674" xr:uid="{00000000-0005-0000-0000-0000A50B0000}"/>
    <cellStyle name="20% – paryškinimas 3 6 2 2 3" xfId="1494" xr:uid="{00000000-0005-0000-0000-0000A60B0000}"/>
    <cellStyle name="20% – paryškinimas 3 6 2 2 3 2" xfId="1495" xr:uid="{00000000-0005-0000-0000-0000A70B0000}"/>
    <cellStyle name="20% – paryškinimas 3 6 2 2 3 2 2" xfId="13211" xr:uid="{00000000-0005-0000-0000-0000A80B0000}"/>
    <cellStyle name="20% – paryškinimas 3 6 2 2 3 3" xfId="8676" xr:uid="{00000000-0005-0000-0000-0000A90B0000}"/>
    <cellStyle name="20% – paryškinimas 3 6 2 2 4" xfId="1496" xr:uid="{00000000-0005-0000-0000-0000AA0B0000}"/>
    <cellStyle name="20% – paryškinimas 3 6 2 2 4 2" xfId="13212" xr:uid="{00000000-0005-0000-0000-0000AB0B0000}"/>
    <cellStyle name="20% – paryškinimas 3 6 2 2 5" xfId="8673" xr:uid="{00000000-0005-0000-0000-0000AC0B0000}"/>
    <cellStyle name="20% – paryškinimas 3 6 2 3" xfId="1497" xr:uid="{00000000-0005-0000-0000-0000AD0B0000}"/>
    <cellStyle name="20% – paryškinimas 3 6 2 3 2" xfId="1498" xr:uid="{00000000-0005-0000-0000-0000AE0B0000}"/>
    <cellStyle name="20% – paryškinimas 3 6 2 3 2 2" xfId="1499" xr:uid="{00000000-0005-0000-0000-0000AF0B0000}"/>
    <cellStyle name="20% – paryškinimas 3 6 2 3 2 2 2" xfId="13213" xr:uid="{00000000-0005-0000-0000-0000B00B0000}"/>
    <cellStyle name="20% – paryškinimas 3 6 2 3 2 3" xfId="8678" xr:uid="{00000000-0005-0000-0000-0000B10B0000}"/>
    <cellStyle name="20% – paryškinimas 3 6 2 3 3" xfId="1500" xr:uid="{00000000-0005-0000-0000-0000B20B0000}"/>
    <cellStyle name="20% – paryškinimas 3 6 2 3 3 2" xfId="13214" xr:uid="{00000000-0005-0000-0000-0000B30B0000}"/>
    <cellStyle name="20% – paryškinimas 3 6 2 3 4" xfId="8677" xr:uid="{00000000-0005-0000-0000-0000B40B0000}"/>
    <cellStyle name="20% – paryškinimas 3 6 2 4" xfId="1501" xr:uid="{00000000-0005-0000-0000-0000B50B0000}"/>
    <cellStyle name="20% – paryškinimas 3 6 2 4 2" xfId="1502" xr:uid="{00000000-0005-0000-0000-0000B60B0000}"/>
    <cellStyle name="20% – paryškinimas 3 6 2 4 2 2" xfId="13215" xr:uid="{00000000-0005-0000-0000-0000B70B0000}"/>
    <cellStyle name="20% – paryškinimas 3 6 2 4 3" xfId="8679" xr:uid="{00000000-0005-0000-0000-0000B80B0000}"/>
    <cellStyle name="20% – paryškinimas 3 6 2 5" xfId="1503" xr:uid="{00000000-0005-0000-0000-0000B90B0000}"/>
    <cellStyle name="20% – paryškinimas 3 6 2 5 2" xfId="13216" xr:uid="{00000000-0005-0000-0000-0000BA0B0000}"/>
    <cellStyle name="20% – paryškinimas 3 6 2 6" xfId="8672" xr:uid="{00000000-0005-0000-0000-0000BB0B0000}"/>
    <cellStyle name="20% – paryškinimas 3 6 3" xfId="1504" xr:uid="{00000000-0005-0000-0000-0000BC0B0000}"/>
    <cellStyle name="20% – paryškinimas 3 6 3 2" xfId="1505" xr:uid="{00000000-0005-0000-0000-0000BD0B0000}"/>
    <cellStyle name="20% – paryškinimas 3 6 3 2 2" xfId="1506" xr:uid="{00000000-0005-0000-0000-0000BE0B0000}"/>
    <cellStyle name="20% – paryškinimas 3 6 3 2 2 2" xfId="1507" xr:uid="{00000000-0005-0000-0000-0000BF0B0000}"/>
    <cellStyle name="20% – paryškinimas 3 6 3 2 2 2 2" xfId="13217" xr:uid="{00000000-0005-0000-0000-0000C00B0000}"/>
    <cellStyle name="20% – paryškinimas 3 6 3 2 2 3" xfId="8682" xr:uid="{00000000-0005-0000-0000-0000C10B0000}"/>
    <cellStyle name="20% – paryškinimas 3 6 3 2 3" xfId="1508" xr:uid="{00000000-0005-0000-0000-0000C20B0000}"/>
    <cellStyle name="20% – paryškinimas 3 6 3 2 3 2" xfId="13218" xr:uid="{00000000-0005-0000-0000-0000C30B0000}"/>
    <cellStyle name="20% – paryškinimas 3 6 3 2 4" xfId="8681" xr:uid="{00000000-0005-0000-0000-0000C40B0000}"/>
    <cellStyle name="20% – paryškinimas 3 6 3 3" xfId="1509" xr:uid="{00000000-0005-0000-0000-0000C50B0000}"/>
    <cellStyle name="20% – paryškinimas 3 6 3 3 2" xfId="1510" xr:uid="{00000000-0005-0000-0000-0000C60B0000}"/>
    <cellStyle name="20% – paryškinimas 3 6 3 3 2 2" xfId="13219" xr:uid="{00000000-0005-0000-0000-0000C70B0000}"/>
    <cellStyle name="20% – paryškinimas 3 6 3 3 3" xfId="8683" xr:uid="{00000000-0005-0000-0000-0000C80B0000}"/>
    <cellStyle name="20% – paryškinimas 3 6 3 4" xfId="1511" xr:uid="{00000000-0005-0000-0000-0000C90B0000}"/>
    <cellStyle name="20% – paryškinimas 3 6 3 4 2" xfId="13220" xr:uid="{00000000-0005-0000-0000-0000CA0B0000}"/>
    <cellStyle name="20% – paryškinimas 3 6 3 5" xfId="8680" xr:uid="{00000000-0005-0000-0000-0000CB0B0000}"/>
    <cellStyle name="20% – paryškinimas 3 6 4" xfId="1512" xr:uid="{00000000-0005-0000-0000-0000CC0B0000}"/>
    <cellStyle name="20% – paryškinimas 3 6 4 2" xfId="1513" xr:uid="{00000000-0005-0000-0000-0000CD0B0000}"/>
    <cellStyle name="20% – paryškinimas 3 6 4 2 2" xfId="1514" xr:uid="{00000000-0005-0000-0000-0000CE0B0000}"/>
    <cellStyle name="20% – paryškinimas 3 6 4 2 2 2" xfId="13221" xr:uid="{00000000-0005-0000-0000-0000CF0B0000}"/>
    <cellStyle name="20% – paryškinimas 3 6 4 2 3" xfId="8685" xr:uid="{00000000-0005-0000-0000-0000D00B0000}"/>
    <cellStyle name="20% – paryškinimas 3 6 4 3" xfId="1515" xr:uid="{00000000-0005-0000-0000-0000D10B0000}"/>
    <cellStyle name="20% – paryškinimas 3 6 4 3 2" xfId="13222" xr:uid="{00000000-0005-0000-0000-0000D20B0000}"/>
    <cellStyle name="20% – paryškinimas 3 6 4 4" xfId="8684" xr:uid="{00000000-0005-0000-0000-0000D30B0000}"/>
    <cellStyle name="20% – paryškinimas 3 6 5" xfId="1516" xr:uid="{00000000-0005-0000-0000-0000D40B0000}"/>
    <cellStyle name="20% – paryškinimas 3 6 5 2" xfId="1517" xr:uid="{00000000-0005-0000-0000-0000D50B0000}"/>
    <cellStyle name="20% – paryškinimas 3 6 5 2 2" xfId="13223" xr:uid="{00000000-0005-0000-0000-0000D60B0000}"/>
    <cellStyle name="20% – paryškinimas 3 6 5 3" xfId="8686" xr:uid="{00000000-0005-0000-0000-0000D70B0000}"/>
    <cellStyle name="20% – paryškinimas 3 6 6" xfId="1518" xr:uid="{00000000-0005-0000-0000-0000D80B0000}"/>
    <cellStyle name="20% – paryškinimas 3 6 6 2" xfId="13224" xr:uid="{00000000-0005-0000-0000-0000D90B0000}"/>
    <cellStyle name="20% – paryškinimas 3 6 7" xfId="8671" xr:uid="{00000000-0005-0000-0000-0000DA0B0000}"/>
    <cellStyle name="20% – paryškinimas 4 2" xfId="1519" xr:uid="{00000000-0005-0000-0000-0000DB0B0000}"/>
    <cellStyle name="20% – paryškinimas 4 2 10" xfId="8687" xr:uid="{00000000-0005-0000-0000-0000DC0B0000}"/>
    <cellStyle name="20% – paryškinimas 4 2 2" xfId="1520" xr:uid="{00000000-0005-0000-0000-0000DD0B0000}"/>
    <cellStyle name="20% – paryškinimas 4 2 2 10" xfId="8688" xr:uid="{00000000-0005-0000-0000-0000DE0B0000}"/>
    <cellStyle name="20% – paryškinimas 4 2 2 2" xfId="1521" xr:uid="{00000000-0005-0000-0000-0000DF0B0000}"/>
    <cellStyle name="20% – paryškinimas 4 2 2 2 2" xfId="1522" xr:uid="{00000000-0005-0000-0000-0000E00B0000}"/>
    <cellStyle name="20% – paryškinimas 4 2 2 2 2 2" xfId="1523" xr:uid="{00000000-0005-0000-0000-0000E10B0000}"/>
    <cellStyle name="20% – paryškinimas 4 2 2 2 2 2 2" xfId="1524" xr:uid="{00000000-0005-0000-0000-0000E20B0000}"/>
    <cellStyle name="20% – paryškinimas 4 2 2 2 2 2 2 2" xfId="1525" xr:uid="{00000000-0005-0000-0000-0000E30B0000}"/>
    <cellStyle name="20% – paryškinimas 4 2 2 2 2 2 2 2 2" xfId="1526" xr:uid="{00000000-0005-0000-0000-0000E40B0000}"/>
    <cellStyle name="20% – paryškinimas 4 2 2 2 2 2 2 2 2 2" xfId="13225" xr:uid="{00000000-0005-0000-0000-0000E50B0000}"/>
    <cellStyle name="20% – paryškinimas 4 2 2 2 2 2 2 2 3" xfId="8693" xr:uid="{00000000-0005-0000-0000-0000E60B0000}"/>
    <cellStyle name="20% – paryškinimas 4 2 2 2 2 2 2 3" xfId="1527" xr:uid="{00000000-0005-0000-0000-0000E70B0000}"/>
    <cellStyle name="20% – paryškinimas 4 2 2 2 2 2 2 3 2" xfId="13226" xr:uid="{00000000-0005-0000-0000-0000E80B0000}"/>
    <cellStyle name="20% – paryškinimas 4 2 2 2 2 2 2 4" xfId="8692" xr:uid="{00000000-0005-0000-0000-0000E90B0000}"/>
    <cellStyle name="20% – paryškinimas 4 2 2 2 2 2 3" xfId="1528" xr:uid="{00000000-0005-0000-0000-0000EA0B0000}"/>
    <cellStyle name="20% – paryškinimas 4 2 2 2 2 2 3 2" xfId="1529" xr:uid="{00000000-0005-0000-0000-0000EB0B0000}"/>
    <cellStyle name="20% – paryškinimas 4 2 2 2 2 2 3 2 2" xfId="13227" xr:uid="{00000000-0005-0000-0000-0000EC0B0000}"/>
    <cellStyle name="20% – paryškinimas 4 2 2 2 2 2 3 3" xfId="8694" xr:uid="{00000000-0005-0000-0000-0000ED0B0000}"/>
    <cellStyle name="20% – paryškinimas 4 2 2 2 2 2 4" xfId="1530" xr:uid="{00000000-0005-0000-0000-0000EE0B0000}"/>
    <cellStyle name="20% – paryškinimas 4 2 2 2 2 2 4 2" xfId="13228" xr:uid="{00000000-0005-0000-0000-0000EF0B0000}"/>
    <cellStyle name="20% – paryškinimas 4 2 2 2 2 2 5" xfId="8691" xr:uid="{00000000-0005-0000-0000-0000F00B0000}"/>
    <cellStyle name="20% – paryškinimas 4 2 2 2 2 3" xfId="1531" xr:uid="{00000000-0005-0000-0000-0000F10B0000}"/>
    <cellStyle name="20% – paryškinimas 4 2 2 2 2 3 2" xfId="1532" xr:uid="{00000000-0005-0000-0000-0000F20B0000}"/>
    <cellStyle name="20% – paryškinimas 4 2 2 2 2 3 2 2" xfId="1533" xr:uid="{00000000-0005-0000-0000-0000F30B0000}"/>
    <cellStyle name="20% – paryškinimas 4 2 2 2 2 3 2 2 2" xfId="13229" xr:uid="{00000000-0005-0000-0000-0000F40B0000}"/>
    <cellStyle name="20% – paryškinimas 4 2 2 2 2 3 2 3" xfId="8696" xr:uid="{00000000-0005-0000-0000-0000F50B0000}"/>
    <cellStyle name="20% – paryškinimas 4 2 2 2 2 3 3" xfId="1534" xr:uid="{00000000-0005-0000-0000-0000F60B0000}"/>
    <cellStyle name="20% – paryškinimas 4 2 2 2 2 3 3 2" xfId="13230" xr:uid="{00000000-0005-0000-0000-0000F70B0000}"/>
    <cellStyle name="20% – paryškinimas 4 2 2 2 2 3 4" xfId="8695" xr:uid="{00000000-0005-0000-0000-0000F80B0000}"/>
    <cellStyle name="20% – paryškinimas 4 2 2 2 2 4" xfId="1535" xr:uid="{00000000-0005-0000-0000-0000F90B0000}"/>
    <cellStyle name="20% – paryškinimas 4 2 2 2 2 4 2" xfId="1536" xr:uid="{00000000-0005-0000-0000-0000FA0B0000}"/>
    <cellStyle name="20% – paryškinimas 4 2 2 2 2 4 2 2" xfId="13231" xr:uid="{00000000-0005-0000-0000-0000FB0B0000}"/>
    <cellStyle name="20% – paryškinimas 4 2 2 2 2 4 3" xfId="8697" xr:uid="{00000000-0005-0000-0000-0000FC0B0000}"/>
    <cellStyle name="20% – paryškinimas 4 2 2 2 2 5" xfId="1537" xr:uid="{00000000-0005-0000-0000-0000FD0B0000}"/>
    <cellStyle name="20% – paryškinimas 4 2 2 2 2 5 2" xfId="13232" xr:uid="{00000000-0005-0000-0000-0000FE0B0000}"/>
    <cellStyle name="20% – paryškinimas 4 2 2 2 2 6" xfId="8690" xr:uid="{00000000-0005-0000-0000-0000FF0B0000}"/>
    <cellStyle name="20% – paryškinimas 4 2 2 2 3" xfId="1538" xr:uid="{00000000-0005-0000-0000-0000000C0000}"/>
    <cellStyle name="20% – paryškinimas 4 2 2 2 3 2" xfId="1539" xr:uid="{00000000-0005-0000-0000-0000010C0000}"/>
    <cellStyle name="20% – paryškinimas 4 2 2 2 3 2 2" xfId="1540" xr:uid="{00000000-0005-0000-0000-0000020C0000}"/>
    <cellStyle name="20% – paryškinimas 4 2 2 2 3 2 2 2" xfId="1541" xr:uid="{00000000-0005-0000-0000-0000030C0000}"/>
    <cellStyle name="20% – paryškinimas 4 2 2 2 3 2 2 2 2" xfId="13233" xr:uid="{00000000-0005-0000-0000-0000040C0000}"/>
    <cellStyle name="20% – paryškinimas 4 2 2 2 3 2 2 3" xfId="8700" xr:uid="{00000000-0005-0000-0000-0000050C0000}"/>
    <cellStyle name="20% – paryškinimas 4 2 2 2 3 2 3" xfId="1542" xr:uid="{00000000-0005-0000-0000-0000060C0000}"/>
    <cellStyle name="20% – paryškinimas 4 2 2 2 3 2 3 2" xfId="13234" xr:uid="{00000000-0005-0000-0000-0000070C0000}"/>
    <cellStyle name="20% – paryškinimas 4 2 2 2 3 2 4" xfId="8699" xr:uid="{00000000-0005-0000-0000-0000080C0000}"/>
    <cellStyle name="20% – paryškinimas 4 2 2 2 3 3" xfId="1543" xr:uid="{00000000-0005-0000-0000-0000090C0000}"/>
    <cellStyle name="20% – paryškinimas 4 2 2 2 3 3 2" xfId="1544" xr:uid="{00000000-0005-0000-0000-00000A0C0000}"/>
    <cellStyle name="20% – paryškinimas 4 2 2 2 3 3 2 2" xfId="13235" xr:uid="{00000000-0005-0000-0000-00000B0C0000}"/>
    <cellStyle name="20% – paryškinimas 4 2 2 2 3 3 3" xfId="8701" xr:uid="{00000000-0005-0000-0000-00000C0C0000}"/>
    <cellStyle name="20% – paryškinimas 4 2 2 2 3 4" xfId="1545" xr:uid="{00000000-0005-0000-0000-00000D0C0000}"/>
    <cellStyle name="20% – paryškinimas 4 2 2 2 3 4 2" xfId="13236" xr:uid="{00000000-0005-0000-0000-00000E0C0000}"/>
    <cellStyle name="20% – paryškinimas 4 2 2 2 3 5" xfId="8698" xr:uid="{00000000-0005-0000-0000-00000F0C0000}"/>
    <cellStyle name="20% – paryškinimas 4 2 2 2 4" xfId="1546" xr:uid="{00000000-0005-0000-0000-0000100C0000}"/>
    <cellStyle name="20% – paryškinimas 4 2 2 2 4 2" xfId="1547" xr:uid="{00000000-0005-0000-0000-0000110C0000}"/>
    <cellStyle name="20% – paryškinimas 4 2 2 2 4 2 2" xfId="1548" xr:uid="{00000000-0005-0000-0000-0000120C0000}"/>
    <cellStyle name="20% – paryškinimas 4 2 2 2 4 2 2 2" xfId="13237" xr:uid="{00000000-0005-0000-0000-0000130C0000}"/>
    <cellStyle name="20% – paryškinimas 4 2 2 2 4 2 3" xfId="8703" xr:uid="{00000000-0005-0000-0000-0000140C0000}"/>
    <cellStyle name="20% – paryškinimas 4 2 2 2 4 3" xfId="1549" xr:uid="{00000000-0005-0000-0000-0000150C0000}"/>
    <cellStyle name="20% – paryškinimas 4 2 2 2 4 3 2" xfId="13238" xr:uid="{00000000-0005-0000-0000-0000160C0000}"/>
    <cellStyle name="20% – paryškinimas 4 2 2 2 4 4" xfId="8702" xr:uid="{00000000-0005-0000-0000-0000170C0000}"/>
    <cellStyle name="20% – paryškinimas 4 2 2 2 5" xfId="1550" xr:uid="{00000000-0005-0000-0000-0000180C0000}"/>
    <cellStyle name="20% – paryškinimas 4 2 2 2 5 2" xfId="1551" xr:uid="{00000000-0005-0000-0000-0000190C0000}"/>
    <cellStyle name="20% – paryškinimas 4 2 2 2 5 2 2" xfId="13239" xr:uid="{00000000-0005-0000-0000-00001A0C0000}"/>
    <cellStyle name="20% – paryškinimas 4 2 2 2 5 3" xfId="8704" xr:uid="{00000000-0005-0000-0000-00001B0C0000}"/>
    <cellStyle name="20% – paryškinimas 4 2 2 2 6" xfId="1552" xr:uid="{00000000-0005-0000-0000-00001C0C0000}"/>
    <cellStyle name="20% – paryškinimas 4 2 2 2 6 2" xfId="13240" xr:uid="{00000000-0005-0000-0000-00001D0C0000}"/>
    <cellStyle name="20% – paryškinimas 4 2 2 2 7" xfId="8689" xr:uid="{00000000-0005-0000-0000-00001E0C0000}"/>
    <cellStyle name="20% – paryškinimas 4 2 2 3" xfId="1553" xr:uid="{00000000-0005-0000-0000-00001F0C0000}"/>
    <cellStyle name="20% – paryškinimas 4 2 2 3 2" xfId="1554" xr:uid="{00000000-0005-0000-0000-0000200C0000}"/>
    <cellStyle name="20% – paryškinimas 4 2 2 3 2 2" xfId="1555" xr:uid="{00000000-0005-0000-0000-0000210C0000}"/>
    <cellStyle name="20% – paryškinimas 4 2 2 3 2 2 2" xfId="1556" xr:uid="{00000000-0005-0000-0000-0000220C0000}"/>
    <cellStyle name="20% – paryškinimas 4 2 2 3 2 2 2 2" xfId="1557" xr:uid="{00000000-0005-0000-0000-0000230C0000}"/>
    <cellStyle name="20% – paryškinimas 4 2 2 3 2 2 2 2 2" xfId="13241" xr:uid="{00000000-0005-0000-0000-0000240C0000}"/>
    <cellStyle name="20% – paryškinimas 4 2 2 3 2 2 2 3" xfId="8708" xr:uid="{00000000-0005-0000-0000-0000250C0000}"/>
    <cellStyle name="20% – paryškinimas 4 2 2 3 2 2 3" xfId="1558" xr:uid="{00000000-0005-0000-0000-0000260C0000}"/>
    <cellStyle name="20% – paryškinimas 4 2 2 3 2 2 3 2" xfId="13242" xr:uid="{00000000-0005-0000-0000-0000270C0000}"/>
    <cellStyle name="20% – paryškinimas 4 2 2 3 2 2 4" xfId="8707" xr:uid="{00000000-0005-0000-0000-0000280C0000}"/>
    <cellStyle name="20% – paryškinimas 4 2 2 3 2 3" xfId="1559" xr:uid="{00000000-0005-0000-0000-0000290C0000}"/>
    <cellStyle name="20% – paryškinimas 4 2 2 3 2 3 2" xfId="1560" xr:uid="{00000000-0005-0000-0000-00002A0C0000}"/>
    <cellStyle name="20% – paryškinimas 4 2 2 3 2 3 2 2" xfId="13243" xr:uid="{00000000-0005-0000-0000-00002B0C0000}"/>
    <cellStyle name="20% – paryškinimas 4 2 2 3 2 3 3" xfId="8709" xr:uid="{00000000-0005-0000-0000-00002C0C0000}"/>
    <cellStyle name="20% – paryškinimas 4 2 2 3 2 4" xfId="1561" xr:uid="{00000000-0005-0000-0000-00002D0C0000}"/>
    <cellStyle name="20% – paryškinimas 4 2 2 3 2 4 2" xfId="13244" xr:uid="{00000000-0005-0000-0000-00002E0C0000}"/>
    <cellStyle name="20% – paryškinimas 4 2 2 3 2 5" xfId="8706" xr:uid="{00000000-0005-0000-0000-00002F0C0000}"/>
    <cellStyle name="20% – paryškinimas 4 2 2 3 3" xfId="1562" xr:uid="{00000000-0005-0000-0000-0000300C0000}"/>
    <cellStyle name="20% – paryškinimas 4 2 2 3 3 2" xfId="1563" xr:uid="{00000000-0005-0000-0000-0000310C0000}"/>
    <cellStyle name="20% – paryškinimas 4 2 2 3 3 2 2" xfId="1564" xr:uid="{00000000-0005-0000-0000-0000320C0000}"/>
    <cellStyle name="20% – paryškinimas 4 2 2 3 3 2 2 2" xfId="13245" xr:uid="{00000000-0005-0000-0000-0000330C0000}"/>
    <cellStyle name="20% – paryškinimas 4 2 2 3 3 2 3" xfId="8711" xr:uid="{00000000-0005-0000-0000-0000340C0000}"/>
    <cellStyle name="20% – paryškinimas 4 2 2 3 3 3" xfId="1565" xr:uid="{00000000-0005-0000-0000-0000350C0000}"/>
    <cellStyle name="20% – paryškinimas 4 2 2 3 3 3 2" xfId="13246" xr:uid="{00000000-0005-0000-0000-0000360C0000}"/>
    <cellStyle name="20% – paryškinimas 4 2 2 3 3 4" xfId="8710" xr:uid="{00000000-0005-0000-0000-0000370C0000}"/>
    <cellStyle name="20% – paryškinimas 4 2 2 3 4" xfId="1566" xr:uid="{00000000-0005-0000-0000-0000380C0000}"/>
    <cellStyle name="20% – paryškinimas 4 2 2 3 4 2" xfId="1567" xr:uid="{00000000-0005-0000-0000-0000390C0000}"/>
    <cellStyle name="20% – paryškinimas 4 2 2 3 4 2 2" xfId="13247" xr:uid="{00000000-0005-0000-0000-00003A0C0000}"/>
    <cellStyle name="20% – paryškinimas 4 2 2 3 4 3" xfId="8712" xr:uid="{00000000-0005-0000-0000-00003B0C0000}"/>
    <cellStyle name="20% – paryškinimas 4 2 2 3 5" xfId="1568" xr:uid="{00000000-0005-0000-0000-00003C0C0000}"/>
    <cellStyle name="20% – paryškinimas 4 2 2 3 5 2" xfId="13248" xr:uid="{00000000-0005-0000-0000-00003D0C0000}"/>
    <cellStyle name="20% – paryškinimas 4 2 2 3 6" xfId="8705" xr:uid="{00000000-0005-0000-0000-00003E0C0000}"/>
    <cellStyle name="20% – paryškinimas 4 2 2 4" xfId="1569" xr:uid="{00000000-0005-0000-0000-00003F0C0000}"/>
    <cellStyle name="20% – paryškinimas 4 2 2 4 2" xfId="1570" xr:uid="{00000000-0005-0000-0000-0000400C0000}"/>
    <cellStyle name="20% – paryškinimas 4 2 2 4 2 2" xfId="1571" xr:uid="{00000000-0005-0000-0000-0000410C0000}"/>
    <cellStyle name="20% – paryškinimas 4 2 2 4 2 2 2" xfId="1572" xr:uid="{00000000-0005-0000-0000-0000420C0000}"/>
    <cellStyle name="20% – paryškinimas 4 2 2 4 2 2 2 2" xfId="13249" xr:uid="{00000000-0005-0000-0000-0000430C0000}"/>
    <cellStyle name="20% – paryškinimas 4 2 2 4 2 2 3" xfId="8715" xr:uid="{00000000-0005-0000-0000-0000440C0000}"/>
    <cellStyle name="20% – paryškinimas 4 2 2 4 2 3" xfId="1573" xr:uid="{00000000-0005-0000-0000-0000450C0000}"/>
    <cellStyle name="20% – paryškinimas 4 2 2 4 2 3 2" xfId="13250" xr:uid="{00000000-0005-0000-0000-0000460C0000}"/>
    <cellStyle name="20% – paryškinimas 4 2 2 4 2 4" xfId="8714" xr:uid="{00000000-0005-0000-0000-0000470C0000}"/>
    <cellStyle name="20% – paryškinimas 4 2 2 4 3" xfId="1574" xr:uid="{00000000-0005-0000-0000-0000480C0000}"/>
    <cellStyle name="20% – paryškinimas 4 2 2 4 3 2" xfId="1575" xr:uid="{00000000-0005-0000-0000-0000490C0000}"/>
    <cellStyle name="20% – paryškinimas 4 2 2 4 3 2 2" xfId="13251" xr:uid="{00000000-0005-0000-0000-00004A0C0000}"/>
    <cellStyle name="20% – paryškinimas 4 2 2 4 3 3" xfId="8716" xr:uid="{00000000-0005-0000-0000-00004B0C0000}"/>
    <cellStyle name="20% – paryškinimas 4 2 2 4 4" xfId="1576" xr:uid="{00000000-0005-0000-0000-00004C0C0000}"/>
    <cellStyle name="20% – paryškinimas 4 2 2 4 4 2" xfId="13252" xr:uid="{00000000-0005-0000-0000-00004D0C0000}"/>
    <cellStyle name="20% – paryškinimas 4 2 2 4 5" xfId="8713" xr:uid="{00000000-0005-0000-0000-00004E0C0000}"/>
    <cellStyle name="20% – paryškinimas 4 2 2 5" xfId="1577" xr:uid="{00000000-0005-0000-0000-00004F0C0000}"/>
    <cellStyle name="20% – paryškinimas 4 2 2 5 2" xfId="1578" xr:uid="{00000000-0005-0000-0000-0000500C0000}"/>
    <cellStyle name="20% – paryškinimas 4 2 2 5 2 2" xfId="1579" xr:uid="{00000000-0005-0000-0000-0000510C0000}"/>
    <cellStyle name="20% – paryškinimas 4 2 2 5 2 2 2" xfId="13253" xr:uid="{00000000-0005-0000-0000-0000520C0000}"/>
    <cellStyle name="20% – paryškinimas 4 2 2 5 2 3" xfId="8718" xr:uid="{00000000-0005-0000-0000-0000530C0000}"/>
    <cellStyle name="20% – paryškinimas 4 2 2 5 3" xfId="1580" xr:uid="{00000000-0005-0000-0000-0000540C0000}"/>
    <cellStyle name="20% – paryškinimas 4 2 2 5 3 2" xfId="13254" xr:uid="{00000000-0005-0000-0000-0000550C0000}"/>
    <cellStyle name="20% – paryškinimas 4 2 2 5 4" xfId="8717" xr:uid="{00000000-0005-0000-0000-0000560C0000}"/>
    <cellStyle name="20% – paryškinimas 4 2 2 6" xfId="1581" xr:uid="{00000000-0005-0000-0000-0000570C0000}"/>
    <cellStyle name="20% – paryškinimas 4 2 2 6 2" xfId="8719" xr:uid="{00000000-0005-0000-0000-0000580C0000}"/>
    <cellStyle name="20% – paryškinimas 4 2 2 7" xfId="1582" xr:uid="{00000000-0005-0000-0000-0000590C0000}"/>
    <cellStyle name="20% – paryškinimas 4 2 2 7 2" xfId="1583" xr:uid="{00000000-0005-0000-0000-00005A0C0000}"/>
    <cellStyle name="20% – paryškinimas 4 2 2 7 2 2" xfId="13255" xr:uid="{00000000-0005-0000-0000-00005B0C0000}"/>
    <cellStyle name="20% – paryškinimas 4 2 2 7 3" xfId="8720" xr:uid="{00000000-0005-0000-0000-00005C0C0000}"/>
    <cellStyle name="20% – paryškinimas 4 2 2 8" xfId="1584" xr:uid="{00000000-0005-0000-0000-00005D0C0000}"/>
    <cellStyle name="20% – paryškinimas 4 2 2 8 2" xfId="1585" xr:uid="{00000000-0005-0000-0000-00005E0C0000}"/>
    <cellStyle name="20% – paryškinimas 4 2 2 8 2 2" xfId="13256" xr:uid="{00000000-0005-0000-0000-00005F0C0000}"/>
    <cellStyle name="20% – paryškinimas 4 2 2 8 3" xfId="8721" xr:uid="{00000000-0005-0000-0000-0000600C0000}"/>
    <cellStyle name="20% – paryškinimas 4 2 2 9" xfId="1586" xr:uid="{00000000-0005-0000-0000-0000610C0000}"/>
    <cellStyle name="20% – paryškinimas 4 2 2 9 2" xfId="1587" xr:uid="{00000000-0005-0000-0000-0000620C0000}"/>
    <cellStyle name="20% – paryškinimas 4 2 2 9 2 2" xfId="13257" xr:uid="{00000000-0005-0000-0000-0000630C0000}"/>
    <cellStyle name="20% – paryškinimas 4 2 2 9 3" xfId="12284" xr:uid="{00000000-0005-0000-0000-0000640C0000}"/>
    <cellStyle name="20% – paryškinimas 4 2 3" xfId="1588" xr:uid="{00000000-0005-0000-0000-0000650C0000}"/>
    <cellStyle name="20% – paryškinimas 4 2 3 2" xfId="1589" xr:uid="{00000000-0005-0000-0000-0000660C0000}"/>
    <cellStyle name="20% – paryškinimas 4 2 3 2 2" xfId="1590" xr:uid="{00000000-0005-0000-0000-0000670C0000}"/>
    <cellStyle name="20% – paryškinimas 4 2 3 2 2 2" xfId="1591" xr:uid="{00000000-0005-0000-0000-0000680C0000}"/>
    <cellStyle name="20% – paryškinimas 4 2 3 2 2 2 2" xfId="1592" xr:uid="{00000000-0005-0000-0000-0000690C0000}"/>
    <cellStyle name="20% – paryškinimas 4 2 3 2 2 2 2 2" xfId="1593" xr:uid="{00000000-0005-0000-0000-00006A0C0000}"/>
    <cellStyle name="20% – paryškinimas 4 2 3 2 2 2 2 2 2" xfId="13258" xr:uid="{00000000-0005-0000-0000-00006B0C0000}"/>
    <cellStyle name="20% – paryškinimas 4 2 3 2 2 2 2 3" xfId="8726" xr:uid="{00000000-0005-0000-0000-00006C0C0000}"/>
    <cellStyle name="20% – paryškinimas 4 2 3 2 2 2 3" xfId="1594" xr:uid="{00000000-0005-0000-0000-00006D0C0000}"/>
    <cellStyle name="20% – paryškinimas 4 2 3 2 2 2 3 2" xfId="13259" xr:uid="{00000000-0005-0000-0000-00006E0C0000}"/>
    <cellStyle name="20% – paryškinimas 4 2 3 2 2 2 4" xfId="8725" xr:uid="{00000000-0005-0000-0000-00006F0C0000}"/>
    <cellStyle name="20% – paryškinimas 4 2 3 2 2 3" xfId="1595" xr:uid="{00000000-0005-0000-0000-0000700C0000}"/>
    <cellStyle name="20% – paryškinimas 4 2 3 2 2 3 2" xfId="1596" xr:uid="{00000000-0005-0000-0000-0000710C0000}"/>
    <cellStyle name="20% – paryškinimas 4 2 3 2 2 3 2 2" xfId="13260" xr:uid="{00000000-0005-0000-0000-0000720C0000}"/>
    <cellStyle name="20% – paryškinimas 4 2 3 2 2 3 3" xfId="8727" xr:uid="{00000000-0005-0000-0000-0000730C0000}"/>
    <cellStyle name="20% – paryškinimas 4 2 3 2 2 4" xfId="1597" xr:uid="{00000000-0005-0000-0000-0000740C0000}"/>
    <cellStyle name="20% – paryškinimas 4 2 3 2 2 4 2" xfId="13261" xr:uid="{00000000-0005-0000-0000-0000750C0000}"/>
    <cellStyle name="20% – paryškinimas 4 2 3 2 2 5" xfId="8724" xr:uid="{00000000-0005-0000-0000-0000760C0000}"/>
    <cellStyle name="20% – paryškinimas 4 2 3 2 3" xfId="1598" xr:uid="{00000000-0005-0000-0000-0000770C0000}"/>
    <cellStyle name="20% – paryškinimas 4 2 3 2 3 2" xfId="1599" xr:uid="{00000000-0005-0000-0000-0000780C0000}"/>
    <cellStyle name="20% – paryškinimas 4 2 3 2 3 2 2" xfId="1600" xr:uid="{00000000-0005-0000-0000-0000790C0000}"/>
    <cellStyle name="20% – paryškinimas 4 2 3 2 3 2 2 2" xfId="13262" xr:uid="{00000000-0005-0000-0000-00007A0C0000}"/>
    <cellStyle name="20% – paryškinimas 4 2 3 2 3 2 3" xfId="8729" xr:uid="{00000000-0005-0000-0000-00007B0C0000}"/>
    <cellStyle name="20% – paryškinimas 4 2 3 2 3 3" xfId="1601" xr:uid="{00000000-0005-0000-0000-00007C0C0000}"/>
    <cellStyle name="20% – paryškinimas 4 2 3 2 3 3 2" xfId="13263" xr:uid="{00000000-0005-0000-0000-00007D0C0000}"/>
    <cellStyle name="20% – paryškinimas 4 2 3 2 3 4" xfId="8728" xr:uid="{00000000-0005-0000-0000-00007E0C0000}"/>
    <cellStyle name="20% – paryškinimas 4 2 3 2 4" xfId="1602" xr:uid="{00000000-0005-0000-0000-00007F0C0000}"/>
    <cellStyle name="20% – paryškinimas 4 2 3 2 4 2" xfId="1603" xr:uid="{00000000-0005-0000-0000-0000800C0000}"/>
    <cellStyle name="20% – paryškinimas 4 2 3 2 4 2 2" xfId="13264" xr:uid="{00000000-0005-0000-0000-0000810C0000}"/>
    <cellStyle name="20% – paryškinimas 4 2 3 2 4 3" xfId="8730" xr:uid="{00000000-0005-0000-0000-0000820C0000}"/>
    <cellStyle name="20% – paryškinimas 4 2 3 2 5" xfId="1604" xr:uid="{00000000-0005-0000-0000-0000830C0000}"/>
    <cellStyle name="20% – paryškinimas 4 2 3 2 5 2" xfId="13265" xr:uid="{00000000-0005-0000-0000-0000840C0000}"/>
    <cellStyle name="20% – paryškinimas 4 2 3 2 6" xfId="8723" xr:uid="{00000000-0005-0000-0000-0000850C0000}"/>
    <cellStyle name="20% – paryškinimas 4 2 3 3" xfId="1605" xr:uid="{00000000-0005-0000-0000-0000860C0000}"/>
    <cellStyle name="20% – paryškinimas 4 2 3 3 2" xfId="1606" xr:uid="{00000000-0005-0000-0000-0000870C0000}"/>
    <cellStyle name="20% – paryškinimas 4 2 3 3 2 2" xfId="1607" xr:uid="{00000000-0005-0000-0000-0000880C0000}"/>
    <cellStyle name="20% – paryškinimas 4 2 3 3 2 2 2" xfId="1608" xr:uid="{00000000-0005-0000-0000-0000890C0000}"/>
    <cellStyle name="20% – paryškinimas 4 2 3 3 2 2 2 2" xfId="13266" xr:uid="{00000000-0005-0000-0000-00008A0C0000}"/>
    <cellStyle name="20% – paryškinimas 4 2 3 3 2 2 3" xfId="8733" xr:uid="{00000000-0005-0000-0000-00008B0C0000}"/>
    <cellStyle name="20% – paryškinimas 4 2 3 3 2 3" xfId="1609" xr:uid="{00000000-0005-0000-0000-00008C0C0000}"/>
    <cellStyle name="20% – paryškinimas 4 2 3 3 2 3 2" xfId="13267" xr:uid="{00000000-0005-0000-0000-00008D0C0000}"/>
    <cellStyle name="20% – paryškinimas 4 2 3 3 2 4" xfId="8732" xr:uid="{00000000-0005-0000-0000-00008E0C0000}"/>
    <cellStyle name="20% – paryškinimas 4 2 3 3 3" xfId="1610" xr:uid="{00000000-0005-0000-0000-00008F0C0000}"/>
    <cellStyle name="20% – paryškinimas 4 2 3 3 3 2" xfId="1611" xr:uid="{00000000-0005-0000-0000-0000900C0000}"/>
    <cellStyle name="20% – paryškinimas 4 2 3 3 3 2 2" xfId="13268" xr:uid="{00000000-0005-0000-0000-0000910C0000}"/>
    <cellStyle name="20% – paryškinimas 4 2 3 3 3 3" xfId="8734" xr:uid="{00000000-0005-0000-0000-0000920C0000}"/>
    <cellStyle name="20% – paryškinimas 4 2 3 3 4" xfId="1612" xr:uid="{00000000-0005-0000-0000-0000930C0000}"/>
    <cellStyle name="20% – paryškinimas 4 2 3 3 4 2" xfId="13269" xr:uid="{00000000-0005-0000-0000-0000940C0000}"/>
    <cellStyle name="20% – paryškinimas 4 2 3 3 5" xfId="8731" xr:uid="{00000000-0005-0000-0000-0000950C0000}"/>
    <cellStyle name="20% – paryškinimas 4 2 3 4" xfId="1613" xr:uid="{00000000-0005-0000-0000-0000960C0000}"/>
    <cellStyle name="20% – paryškinimas 4 2 3 4 2" xfId="1614" xr:uid="{00000000-0005-0000-0000-0000970C0000}"/>
    <cellStyle name="20% – paryškinimas 4 2 3 4 2 2" xfId="1615" xr:uid="{00000000-0005-0000-0000-0000980C0000}"/>
    <cellStyle name="20% – paryškinimas 4 2 3 4 2 2 2" xfId="13270" xr:uid="{00000000-0005-0000-0000-0000990C0000}"/>
    <cellStyle name="20% – paryškinimas 4 2 3 4 2 3" xfId="8736" xr:uid="{00000000-0005-0000-0000-00009A0C0000}"/>
    <cellStyle name="20% – paryškinimas 4 2 3 4 3" xfId="1616" xr:uid="{00000000-0005-0000-0000-00009B0C0000}"/>
    <cellStyle name="20% – paryškinimas 4 2 3 4 3 2" xfId="13271" xr:uid="{00000000-0005-0000-0000-00009C0C0000}"/>
    <cellStyle name="20% – paryškinimas 4 2 3 4 4" xfId="8735" xr:uid="{00000000-0005-0000-0000-00009D0C0000}"/>
    <cellStyle name="20% – paryškinimas 4 2 3 5" xfId="1617" xr:uid="{00000000-0005-0000-0000-00009E0C0000}"/>
    <cellStyle name="20% – paryškinimas 4 2 3 5 2" xfId="1618" xr:uid="{00000000-0005-0000-0000-00009F0C0000}"/>
    <cellStyle name="20% – paryškinimas 4 2 3 5 2 2" xfId="13272" xr:uid="{00000000-0005-0000-0000-0000A00C0000}"/>
    <cellStyle name="20% – paryškinimas 4 2 3 5 3" xfId="8737" xr:uid="{00000000-0005-0000-0000-0000A10C0000}"/>
    <cellStyle name="20% – paryškinimas 4 2 3 6" xfId="1619" xr:uid="{00000000-0005-0000-0000-0000A20C0000}"/>
    <cellStyle name="20% – paryškinimas 4 2 3 6 2" xfId="13273" xr:uid="{00000000-0005-0000-0000-0000A30C0000}"/>
    <cellStyle name="20% – paryškinimas 4 2 3 7" xfId="8722" xr:uid="{00000000-0005-0000-0000-0000A40C0000}"/>
    <cellStyle name="20% – paryškinimas 4 2 4" xfId="1620" xr:uid="{00000000-0005-0000-0000-0000A50C0000}"/>
    <cellStyle name="20% – paryškinimas 4 2 4 2" xfId="1621" xr:uid="{00000000-0005-0000-0000-0000A60C0000}"/>
    <cellStyle name="20% – paryškinimas 4 2 4 2 2" xfId="1622" xr:uid="{00000000-0005-0000-0000-0000A70C0000}"/>
    <cellStyle name="20% – paryškinimas 4 2 4 2 2 2" xfId="1623" xr:uid="{00000000-0005-0000-0000-0000A80C0000}"/>
    <cellStyle name="20% – paryškinimas 4 2 4 2 2 2 2" xfId="1624" xr:uid="{00000000-0005-0000-0000-0000A90C0000}"/>
    <cellStyle name="20% – paryškinimas 4 2 4 2 2 2 2 2" xfId="13274" xr:uid="{00000000-0005-0000-0000-0000AA0C0000}"/>
    <cellStyle name="20% – paryškinimas 4 2 4 2 2 2 3" xfId="8741" xr:uid="{00000000-0005-0000-0000-0000AB0C0000}"/>
    <cellStyle name="20% – paryškinimas 4 2 4 2 2 3" xfId="1625" xr:uid="{00000000-0005-0000-0000-0000AC0C0000}"/>
    <cellStyle name="20% – paryškinimas 4 2 4 2 2 3 2" xfId="13275" xr:uid="{00000000-0005-0000-0000-0000AD0C0000}"/>
    <cellStyle name="20% – paryškinimas 4 2 4 2 2 4" xfId="8740" xr:uid="{00000000-0005-0000-0000-0000AE0C0000}"/>
    <cellStyle name="20% – paryškinimas 4 2 4 2 3" xfId="1626" xr:uid="{00000000-0005-0000-0000-0000AF0C0000}"/>
    <cellStyle name="20% – paryškinimas 4 2 4 2 3 2" xfId="1627" xr:uid="{00000000-0005-0000-0000-0000B00C0000}"/>
    <cellStyle name="20% – paryškinimas 4 2 4 2 3 2 2" xfId="13276" xr:uid="{00000000-0005-0000-0000-0000B10C0000}"/>
    <cellStyle name="20% – paryškinimas 4 2 4 2 3 3" xfId="8742" xr:uid="{00000000-0005-0000-0000-0000B20C0000}"/>
    <cellStyle name="20% – paryškinimas 4 2 4 2 4" xfId="1628" xr:uid="{00000000-0005-0000-0000-0000B30C0000}"/>
    <cellStyle name="20% – paryškinimas 4 2 4 2 4 2" xfId="13277" xr:uid="{00000000-0005-0000-0000-0000B40C0000}"/>
    <cellStyle name="20% – paryškinimas 4 2 4 2 5" xfId="8739" xr:uid="{00000000-0005-0000-0000-0000B50C0000}"/>
    <cellStyle name="20% – paryškinimas 4 2 4 3" xfId="1629" xr:uid="{00000000-0005-0000-0000-0000B60C0000}"/>
    <cellStyle name="20% – paryškinimas 4 2 4 3 2" xfId="1630" xr:uid="{00000000-0005-0000-0000-0000B70C0000}"/>
    <cellStyle name="20% – paryškinimas 4 2 4 3 2 2" xfId="1631" xr:uid="{00000000-0005-0000-0000-0000B80C0000}"/>
    <cellStyle name="20% – paryškinimas 4 2 4 3 2 2 2" xfId="13278" xr:uid="{00000000-0005-0000-0000-0000B90C0000}"/>
    <cellStyle name="20% – paryškinimas 4 2 4 3 2 3" xfId="8744" xr:uid="{00000000-0005-0000-0000-0000BA0C0000}"/>
    <cellStyle name="20% – paryškinimas 4 2 4 3 3" xfId="1632" xr:uid="{00000000-0005-0000-0000-0000BB0C0000}"/>
    <cellStyle name="20% – paryškinimas 4 2 4 3 3 2" xfId="13279" xr:uid="{00000000-0005-0000-0000-0000BC0C0000}"/>
    <cellStyle name="20% – paryškinimas 4 2 4 3 4" xfId="8743" xr:uid="{00000000-0005-0000-0000-0000BD0C0000}"/>
    <cellStyle name="20% – paryškinimas 4 2 4 4" xfId="1633" xr:uid="{00000000-0005-0000-0000-0000BE0C0000}"/>
    <cellStyle name="20% – paryškinimas 4 2 4 4 2" xfId="1634" xr:uid="{00000000-0005-0000-0000-0000BF0C0000}"/>
    <cellStyle name="20% – paryškinimas 4 2 4 4 2 2" xfId="13280" xr:uid="{00000000-0005-0000-0000-0000C00C0000}"/>
    <cellStyle name="20% – paryškinimas 4 2 4 4 3" xfId="8745" xr:uid="{00000000-0005-0000-0000-0000C10C0000}"/>
    <cellStyle name="20% – paryškinimas 4 2 4 5" xfId="1635" xr:uid="{00000000-0005-0000-0000-0000C20C0000}"/>
    <cellStyle name="20% – paryškinimas 4 2 4 5 2" xfId="13281" xr:uid="{00000000-0005-0000-0000-0000C30C0000}"/>
    <cellStyle name="20% – paryškinimas 4 2 4 6" xfId="8738" xr:uid="{00000000-0005-0000-0000-0000C40C0000}"/>
    <cellStyle name="20% – paryškinimas 4 2 5" xfId="1636" xr:uid="{00000000-0005-0000-0000-0000C50C0000}"/>
    <cellStyle name="20% – paryškinimas 4 2 5 2" xfId="1637" xr:uid="{00000000-0005-0000-0000-0000C60C0000}"/>
    <cellStyle name="20% – paryškinimas 4 2 5 2 2" xfId="1638" xr:uid="{00000000-0005-0000-0000-0000C70C0000}"/>
    <cellStyle name="20% – paryškinimas 4 2 5 2 2 2" xfId="1639" xr:uid="{00000000-0005-0000-0000-0000C80C0000}"/>
    <cellStyle name="20% – paryškinimas 4 2 5 2 2 2 2" xfId="1640" xr:uid="{00000000-0005-0000-0000-0000C90C0000}"/>
    <cellStyle name="20% – paryškinimas 4 2 5 2 2 2 2 2" xfId="13282" xr:uid="{00000000-0005-0000-0000-0000CA0C0000}"/>
    <cellStyle name="20% – paryškinimas 4 2 5 2 2 2 3" xfId="8749" xr:uid="{00000000-0005-0000-0000-0000CB0C0000}"/>
    <cellStyle name="20% – paryškinimas 4 2 5 2 2 3" xfId="1641" xr:uid="{00000000-0005-0000-0000-0000CC0C0000}"/>
    <cellStyle name="20% – paryškinimas 4 2 5 2 2 3 2" xfId="13283" xr:uid="{00000000-0005-0000-0000-0000CD0C0000}"/>
    <cellStyle name="20% – paryškinimas 4 2 5 2 2 4" xfId="8748" xr:uid="{00000000-0005-0000-0000-0000CE0C0000}"/>
    <cellStyle name="20% – paryškinimas 4 2 5 2 3" xfId="1642" xr:uid="{00000000-0005-0000-0000-0000CF0C0000}"/>
    <cellStyle name="20% – paryškinimas 4 2 5 2 3 2" xfId="1643" xr:uid="{00000000-0005-0000-0000-0000D00C0000}"/>
    <cellStyle name="20% – paryškinimas 4 2 5 2 3 2 2" xfId="13284" xr:uid="{00000000-0005-0000-0000-0000D10C0000}"/>
    <cellStyle name="20% – paryškinimas 4 2 5 2 3 3" xfId="8750" xr:uid="{00000000-0005-0000-0000-0000D20C0000}"/>
    <cellStyle name="20% – paryškinimas 4 2 5 2 4" xfId="1644" xr:uid="{00000000-0005-0000-0000-0000D30C0000}"/>
    <cellStyle name="20% – paryškinimas 4 2 5 2 4 2" xfId="13285" xr:uid="{00000000-0005-0000-0000-0000D40C0000}"/>
    <cellStyle name="20% – paryškinimas 4 2 5 2 5" xfId="8747" xr:uid="{00000000-0005-0000-0000-0000D50C0000}"/>
    <cellStyle name="20% – paryškinimas 4 2 5 3" xfId="1645" xr:uid="{00000000-0005-0000-0000-0000D60C0000}"/>
    <cellStyle name="20% – paryškinimas 4 2 5 3 2" xfId="1646" xr:uid="{00000000-0005-0000-0000-0000D70C0000}"/>
    <cellStyle name="20% – paryškinimas 4 2 5 3 2 2" xfId="1647" xr:uid="{00000000-0005-0000-0000-0000D80C0000}"/>
    <cellStyle name="20% – paryškinimas 4 2 5 3 2 2 2" xfId="13286" xr:uid="{00000000-0005-0000-0000-0000D90C0000}"/>
    <cellStyle name="20% – paryškinimas 4 2 5 3 2 3" xfId="8752" xr:uid="{00000000-0005-0000-0000-0000DA0C0000}"/>
    <cellStyle name="20% – paryškinimas 4 2 5 3 3" xfId="1648" xr:uid="{00000000-0005-0000-0000-0000DB0C0000}"/>
    <cellStyle name="20% – paryškinimas 4 2 5 3 3 2" xfId="13287" xr:uid="{00000000-0005-0000-0000-0000DC0C0000}"/>
    <cellStyle name="20% – paryškinimas 4 2 5 3 4" xfId="8751" xr:uid="{00000000-0005-0000-0000-0000DD0C0000}"/>
    <cellStyle name="20% – paryškinimas 4 2 5 4" xfId="1649" xr:uid="{00000000-0005-0000-0000-0000DE0C0000}"/>
    <cellStyle name="20% – paryškinimas 4 2 5 4 2" xfId="1650" xr:uid="{00000000-0005-0000-0000-0000DF0C0000}"/>
    <cellStyle name="20% – paryškinimas 4 2 5 4 2 2" xfId="13288" xr:uid="{00000000-0005-0000-0000-0000E00C0000}"/>
    <cellStyle name="20% – paryškinimas 4 2 5 4 3" xfId="8753" xr:uid="{00000000-0005-0000-0000-0000E10C0000}"/>
    <cellStyle name="20% – paryškinimas 4 2 5 5" xfId="1651" xr:uid="{00000000-0005-0000-0000-0000E20C0000}"/>
    <cellStyle name="20% – paryškinimas 4 2 5 5 2" xfId="13289" xr:uid="{00000000-0005-0000-0000-0000E30C0000}"/>
    <cellStyle name="20% – paryškinimas 4 2 5 6" xfId="8746" xr:uid="{00000000-0005-0000-0000-0000E40C0000}"/>
    <cellStyle name="20% – paryškinimas 4 2 6" xfId="1652" xr:uid="{00000000-0005-0000-0000-0000E50C0000}"/>
    <cellStyle name="20% – paryškinimas 4 2 6 2" xfId="8754" xr:uid="{00000000-0005-0000-0000-0000E60C0000}"/>
    <cellStyle name="20% – paryškinimas 4 2 7" xfId="1653" xr:uid="{00000000-0005-0000-0000-0000E70C0000}"/>
    <cellStyle name="20% – paryškinimas 4 2 7 2" xfId="8755" xr:uid="{00000000-0005-0000-0000-0000E80C0000}"/>
    <cellStyle name="20% – paryškinimas 4 2 8" xfId="1654" xr:uid="{00000000-0005-0000-0000-0000E90C0000}"/>
    <cellStyle name="20% – paryškinimas 4 2 8 2" xfId="1655" xr:uid="{00000000-0005-0000-0000-0000EA0C0000}"/>
    <cellStyle name="20% – paryškinimas 4 2 8 2 2" xfId="12431" xr:uid="{00000000-0005-0000-0000-0000EB0C0000}"/>
    <cellStyle name="20% – paryškinimas 4 2 8 3" xfId="12280" xr:uid="{00000000-0005-0000-0000-0000EC0C0000}"/>
    <cellStyle name="20% – paryškinimas 4 2 9" xfId="1656" xr:uid="{00000000-0005-0000-0000-0000ED0C0000}"/>
    <cellStyle name="20% – paryškinimas 4 2 9 2" xfId="12402" xr:uid="{00000000-0005-0000-0000-0000EE0C0000}"/>
    <cellStyle name="20% – paryškinimas 4 3" xfId="1657" xr:uid="{00000000-0005-0000-0000-0000EF0C0000}"/>
    <cellStyle name="20% – paryškinimas 4 3 2" xfId="1658" xr:uid="{00000000-0005-0000-0000-0000F00C0000}"/>
    <cellStyle name="20% – paryškinimas 4 3 2 2" xfId="1659" xr:uid="{00000000-0005-0000-0000-0000F10C0000}"/>
    <cellStyle name="20% – paryškinimas 4 3 2 2 2" xfId="1660" xr:uid="{00000000-0005-0000-0000-0000F20C0000}"/>
    <cellStyle name="20% – paryškinimas 4 3 2 2 2 2" xfId="1661" xr:uid="{00000000-0005-0000-0000-0000F30C0000}"/>
    <cellStyle name="20% – paryškinimas 4 3 2 2 2 2 2" xfId="1662" xr:uid="{00000000-0005-0000-0000-0000F40C0000}"/>
    <cellStyle name="20% – paryškinimas 4 3 2 2 2 2 2 2" xfId="1663" xr:uid="{00000000-0005-0000-0000-0000F50C0000}"/>
    <cellStyle name="20% – paryškinimas 4 3 2 2 2 2 2 2 2" xfId="1664" xr:uid="{00000000-0005-0000-0000-0000F60C0000}"/>
    <cellStyle name="20% – paryškinimas 4 3 2 2 2 2 2 2 2 2" xfId="13290" xr:uid="{00000000-0005-0000-0000-0000F70C0000}"/>
    <cellStyle name="20% – paryškinimas 4 3 2 2 2 2 2 2 3" xfId="8762" xr:uid="{00000000-0005-0000-0000-0000F80C0000}"/>
    <cellStyle name="20% – paryškinimas 4 3 2 2 2 2 2 3" xfId="1665" xr:uid="{00000000-0005-0000-0000-0000F90C0000}"/>
    <cellStyle name="20% – paryškinimas 4 3 2 2 2 2 2 3 2" xfId="13291" xr:uid="{00000000-0005-0000-0000-0000FA0C0000}"/>
    <cellStyle name="20% – paryškinimas 4 3 2 2 2 2 2 4" xfId="8761" xr:uid="{00000000-0005-0000-0000-0000FB0C0000}"/>
    <cellStyle name="20% – paryškinimas 4 3 2 2 2 2 3" xfId="1666" xr:uid="{00000000-0005-0000-0000-0000FC0C0000}"/>
    <cellStyle name="20% – paryškinimas 4 3 2 2 2 2 3 2" xfId="1667" xr:uid="{00000000-0005-0000-0000-0000FD0C0000}"/>
    <cellStyle name="20% – paryškinimas 4 3 2 2 2 2 3 2 2" xfId="13292" xr:uid="{00000000-0005-0000-0000-0000FE0C0000}"/>
    <cellStyle name="20% – paryškinimas 4 3 2 2 2 2 3 3" xfId="8763" xr:uid="{00000000-0005-0000-0000-0000FF0C0000}"/>
    <cellStyle name="20% – paryškinimas 4 3 2 2 2 2 4" xfId="1668" xr:uid="{00000000-0005-0000-0000-0000000D0000}"/>
    <cellStyle name="20% – paryškinimas 4 3 2 2 2 2 4 2" xfId="13293" xr:uid="{00000000-0005-0000-0000-0000010D0000}"/>
    <cellStyle name="20% – paryškinimas 4 3 2 2 2 2 5" xfId="8760" xr:uid="{00000000-0005-0000-0000-0000020D0000}"/>
    <cellStyle name="20% – paryškinimas 4 3 2 2 2 3" xfId="1669" xr:uid="{00000000-0005-0000-0000-0000030D0000}"/>
    <cellStyle name="20% – paryškinimas 4 3 2 2 2 3 2" xfId="1670" xr:uid="{00000000-0005-0000-0000-0000040D0000}"/>
    <cellStyle name="20% – paryškinimas 4 3 2 2 2 3 2 2" xfId="1671" xr:uid="{00000000-0005-0000-0000-0000050D0000}"/>
    <cellStyle name="20% – paryškinimas 4 3 2 2 2 3 2 2 2" xfId="13294" xr:uid="{00000000-0005-0000-0000-0000060D0000}"/>
    <cellStyle name="20% – paryškinimas 4 3 2 2 2 3 2 3" xfId="8765" xr:uid="{00000000-0005-0000-0000-0000070D0000}"/>
    <cellStyle name="20% – paryškinimas 4 3 2 2 2 3 3" xfId="1672" xr:uid="{00000000-0005-0000-0000-0000080D0000}"/>
    <cellStyle name="20% – paryškinimas 4 3 2 2 2 3 3 2" xfId="13295" xr:uid="{00000000-0005-0000-0000-0000090D0000}"/>
    <cellStyle name="20% – paryškinimas 4 3 2 2 2 3 4" xfId="8764" xr:uid="{00000000-0005-0000-0000-00000A0D0000}"/>
    <cellStyle name="20% – paryškinimas 4 3 2 2 2 4" xfId="1673" xr:uid="{00000000-0005-0000-0000-00000B0D0000}"/>
    <cellStyle name="20% – paryškinimas 4 3 2 2 2 4 2" xfId="1674" xr:uid="{00000000-0005-0000-0000-00000C0D0000}"/>
    <cellStyle name="20% – paryškinimas 4 3 2 2 2 4 2 2" xfId="13296" xr:uid="{00000000-0005-0000-0000-00000D0D0000}"/>
    <cellStyle name="20% – paryškinimas 4 3 2 2 2 4 3" xfId="8766" xr:uid="{00000000-0005-0000-0000-00000E0D0000}"/>
    <cellStyle name="20% – paryškinimas 4 3 2 2 2 5" xfId="1675" xr:uid="{00000000-0005-0000-0000-00000F0D0000}"/>
    <cellStyle name="20% – paryškinimas 4 3 2 2 2 5 2" xfId="13297" xr:uid="{00000000-0005-0000-0000-0000100D0000}"/>
    <cellStyle name="20% – paryškinimas 4 3 2 2 2 6" xfId="8759" xr:uid="{00000000-0005-0000-0000-0000110D0000}"/>
    <cellStyle name="20% – paryškinimas 4 3 2 2 3" xfId="1676" xr:uid="{00000000-0005-0000-0000-0000120D0000}"/>
    <cellStyle name="20% – paryškinimas 4 3 2 2 3 2" xfId="1677" xr:uid="{00000000-0005-0000-0000-0000130D0000}"/>
    <cellStyle name="20% – paryškinimas 4 3 2 2 3 2 2" xfId="1678" xr:uid="{00000000-0005-0000-0000-0000140D0000}"/>
    <cellStyle name="20% – paryškinimas 4 3 2 2 3 2 2 2" xfId="1679" xr:uid="{00000000-0005-0000-0000-0000150D0000}"/>
    <cellStyle name="20% – paryškinimas 4 3 2 2 3 2 2 2 2" xfId="13298" xr:uid="{00000000-0005-0000-0000-0000160D0000}"/>
    <cellStyle name="20% – paryškinimas 4 3 2 2 3 2 2 3" xfId="8769" xr:uid="{00000000-0005-0000-0000-0000170D0000}"/>
    <cellStyle name="20% – paryškinimas 4 3 2 2 3 2 3" xfId="1680" xr:uid="{00000000-0005-0000-0000-0000180D0000}"/>
    <cellStyle name="20% – paryškinimas 4 3 2 2 3 2 3 2" xfId="13299" xr:uid="{00000000-0005-0000-0000-0000190D0000}"/>
    <cellStyle name="20% – paryškinimas 4 3 2 2 3 2 4" xfId="8768" xr:uid="{00000000-0005-0000-0000-00001A0D0000}"/>
    <cellStyle name="20% – paryškinimas 4 3 2 2 3 3" xfId="1681" xr:uid="{00000000-0005-0000-0000-00001B0D0000}"/>
    <cellStyle name="20% – paryškinimas 4 3 2 2 3 3 2" xfId="1682" xr:uid="{00000000-0005-0000-0000-00001C0D0000}"/>
    <cellStyle name="20% – paryškinimas 4 3 2 2 3 3 2 2" xfId="13300" xr:uid="{00000000-0005-0000-0000-00001D0D0000}"/>
    <cellStyle name="20% – paryškinimas 4 3 2 2 3 3 3" xfId="8770" xr:uid="{00000000-0005-0000-0000-00001E0D0000}"/>
    <cellStyle name="20% – paryškinimas 4 3 2 2 3 4" xfId="1683" xr:uid="{00000000-0005-0000-0000-00001F0D0000}"/>
    <cellStyle name="20% – paryškinimas 4 3 2 2 3 4 2" xfId="13301" xr:uid="{00000000-0005-0000-0000-0000200D0000}"/>
    <cellStyle name="20% – paryškinimas 4 3 2 2 3 5" xfId="8767" xr:uid="{00000000-0005-0000-0000-0000210D0000}"/>
    <cellStyle name="20% – paryškinimas 4 3 2 2 4" xfId="1684" xr:uid="{00000000-0005-0000-0000-0000220D0000}"/>
    <cellStyle name="20% – paryškinimas 4 3 2 2 4 2" xfId="1685" xr:uid="{00000000-0005-0000-0000-0000230D0000}"/>
    <cellStyle name="20% – paryškinimas 4 3 2 2 4 2 2" xfId="1686" xr:uid="{00000000-0005-0000-0000-0000240D0000}"/>
    <cellStyle name="20% – paryškinimas 4 3 2 2 4 2 2 2" xfId="13302" xr:uid="{00000000-0005-0000-0000-0000250D0000}"/>
    <cellStyle name="20% – paryškinimas 4 3 2 2 4 2 3" xfId="8772" xr:uid="{00000000-0005-0000-0000-0000260D0000}"/>
    <cellStyle name="20% – paryškinimas 4 3 2 2 4 3" xfId="1687" xr:uid="{00000000-0005-0000-0000-0000270D0000}"/>
    <cellStyle name="20% – paryškinimas 4 3 2 2 4 3 2" xfId="13303" xr:uid="{00000000-0005-0000-0000-0000280D0000}"/>
    <cellStyle name="20% – paryškinimas 4 3 2 2 4 4" xfId="8771" xr:uid="{00000000-0005-0000-0000-0000290D0000}"/>
    <cellStyle name="20% – paryškinimas 4 3 2 2 5" xfId="1688" xr:uid="{00000000-0005-0000-0000-00002A0D0000}"/>
    <cellStyle name="20% – paryškinimas 4 3 2 2 5 2" xfId="1689" xr:uid="{00000000-0005-0000-0000-00002B0D0000}"/>
    <cellStyle name="20% – paryškinimas 4 3 2 2 5 2 2" xfId="13304" xr:uid="{00000000-0005-0000-0000-00002C0D0000}"/>
    <cellStyle name="20% – paryškinimas 4 3 2 2 5 3" xfId="8773" xr:uid="{00000000-0005-0000-0000-00002D0D0000}"/>
    <cellStyle name="20% – paryškinimas 4 3 2 2 6" xfId="1690" xr:uid="{00000000-0005-0000-0000-00002E0D0000}"/>
    <cellStyle name="20% – paryškinimas 4 3 2 2 6 2" xfId="13305" xr:uid="{00000000-0005-0000-0000-00002F0D0000}"/>
    <cellStyle name="20% – paryškinimas 4 3 2 2 7" xfId="8758" xr:uid="{00000000-0005-0000-0000-0000300D0000}"/>
    <cellStyle name="20% – paryškinimas 4 3 2 3" xfId="1691" xr:uid="{00000000-0005-0000-0000-0000310D0000}"/>
    <cellStyle name="20% – paryškinimas 4 3 2 3 2" xfId="1692" xr:uid="{00000000-0005-0000-0000-0000320D0000}"/>
    <cellStyle name="20% – paryškinimas 4 3 2 3 2 2" xfId="1693" xr:uid="{00000000-0005-0000-0000-0000330D0000}"/>
    <cellStyle name="20% – paryškinimas 4 3 2 3 2 2 2" xfId="1694" xr:uid="{00000000-0005-0000-0000-0000340D0000}"/>
    <cellStyle name="20% – paryškinimas 4 3 2 3 2 2 2 2" xfId="1695" xr:uid="{00000000-0005-0000-0000-0000350D0000}"/>
    <cellStyle name="20% – paryškinimas 4 3 2 3 2 2 2 2 2" xfId="13306" xr:uid="{00000000-0005-0000-0000-0000360D0000}"/>
    <cellStyle name="20% – paryškinimas 4 3 2 3 2 2 2 3" xfId="8777" xr:uid="{00000000-0005-0000-0000-0000370D0000}"/>
    <cellStyle name="20% – paryškinimas 4 3 2 3 2 2 3" xfId="1696" xr:uid="{00000000-0005-0000-0000-0000380D0000}"/>
    <cellStyle name="20% – paryškinimas 4 3 2 3 2 2 3 2" xfId="13307" xr:uid="{00000000-0005-0000-0000-0000390D0000}"/>
    <cellStyle name="20% – paryškinimas 4 3 2 3 2 2 4" xfId="8776" xr:uid="{00000000-0005-0000-0000-00003A0D0000}"/>
    <cellStyle name="20% – paryškinimas 4 3 2 3 2 3" xfId="1697" xr:uid="{00000000-0005-0000-0000-00003B0D0000}"/>
    <cellStyle name="20% – paryškinimas 4 3 2 3 2 3 2" xfId="1698" xr:uid="{00000000-0005-0000-0000-00003C0D0000}"/>
    <cellStyle name="20% – paryškinimas 4 3 2 3 2 3 2 2" xfId="13308" xr:uid="{00000000-0005-0000-0000-00003D0D0000}"/>
    <cellStyle name="20% – paryškinimas 4 3 2 3 2 3 3" xfId="8778" xr:uid="{00000000-0005-0000-0000-00003E0D0000}"/>
    <cellStyle name="20% – paryškinimas 4 3 2 3 2 4" xfId="1699" xr:uid="{00000000-0005-0000-0000-00003F0D0000}"/>
    <cellStyle name="20% – paryškinimas 4 3 2 3 2 4 2" xfId="13309" xr:uid="{00000000-0005-0000-0000-0000400D0000}"/>
    <cellStyle name="20% – paryškinimas 4 3 2 3 2 5" xfId="8775" xr:uid="{00000000-0005-0000-0000-0000410D0000}"/>
    <cellStyle name="20% – paryškinimas 4 3 2 3 3" xfId="1700" xr:uid="{00000000-0005-0000-0000-0000420D0000}"/>
    <cellStyle name="20% – paryškinimas 4 3 2 3 3 2" xfId="1701" xr:uid="{00000000-0005-0000-0000-0000430D0000}"/>
    <cellStyle name="20% – paryškinimas 4 3 2 3 3 2 2" xfId="1702" xr:uid="{00000000-0005-0000-0000-0000440D0000}"/>
    <cellStyle name="20% – paryškinimas 4 3 2 3 3 2 2 2" xfId="13310" xr:uid="{00000000-0005-0000-0000-0000450D0000}"/>
    <cellStyle name="20% – paryškinimas 4 3 2 3 3 2 3" xfId="8780" xr:uid="{00000000-0005-0000-0000-0000460D0000}"/>
    <cellStyle name="20% – paryškinimas 4 3 2 3 3 3" xfId="1703" xr:uid="{00000000-0005-0000-0000-0000470D0000}"/>
    <cellStyle name="20% – paryškinimas 4 3 2 3 3 3 2" xfId="13311" xr:uid="{00000000-0005-0000-0000-0000480D0000}"/>
    <cellStyle name="20% – paryškinimas 4 3 2 3 3 4" xfId="8779" xr:uid="{00000000-0005-0000-0000-0000490D0000}"/>
    <cellStyle name="20% – paryškinimas 4 3 2 3 4" xfId="1704" xr:uid="{00000000-0005-0000-0000-00004A0D0000}"/>
    <cellStyle name="20% – paryškinimas 4 3 2 3 4 2" xfId="1705" xr:uid="{00000000-0005-0000-0000-00004B0D0000}"/>
    <cellStyle name="20% – paryškinimas 4 3 2 3 4 2 2" xfId="13312" xr:uid="{00000000-0005-0000-0000-00004C0D0000}"/>
    <cellStyle name="20% – paryškinimas 4 3 2 3 4 3" xfId="8781" xr:uid="{00000000-0005-0000-0000-00004D0D0000}"/>
    <cellStyle name="20% – paryškinimas 4 3 2 3 5" xfId="1706" xr:uid="{00000000-0005-0000-0000-00004E0D0000}"/>
    <cellStyle name="20% – paryškinimas 4 3 2 3 5 2" xfId="13313" xr:uid="{00000000-0005-0000-0000-00004F0D0000}"/>
    <cellStyle name="20% – paryškinimas 4 3 2 3 6" xfId="8774" xr:uid="{00000000-0005-0000-0000-0000500D0000}"/>
    <cellStyle name="20% – paryškinimas 4 3 2 4" xfId="1707" xr:uid="{00000000-0005-0000-0000-0000510D0000}"/>
    <cellStyle name="20% – paryškinimas 4 3 2 4 2" xfId="1708" xr:uid="{00000000-0005-0000-0000-0000520D0000}"/>
    <cellStyle name="20% – paryškinimas 4 3 2 4 2 2" xfId="1709" xr:uid="{00000000-0005-0000-0000-0000530D0000}"/>
    <cellStyle name="20% – paryškinimas 4 3 2 4 2 2 2" xfId="1710" xr:uid="{00000000-0005-0000-0000-0000540D0000}"/>
    <cellStyle name="20% – paryškinimas 4 3 2 4 2 2 2 2" xfId="13314" xr:uid="{00000000-0005-0000-0000-0000550D0000}"/>
    <cellStyle name="20% – paryškinimas 4 3 2 4 2 2 3" xfId="8784" xr:uid="{00000000-0005-0000-0000-0000560D0000}"/>
    <cellStyle name="20% – paryškinimas 4 3 2 4 2 3" xfId="1711" xr:uid="{00000000-0005-0000-0000-0000570D0000}"/>
    <cellStyle name="20% – paryškinimas 4 3 2 4 2 3 2" xfId="13315" xr:uid="{00000000-0005-0000-0000-0000580D0000}"/>
    <cellStyle name="20% – paryškinimas 4 3 2 4 2 4" xfId="8783" xr:uid="{00000000-0005-0000-0000-0000590D0000}"/>
    <cellStyle name="20% – paryškinimas 4 3 2 4 3" xfId="1712" xr:uid="{00000000-0005-0000-0000-00005A0D0000}"/>
    <cellStyle name="20% – paryškinimas 4 3 2 4 3 2" xfId="1713" xr:uid="{00000000-0005-0000-0000-00005B0D0000}"/>
    <cellStyle name="20% – paryškinimas 4 3 2 4 3 2 2" xfId="13316" xr:uid="{00000000-0005-0000-0000-00005C0D0000}"/>
    <cellStyle name="20% – paryškinimas 4 3 2 4 3 3" xfId="8785" xr:uid="{00000000-0005-0000-0000-00005D0D0000}"/>
    <cellStyle name="20% – paryškinimas 4 3 2 4 4" xfId="1714" xr:uid="{00000000-0005-0000-0000-00005E0D0000}"/>
    <cellStyle name="20% – paryškinimas 4 3 2 4 4 2" xfId="13317" xr:uid="{00000000-0005-0000-0000-00005F0D0000}"/>
    <cellStyle name="20% – paryškinimas 4 3 2 4 5" xfId="8782" xr:uid="{00000000-0005-0000-0000-0000600D0000}"/>
    <cellStyle name="20% – paryškinimas 4 3 2 5" xfId="1715" xr:uid="{00000000-0005-0000-0000-0000610D0000}"/>
    <cellStyle name="20% – paryškinimas 4 3 2 5 2" xfId="1716" xr:uid="{00000000-0005-0000-0000-0000620D0000}"/>
    <cellStyle name="20% – paryškinimas 4 3 2 5 2 2" xfId="1717" xr:uid="{00000000-0005-0000-0000-0000630D0000}"/>
    <cellStyle name="20% – paryškinimas 4 3 2 5 2 2 2" xfId="13318" xr:uid="{00000000-0005-0000-0000-0000640D0000}"/>
    <cellStyle name="20% – paryškinimas 4 3 2 5 2 3" xfId="8787" xr:uid="{00000000-0005-0000-0000-0000650D0000}"/>
    <cellStyle name="20% – paryškinimas 4 3 2 5 3" xfId="1718" xr:uid="{00000000-0005-0000-0000-0000660D0000}"/>
    <cellStyle name="20% – paryškinimas 4 3 2 5 3 2" xfId="13319" xr:uid="{00000000-0005-0000-0000-0000670D0000}"/>
    <cellStyle name="20% – paryškinimas 4 3 2 5 4" xfId="8786" xr:uid="{00000000-0005-0000-0000-0000680D0000}"/>
    <cellStyle name="20% – paryškinimas 4 3 2 6" xfId="1719" xr:uid="{00000000-0005-0000-0000-0000690D0000}"/>
    <cellStyle name="20% – paryškinimas 4 3 2 6 2" xfId="1720" xr:uid="{00000000-0005-0000-0000-00006A0D0000}"/>
    <cellStyle name="20% – paryškinimas 4 3 2 6 2 2" xfId="13320" xr:uid="{00000000-0005-0000-0000-00006B0D0000}"/>
    <cellStyle name="20% – paryškinimas 4 3 2 6 3" xfId="8788" xr:uid="{00000000-0005-0000-0000-00006C0D0000}"/>
    <cellStyle name="20% – paryškinimas 4 3 2 7" xfId="1721" xr:uid="{00000000-0005-0000-0000-00006D0D0000}"/>
    <cellStyle name="20% – paryškinimas 4 3 2 7 2" xfId="13321" xr:uid="{00000000-0005-0000-0000-00006E0D0000}"/>
    <cellStyle name="20% – paryškinimas 4 3 2 8" xfId="8757" xr:uid="{00000000-0005-0000-0000-00006F0D0000}"/>
    <cellStyle name="20% – paryškinimas 4 3 3" xfId="1722" xr:uid="{00000000-0005-0000-0000-0000700D0000}"/>
    <cellStyle name="20% – paryškinimas 4 3 3 2" xfId="1723" xr:uid="{00000000-0005-0000-0000-0000710D0000}"/>
    <cellStyle name="20% – paryškinimas 4 3 3 2 2" xfId="1724" xr:uid="{00000000-0005-0000-0000-0000720D0000}"/>
    <cellStyle name="20% – paryškinimas 4 3 3 2 2 2" xfId="1725" xr:uid="{00000000-0005-0000-0000-0000730D0000}"/>
    <cellStyle name="20% – paryškinimas 4 3 3 2 2 2 2" xfId="1726" xr:uid="{00000000-0005-0000-0000-0000740D0000}"/>
    <cellStyle name="20% – paryškinimas 4 3 3 2 2 2 2 2" xfId="1727" xr:uid="{00000000-0005-0000-0000-0000750D0000}"/>
    <cellStyle name="20% – paryškinimas 4 3 3 2 2 2 2 2 2" xfId="13322" xr:uid="{00000000-0005-0000-0000-0000760D0000}"/>
    <cellStyle name="20% – paryškinimas 4 3 3 2 2 2 2 3" xfId="8793" xr:uid="{00000000-0005-0000-0000-0000770D0000}"/>
    <cellStyle name="20% – paryškinimas 4 3 3 2 2 2 3" xfId="1728" xr:uid="{00000000-0005-0000-0000-0000780D0000}"/>
    <cellStyle name="20% – paryškinimas 4 3 3 2 2 2 3 2" xfId="13323" xr:uid="{00000000-0005-0000-0000-0000790D0000}"/>
    <cellStyle name="20% – paryškinimas 4 3 3 2 2 2 4" xfId="8792" xr:uid="{00000000-0005-0000-0000-00007A0D0000}"/>
    <cellStyle name="20% – paryškinimas 4 3 3 2 2 3" xfId="1729" xr:uid="{00000000-0005-0000-0000-00007B0D0000}"/>
    <cellStyle name="20% – paryškinimas 4 3 3 2 2 3 2" xfId="1730" xr:uid="{00000000-0005-0000-0000-00007C0D0000}"/>
    <cellStyle name="20% – paryškinimas 4 3 3 2 2 3 2 2" xfId="13324" xr:uid="{00000000-0005-0000-0000-00007D0D0000}"/>
    <cellStyle name="20% – paryškinimas 4 3 3 2 2 3 3" xfId="8794" xr:uid="{00000000-0005-0000-0000-00007E0D0000}"/>
    <cellStyle name="20% – paryškinimas 4 3 3 2 2 4" xfId="1731" xr:uid="{00000000-0005-0000-0000-00007F0D0000}"/>
    <cellStyle name="20% – paryškinimas 4 3 3 2 2 4 2" xfId="13325" xr:uid="{00000000-0005-0000-0000-0000800D0000}"/>
    <cellStyle name="20% – paryškinimas 4 3 3 2 2 5" xfId="8791" xr:uid="{00000000-0005-0000-0000-0000810D0000}"/>
    <cellStyle name="20% – paryškinimas 4 3 3 2 3" xfId="1732" xr:uid="{00000000-0005-0000-0000-0000820D0000}"/>
    <cellStyle name="20% – paryškinimas 4 3 3 2 3 2" xfId="1733" xr:uid="{00000000-0005-0000-0000-0000830D0000}"/>
    <cellStyle name="20% – paryškinimas 4 3 3 2 3 2 2" xfId="1734" xr:uid="{00000000-0005-0000-0000-0000840D0000}"/>
    <cellStyle name="20% – paryškinimas 4 3 3 2 3 2 2 2" xfId="13326" xr:uid="{00000000-0005-0000-0000-0000850D0000}"/>
    <cellStyle name="20% – paryškinimas 4 3 3 2 3 2 3" xfId="8796" xr:uid="{00000000-0005-0000-0000-0000860D0000}"/>
    <cellStyle name="20% – paryškinimas 4 3 3 2 3 3" xfId="1735" xr:uid="{00000000-0005-0000-0000-0000870D0000}"/>
    <cellStyle name="20% – paryškinimas 4 3 3 2 3 3 2" xfId="13327" xr:uid="{00000000-0005-0000-0000-0000880D0000}"/>
    <cellStyle name="20% – paryškinimas 4 3 3 2 3 4" xfId="8795" xr:uid="{00000000-0005-0000-0000-0000890D0000}"/>
    <cellStyle name="20% – paryškinimas 4 3 3 2 4" xfId="1736" xr:uid="{00000000-0005-0000-0000-00008A0D0000}"/>
    <cellStyle name="20% – paryškinimas 4 3 3 2 4 2" xfId="1737" xr:uid="{00000000-0005-0000-0000-00008B0D0000}"/>
    <cellStyle name="20% – paryškinimas 4 3 3 2 4 2 2" xfId="13328" xr:uid="{00000000-0005-0000-0000-00008C0D0000}"/>
    <cellStyle name="20% – paryškinimas 4 3 3 2 4 3" xfId="8797" xr:uid="{00000000-0005-0000-0000-00008D0D0000}"/>
    <cellStyle name="20% – paryškinimas 4 3 3 2 5" xfId="1738" xr:uid="{00000000-0005-0000-0000-00008E0D0000}"/>
    <cellStyle name="20% – paryškinimas 4 3 3 2 5 2" xfId="13329" xr:uid="{00000000-0005-0000-0000-00008F0D0000}"/>
    <cellStyle name="20% – paryškinimas 4 3 3 2 6" xfId="8790" xr:uid="{00000000-0005-0000-0000-0000900D0000}"/>
    <cellStyle name="20% – paryškinimas 4 3 3 3" xfId="1739" xr:uid="{00000000-0005-0000-0000-0000910D0000}"/>
    <cellStyle name="20% – paryškinimas 4 3 3 3 2" xfId="1740" xr:uid="{00000000-0005-0000-0000-0000920D0000}"/>
    <cellStyle name="20% – paryškinimas 4 3 3 3 2 2" xfId="1741" xr:uid="{00000000-0005-0000-0000-0000930D0000}"/>
    <cellStyle name="20% – paryškinimas 4 3 3 3 2 2 2" xfId="1742" xr:uid="{00000000-0005-0000-0000-0000940D0000}"/>
    <cellStyle name="20% – paryškinimas 4 3 3 3 2 2 2 2" xfId="13330" xr:uid="{00000000-0005-0000-0000-0000950D0000}"/>
    <cellStyle name="20% – paryškinimas 4 3 3 3 2 2 3" xfId="8800" xr:uid="{00000000-0005-0000-0000-0000960D0000}"/>
    <cellStyle name="20% – paryškinimas 4 3 3 3 2 3" xfId="1743" xr:uid="{00000000-0005-0000-0000-0000970D0000}"/>
    <cellStyle name="20% – paryškinimas 4 3 3 3 2 3 2" xfId="13331" xr:uid="{00000000-0005-0000-0000-0000980D0000}"/>
    <cellStyle name="20% – paryškinimas 4 3 3 3 2 4" xfId="8799" xr:uid="{00000000-0005-0000-0000-0000990D0000}"/>
    <cellStyle name="20% – paryškinimas 4 3 3 3 3" xfId="1744" xr:uid="{00000000-0005-0000-0000-00009A0D0000}"/>
    <cellStyle name="20% – paryškinimas 4 3 3 3 3 2" xfId="1745" xr:uid="{00000000-0005-0000-0000-00009B0D0000}"/>
    <cellStyle name="20% – paryškinimas 4 3 3 3 3 2 2" xfId="13332" xr:uid="{00000000-0005-0000-0000-00009C0D0000}"/>
    <cellStyle name="20% – paryškinimas 4 3 3 3 3 3" xfId="8801" xr:uid="{00000000-0005-0000-0000-00009D0D0000}"/>
    <cellStyle name="20% – paryškinimas 4 3 3 3 4" xfId="1746" xr:uid="{00000000-0005-0000-0000-00009E0D0000}"/>
    <cellStyle name="20% – paryškinimas 4 3 3 3 4 2" xfId="13333" xr:uid="{00000000-0005-0000-0000-00009F0D0000}"/>
    <cellStyle name="20% – paryškinimas 4 3 3 3 5" xfId="8798" xr:uid="{00000000-0005-0000-0000-0000A00D0000}"/>
    <cellStyle name="20% – paryškinimas 4 3 3 4" xfId="1747" xr:uid="{00000000-0005-0000-0000-0000A10D0000}"/>
    <cellStyle name="20% – paryškinimas 4 3 3 4 2" xfId="1748" xr:uid="{00000000-0005-0000-0000-0000A20D0000}"/>
    <cellStyle name="20% – paryškinimas 4 3 3 4 2 2" xfId="1749" xr:uid="{00000000-0005-0000-0000-0000A30D0000}"/>
    <cellStyle name="20% – paryškinimas 4 3 3 4 2 2 2" xfId="13334" xr:uid="{00000000-0005-0000-0000-0000A40D0000}"/>
    <cellStyle name="20% – paryškinimas 4 3 3 4 2 3" xfId="8803" xr:uid="{00000000-0005-0000-0000-0000A50D0000}"/>
    <cellStyle name="20% – paryškinimas 4 3 3 4 3" xfId="1750" xr:uid="{00000000-0005-0000-0000-0000A60D0000}"/>
    <cellStyle name="20% – paryškinimas 4 3 3 4 3 2" xfId="13335" xr:uid="{00000000-0005-0000-0000-0000A70D0000}"/>
    <cellStyle name="20% – paryškinimas 4 3 3 4 4" xfId="8802" xr:uid="{00000000-0005-0000-0000-0000A80D0000}"/>
    <cellStyle name="20% – paryškinimas 4 3 3 5" xfId="1751" xr:uid="{00000000-0005-0000-0000-0000A90D0000}"/>
    <cellStyle name="20% – paryškinimas 4 3 3 5 2" xfId="1752" xr:uid="{00000000-0005-0000-0000-0000AA0D0000}"/>
    <cellStyle name="20% – paryškinimas 4 3 3 5 2 2" xfId="13336" xr:uid="{00000000-0005-0000-0000-0000AB0D0000}"/>
    <cellStyle name="20% – paryškinimas 4 3 3 5 3" xfId="8804" xr:uid="{00000000-0005-0000-0000-0000AC0D0000}"/>
    <cellStyle name="20% – paryškinimas 4 3 3 6" xfId="1753" xr:uid="{00000000-0005-0000-0000-0000AD0D0000}"/>
    <cellStyle name="20% – paryškinimas 4 3 3 6 2" xfId="13337" xr:uid="{00000000-0005-0000-0000-0000AE0D0000}"/>
    <cellStyle name="20% – paryškinimas 4 3 3 7" xfId="8789" xr:uid="{00000000-0005-0000-0000-0000AF0D0000}"/>
    <cellStyle name="20% – paryškinimas 4 3 4" xfId="1754" xr:uid="{00000000-0005-0000-0000-0000B00D0000}"/>
    <cellStyle name="20% – paryškinimas 4 3 4 2" xfId="1755" xr:uid="{00000000-0005-0000-0000-0000B10D0000}"/>
    <cellStyle name="20% – paryškinimas 4 3 4 2 2" xfId="1756" xr:uid="{00000000-0005-0000-0000-0000B20D0000}"/>
    <cellStyle name="20% – paryškinimas 4 3 4 2 2 2" xfId="1757" xr:uid="{00000000-0005-0000-0000-0000B30D0000}"/>
    <cellStyle name="20% – paryškinimas 4 3 4 2 2 2 2" xfId="1758" xr:uid="{00000000-0005-0000-0000-0000B40D0000}"/>
    <cellStyle name="20% – paryškinimas 4 3 4 2 2 2 2 2" xfId="13338" xr:uid="{00000000-0005-0000-0000-0000B50D0000}"/>
    <cellStyle name="20% – paryškinimas 4 3 4 2 2 2 3" xfId="8808" xr:uid="{00000000-0005-0000-0000-0000B60D0000}"/>
    <cellStyle name="20% – paryškinimas 4 3 4 2 2 3" xfId="1759" xr:uid="{00000000-0005-0000-0000-0000B70D0000}"/>
    <cellStyle name="20% – paryškinimas 4 3 4 2 2 3 2" xfId="13339" xr:uid="{00000000-0005-0000-0000-0000B80D0000}"/>
    <cellStyle name="20% – paryškinimas 4 3 4 2 2 4" xfId="8807" xr:uid="{00000000-0005-0000-0000-0000B90D0000}"/>
    <cellStyle name="20% – paryškinimas 4 3 4 2 3" xfId="1760" xr:uid="{00000000-0005-0000-0000-0000BA0D0000}"/>
    <cellStyle name="20% – paryškinimas 4 3 4 2 3 2" xfId="1761" xr:uid="{00000000-0005-0000-0000-0000BB0D0000}"/>
    <cellStyle name="20% – paryškinimas 4 3 4 2 3 2 2" xfId="13340" xr:uid="{00000000-0005-0000-0000-0000BC0D0000}"/>
    <cellStyle name="20% – paryškinimas 4 3 4 2 3 3" xfId="8809" xr:uid="{00000000-0005-0000-0000-0000BD0D0000}"/>
    <cellStyle name="20% – paryškinimas 4 3 4 2 4" xfId="1762" xr:uid="{00000000-0005-0000-0000-0000BE0D0000}"/>
    <cellStyle name="20% – paryškinimas 4 3 4 2 4 2" xfId="13341" xr:uid="{00000000-0005-0000-0000-0000BF0D0000}"/>
    <cellStyle name="20% – paryškinimas 4 3 4 2 5" xfId="8806" xr:uid="{00000000-0005-0000-0000-0000C00D0000}"/>
    <cellStyle name="20% – paryškinimas 4 3 4 3" xfId="1763" xr:uid="{00000000-0005-0000-0000-0000C10D0000}"/>
    <cellStyle name="20% – paryškinimas 4 3 4 3 2" xfId="1764" xr:uid="{00000000-0005-0000-0000-0000C20D0000}"/>
    <cellStyle name="20% – paryškinimas 4 3 4 3 2 2" xfId="1765" xr:uid="{00000000-0005-0000-0000-0000C30D0000}"/>
    <cellStyle name="20% – paryškinimas 4 3 4 3 2 2 2" xfId="13342" xr:uid="{00000000-0005-0000-0000-0000C40D0000}"/>
    <cellStyle name="20% – paryškinimas 4 3 4 3 2 3" xfId="8811" xr:uid="{00000000-0005-0000-0000-0000C50D0000}"/>
    <cellStyle name="20% – paryškinimas 4 3 4 3 3" xfId="1766" xr:uid="{00000000-0005-0000-0000-0000C60D0000}"/>
    <cellStyle name="20% – paryškinimas 4 3 4 3 3 2" xfId="13343" xr:uid="{00000000-0005-0000-0000-0000C70D0000}"/>
    <cellStyle name="20% – paryškinimas 4 3 4 3 4" xfId="8810" xr:uid="{00000000-0005-0000-0000-0000C80D0000}"/>
    <cellStyle name="20% – paryškinimas 4 3 4 4" xfId="1767" xr:uid="{00000000-0005-0000-0000-0000C90D0000}"/>
    <cellStyle name="20% – paryškinimas 4 3 4 4 2" xfId="1768" xr:uid="{00000000-0005-0000-0000-0000CA0D0000}"/>
    <cellStyle name="20% – paryškinimas 4 3 4 4 2 2" xfId="13344" xr:uid="{00000000-0005-0000-0000-0000CB0D0000}"/>
    <cellStyle name="20% – paryškinimas 4 3 4 4 3" xfId="8812" xr:uid="{00000000-0005-0000-0000-0000CC0D0000}"/>
    <cellStyle name="20% – paryškinimas 4 3 4 5" xfId="1769" xr:uid="{00000000-0005-0000-0000-0000CD0D0000}"/>
    <cellStyle name="20% – paryškinimas 4 3 4 5 2" xfId="13345" xr:uid="{00000000-0005-0000-0000-0000CE0D0000}"/>
    <cellStyle name="20% – paryškinimas 4 3 4 6" xfId="8805" xr:uid="{00000000-0005-0000-0000-0000CF0D0000}"/>
    <cellStyle name="20% – paryškinimas 4 3 5" xfId="1770" xr:uid="{00000000-0005-0000-0000-0000D00D0000}"/>
    <cellStyle name="20% – paryškinimas 4 3 5 2" xfId="1771" xr:uid="{00000000-0005-0000-0000-0000D10D0000}"/>
    <cellStyle name="20% – paryškinimas 4 3 5 2 2" xfId="1772" xr:uid="{00000000-0005-0000-0000-0000D20D0000}"/>
    <cellStyle name="20% – paryškinimas 4 3 5 2 2 2" xfId="1773" xr:uid="{00000000-0005-0000-0000-0000D30D0000}"/>
    <cellStyle name="20% – paryškinimas 4 3 5 2 2 2 2" xfId="13346" xr:uid="{00000000-0005-0000-0000-0000D40D0000}"/>
    <cellStyle name="20% – paryškinimas 4 3 5 2 2 3" xfId="8815" xr:uid="{00000000-0005-0000-0000-0000D50D0000}"/>
    <cellStyle name="20% – paryškinimas 4 3 5 2 3" xfId="1774" xr:uid="{00000000-0005-0000-0000-0000D60D0000}"/>
    <cellStyle name="20% – paryškinimas 4 3 5 2 3 2" xfId="13347" xr:uid="{00000000-0005-0000-0000-0000D70D0000}"/>
    <cellStyle name="20% – paryškinimas 4 3 5 2 4" xfId="8814" xr:uid="{00000000-0005-0000-0000-0000D80D0000}"/>
    <cellStyle name="20% – paryškinimas 4 3 5 3" xfId="1775" xr:uid="{00000000-0005-0000-0000-0000D90D0000}"/>
    <cellStyle name="20% – paryškinimas 4 3 5 3 2" xfId="1776" xr:uid="{00000000-0005-0000-0000-0000DA0D0000}"/>
    <cellStyle name="20% – paryškinimas 4 3 5 3 2 2" xfId="13348" xr:uid="{00000000-0005-0000-0000-0000DB0D0000}"/>
    <cellStyle name="20% – paryškinimas 4 3 5 3 3" xfId="8816" xr:uid="{00000000-0005-0000-0000-0000DC0D0000}"/>
    <cellStyle name="20% – paryškinimas 4 3 5 4" xfId="1777" xr:uid="{00000000-0005-0000-0000-0000DD0D0000}"/>
    <cellStyle name="20% – paryškinimas 4 3 5 4 2" xfId="13349" xr:uid="{00000000-0005-0000-0000-0000DE0D0000}"/>
    <cellStyle name="20% – paryškinimas 4 3 5 5" xfId="8813" xr:uid="{00000000-0005-0000-0000-0000DF0D0000}"/>
    <cellStyle name="20% – paryškinimas 4 3 6" xfId="1778" xr:uid="{00000000-0005-0000-0000-0000E00D0000}"/>
    <cellStyle name="20% – paryškinimas 4 3 6 2" xfId="1779" xr:uid="{00000000-0005-0000-0000-0000E10D0000}"/>
    <cellStyle name="20% – paryškinimas 4 3 6 2 2" xfId="1780" xr:uid="{00000000-0005-0000-0000-0000E20D0000}"/>
    <cellStyle name="20% – paryškinimas 4 3 6 2 2 2" xfId="13350" xr:uid="{00000000-0005-0000-0000-0000E30D0000}"/>
    <cellStyle name="20% – paryškinimas 4 3 6 2 3" xfId="8818" xr:uid="{00000000-0005-0000-0000-0000E40D0000}"/>
    <cellStyle name="20% – paryškinimas 4 3 6 3" xfId="1781" xr:uid="{00000000-0005-0000-0000-0000E50D0000}"/>
    <cellStyle name="20% – paryškinimas 4 3 6 3 2" xfId="13351" xr:uid="{00000000-0005-0000-0000-0000E60D0000}"/>
    <cellStyle name="20% – paryškinimas 4 3 6 4" xfId="8817" xr:uid="{00000000-0005-0000-0000-0000E70D0000}"/>
    <cellStyle name="20% – paryškinimas 4 3 7" xfId="1782" xr:uid="{00000000-0005-0000-0000-0000E80D0000}"/>
    <cellStyle name="20% – paryškinimas 4 3 7 2" xfId="1783" xr:uid="{00000000-0005-0000-0000-0000E90D0000}"/>
    <cellStyle name="20% – paryškinimas 4 3 7 2 2" xfId="13352" xr:uid="{00000000-0005-0000-0000-0000EA0D0000}"/>
    <cellStyle name="20% – paryškinimas 4 3 7 3" xfId="8819" xr:uid="{00000000-0005-0000-0000-0000EB0D0000}"/>
    <cellStyle name="20% – paryškinimas 4 3 8" xfId="1784" xr:uid="{00000000-0005-0000-0000-0000EC0D0000}"/>
    <cellStyle name="20% – paryškinimas 4 3 8 2" xfId="13353" xr:uid="{00000000-0005-0000-0000-0000ED0D0000}"/>
    <cellStyle name="20% – paryškinimas 4 3 9" xfId="8756" xr:uid="{00000000-0005-0000-0000-0000EE0D0000}"/>
    <cellStyle name="20% – paryškinimas 4 4" xfId="1785" xr:uid="{00000000-0005-0000-0000-0000EF0D0000}"/>
    <cellStyle name="20% – paryškinimas 4 4 2" xfId="1786" xr:uid="{00000000-0005-0000-0000-0000F00D0000}"/>
    <cellStyle name="20% – paryškinimas 4 4 2 2" xfId="1787" xr:uid="{00000000-0005-0000-0000-0000F10D0000}"/>
    <cellStyle name="20% – paryškinimas 4 4 2 2 2" xfId="1788" xr:uid="{00000000-0005-0000-0000-0000F20D0000}"/>
    <cellStyle name="20% – paryškinimas 4 4 2 2 2 2" xfId="1789" xr:uid="{00000000-0005-0000-0000-0000F30D0000}"/>
    <cellStyle name="20% – paryškinimas 4 4 2 2 2 2 2" xfId="1790" xr:uid="{00000000-0005-0000-0000-0000F40D0000}"/>
    <cellStyle name="20% – paryškinimas 4 4 2 2 2 2 2 2" xfId="1791" xr:uid="{00000000-0005-0000-0000-0000F50D0000}"/>
    <cellStyle name="20% – paryškinimas 4 4 2 2 2 2 2 2 2" xfId="1792" xr:uid="{00000000-0005-0000-0000-0000F60D0000}"/>
    <cellStyle name="20% – paryškinimas 4 4 2 2 2 2 2 2 2 2" xfId="13354" xr:uid="{00000000-0005-0000-0000-0000F70D0000}"/>
    <cellStyle name="20% – paryškinimas 4 4 2 2 2 2 2 2 3" xfId="8826" xr:uid="{00000000-0005-0000-0000-0000F80D0000}"/>
    <cellStyle name="20% – paryškinimas 4 4 2 2 2 2 2 3" xfId="1793" xr:uid="{00000000-0005-0000-0000-0000F90D0000}"/>
    <cellStyle name="20% – paryškinimas 4 4 2 2 2 2 2 3 2" xfId="13355" xr:uid="{00000000-0005-0000-0000-0000FA0D0000}"/>
    <cellStyle name="20% – paryškinimas 4 4 2 2 2 2 2 4" xfId="8825" xr:uid="{00000000-0005-0000-0000-0000FB0D0000}"/>
    <cellStyle name="20% – paryškinimas 4 4 2 2 2 2 3" xfId="1794" xr:uid="{00000000-0005-0000-0000-0000FC0D0000}"/>
    <cellStyle name="20% – paryškinimas 4 4 2 2 2 2 3 2" xfId="1795" xr:uid="{00000000-0005-0000-0000-0000FD0D0000}"/>
    <cellStyle name="20% – paryškinimas 4 4 2 2 2 2 3 2 2" xfId="13356" xr:uid="{00000000-0005-0000-0000-0000FE0D0000}"/>
    <cellStyle name="20% – paryškinimas 4 4 2 2 2 2 3 3" xfId="8827" xr:uid="{00000000-0005-0000-0000-0000FF0D0000}"/>
    <cellStyle name="20% – paryškinimas 4 4 2 2 2 2 4" xfId="1796" xr:uid="{00000000-0005-0000-0000-0000000E0000}"/>
    <cellStyle name="20% – paryškinimas 4 4 2 2 2 2 4 2" xfId="13357" xr:uid="{00000000-0005-0000-0000-0000010E0000}"/>
    <cellStyle name="20% – paryškinimas 4 4 2 2 2 2 5" xfId="8824" xr:uid="{00000000-0005-0000-0000-0000020E0000}"/>
    <cellStyle name="20% – paryškinimas 4 4 2 2 2 3" xfId="1797" xr:uid="{00000000-0005-0000-0000-0000030E0000}"/>
    <cellStyle name="20% – paryškinimas 4 4 2 2 2 3 2" xfId="1798" xr:uid="{00000000-0005-0000-0000-0000040E0000}"/>
    <cellStyle name="20% – paryškinimas 4 4 2 2 2 3 2 2" xfId="1799" xr:uid="{00000000-0005-0000-0000-0000050E0000}"/>
    <cellStyle name="20% – paryškinimas 4 4 2 2 2 3 2 2 2" xfId="13358" xr:uid="{00000000-0005-0000-0000-0000060E0000}"/>
    <cellStyle name="20% – paryškinimas 4 4 2 2 2 3 2 3" xfId="8829" xr:uid="{00000000-0005-0000-0000-0000070E0000}"/>
    <cellStyle name="20% – paryškinimas 4 4 2 2 2 3 3" xfId="1800" xr:uid="{00000000-0005-0000-0000-0000080E0000}"/>
    <cellStyle name="20% – paryškinimas 4 4 2 2 2 3 3 2" xfId="13359" xr:uid="{00000000-0005-0000-0000-0000090E0000}"/>
    <cellStyle name="20% – paryškinimas 4 4 2 2 2 3 4" xfId="8828" xr:uid="{00000000-0005-0000-0000-00000A0E0000}"/>
    <cellStyle name="20% – paryškinimas 4 4 2 2 2 4" xfId="1801" xr:uid="{00000000-0005-0000-0000-00000B0E0000}"/>
    <cellStyle name="20% – paryškinimas 4 4 2 2 2 4 2" xfId="1802" xr:uid="{00000000-0005-0000-0000-00000C0E0000}"/>
    <cellStyle name="20% – paryškinimas 4 4 2 2 2 4 2 2" xfId="13360" xr:uid="{00000000-0005-0000-0000-00000D0E0000}"/>
    <cellStyle name="20% – paryškinimas 4 4 2 2 2 4 3" xfId="8830" xr:uid="{00000000-0005-0000-0000-00000E0E0000}"/>
    <cellStyle name="20% – paryškinimas 4 4 2 2 2 5" xfId="1803" xr:uid="{00000000-0005-0000-0000-00000F0E0000}"/>
    <cellStyle name="20% – paryškinimas 4 4 2 2 2 5 2" xfId="13361" xr:uid="{00000000-0005-0000-0000-0000100E0000}"/>
    <cellStyle name="20% – paryškinimas 4 4 2 2 2 6" xfId="8823" xr:uid="{00000000-0005-0000-0000-0000110E0000}"/>
    <cellStyle name="20% – paryškinimas 4 4 2 2 3" xfId="1804" xr:uid="{00000000-0005-0000-0000-0000120E0000}"/>
    <cellStyle name="20% – paryškinimas 4 4 2 2 3 2" xfId="1805" xr:uid="{00000000-0005-0000-0000-0000130E0000}"/>
    <cellStyle name="20% – paryškinimas 4 4 2 2 3 2 2" xfId="1806" xr:uid="{00000000-0005-0000-0000-0000140E0000}"/>
    <cellStyle name="20% – paryškinimas 4 4 2 2 3 2 2 2" xfId="1807" xr:uid="{00000000-0005-0000-0000-0000150E0000}"/>
    <cellStyle name="20% – paryškinimas 4 4 2 2 3 2 2 2 2" xfId="13362" xr:uid="{00000000-0005-0000-0000-0000160E0000}"/>
    <cellStyle name="20% – paryškinimas 4 4 2 2 3 2 2 3" xfId="8833" xr:uid="{00000000-0005-0000-0000-0000170E0000}"/>
    <cellStyle name="20% – paryškinimas 4 4 2 2 3 2 3" xfId="1808" xr:uid="{00000000-0005-0000-0000-0000180E0000}"/>
    <cellStyle name="20% – paryškinimas 4 4 2 2 3 2 3 2" xfId="13363" xr:uid="{00000000-0005-0000-0000-0000190E0000}"/>
    <cellStyle name="20% – paryškinimas 4 4 2 2 3 2 4" xfId="8832" xr:uid="{00000000-0005-0000-0000-00001A0E0000}"/>
    <cellStyle name="20% – paryškinimas 4 4 2 2 3 3" xfId="1809" xr:uid="{00000000-0005-0000-0000-00001B0E0000}"/>
    <cellStyle name="20% – paryškinimas 4 4 2 2 3 3 2" xfId="1810" xr:uid="{00000000-0005-0000-0000-00001C0E0000}"/>
    <cellStyle name="20% – paryškinimas 4 4 2 2 3 3 2 2" xfId="13364" xr:uid="{00000000-0005-0000-0000-00001D0E0000}"/>
    <cellStyle name="20% – paryškinimas 4 4 2 2 3 3 3" xfId="8834" xr:uid="{00000000-0005-0000-0000-00001E0E0000}"/>
    <cellStyle name="20% – paryškinimas 4 4 2 2 3 4" xfId="1811" xr:uid="{00000000-0005-0000-0000-00001F0E0000}"/>
    <cellStyle name="20% – paryškinimas 4 4 2 2 3 4 2" xfId="13365" xr:uid="{00000000-0005-0000-0000-0000200E0000}"/>
    <cellStyle name="20% – paryškinimas 4 4 2 2 3 5" xfId="8831" xr:uid="{00000000-0005-0000-0000-0000210E0000}"/>
    <cellStyle name="20% – paryškinimas 4 4 2 2 4" xfId="1812" xr:uid="{00000000-0005-0000-0000-0000220E0000}"/>
    <cellStyle name="20% – paryškinimas 4 4 2 2 4 2" xfId="1813" xr:uid="{00000000-0005-0000-0000-0000230E0000}"/>
    <cellStyle name="20% – paryškinimas 4 4 2 2 4 2 2" xfId="1814" xr:uid="{00000000-0005-0000-0000-0000240E0000}"/>
    <cellStyle name="20% – paryškinimas 4 4 2 2 4 2 2 2" xfId="13366" xr:uid="{00000000-0005-0000-0000-0000250E0000}"/>
    <cellStyle name="20% – paryškinimas 4 4 2 2 4 2 3" xfId="8836" xr:uid="{00000000-0005-0000-0000-0000260E0000}"/>
    <cellStyle name="20% – paryškinimas 4 4 2 2 4 3" xfId="1815" xr:uid="{00000000-0005-0000-0000-0000270E0000}"/>
    <cellStyle name="20% – paryškinimas 4 4 2 2 4 3 2" xfId="13367" xr:uid="{00000000-0005-0000-0000-0000280E0000}"/>
    <cellStyle name="20% – paryškinimas 4 4 2 2 4 4" xfId="8835" xr:uid="{00000000-0005-0000-0000-0000290E0000}"/>
    <cellStyle name="20% – paryškinimas 4 4 2 2 5" xfId="1816" xr:uid="{00000000-0005-0000-0000-00002A0E0000}"/>
    <cellStyle name="20% – paryškinimas 4 4 2 2 5 2" xfId="1817" xr:uid="{00000000-0005-0000-0000-00002B0E0000}"/>
    <cellStyle name="20% – paryškinimas 4 4 2 2 5 2 2" xfId="13368" xr:uid="{00000000-0005-0000-0000-00002C0E0000}"/>
    <cellStyle name="20% – paryškinimas 4 4 2 2 5 3" xfId="8837" xr:uid="{00000000-0005-0000-0000-00002D0E0000}"/>
    <cellStyle name="20% – paryškinimas 4 4 2 2 6" xfId="1818" xr:uid="{00000000-0005-0000-0000-00002E0E0000}"/>
    <cellStyle name="20% – paryškinimas 4 4 2 2 6 2" xfId="13369" xr:uid="{00000000-0005-0000-0000-00002F0E0000}"/>
    <cellStyle name="20% – paryškinimas 4 4 2 2 7" xfId="8822" xr:uid="{00000000-0005-0000-0000-0000300E0000}"/>
    <cellStyle name="20% – paryškinimas 4 4 2 3" xfId="1819" xr:uid="{00000000-0005-0000-0000-0000310E0000}"/>
    <cellStyle name="20% – paryškinimas 4 4 2 3 2" xfId="1820" xr:uid="{00000000-0005-0000-0000-0000320E0000}"/>
    <cellStyle name="20% – paryškinimas 4 4 2 3 2 2" xfId="1821" xr:uid="{00000000-0005-0000-0000-0000330E0000}"/>
    <cellStyle name="20% – paryškinimas 4 4 2 3 2 2 2" xfId="1822" xr:uid="{00000000-0005-0000-0000-0000340E0000}"/>
    <cellStyle name="20% – paryškinimas 4 4 2 3 2 2 2 2" xfId="1823" xr:uid="{00000000-0005-0000-0000-0000350E0000}"/>
    <cellStyle name="20% – paryškinimas 4 4 2 3 2 2 2 2 2" xfId="13370" xr:uid="{00000000-0005-0000-0000-0000360E0000}"/>
    <cellStyle name="20% – paryškinimas 4 4 2 3 2 2 2 3" xfId="8841" xr:uid="{00000000-0005-0000-0000-0000370E0000}"/>
    <cellStyle name="20% – paryškinimas 4 4 2 3 2 2 3" xfId="1824" xr:uid="{00000000-0005-0000-0000-0000380E0000}"/>
    <cellStyle name="20% – paryškinimas 4 4 2 3 2 2 3 2" xfId="13371" xr:uid="{00000000-0005-0000-0000-0000390E0000}"/>
    <cellStyle name="20% – paryškinimas 4 4 2 3 2 2 4" xfId="8840" xr:uid="{00000000-0005-0000-0000-00003A0E0000}"/>
    <cellStyle name="20% – paryškinimas 4 4 2 3 2 3" xfId="1825" xr:uid="{00000000-0005-0000-0000-00003B0E0000}"/>
    <cellStyle name="20% – paryškinimas 4 4 2 3 2 3 2" xfId="1826" xr:uid="{00000000-0005-0000-0000-00003C0E0000}"/>
    <cellStyle name="20% – paryškinimas 4 4 2 3 2 3 2 2" xfId="13372" xr:uid="{00000000-0005-0000-0000-00003D0E0000}"/>
    <cellStyle name="20% – paryškinimas 4 4 2 3 2 3 3" xfId="8842" xr:uid="{00000000-0005-0000-0000-00003E0E0000}"/>
    <cellStyle name="20% – paryškinimas 4 4 2 3 2 4" xfId="1827" xr:uid="{00000000-0005-0000-0000-00003F0E0000}"/>
    <cellStyle name="20% – paryškinimas 4 4 2 3 2 4 2" xfId="13373" xr:uid="{00000000-0005-0000-0000-0000400E0000}"/>
    <cellStyle name="20% – paryškinimas 4 4 2 3 2 5" xfId="8839" xr:uid="{00000000-0005-0000-0000-0000410E0000}"/>
    <cellStyle name="20% – paryškinimas 4 4 2 3 3" xfId="1828" xr:uid="{00000000-0005-0000-0000-0000420E0000}"/>
    <cellStyle name="20% – paryškinimas 4 4 2 3 3 2" xfId="1829" xr:uid="{00000000-0005-0000-0000-0000430E0000}"/>
    <cellStyle name="20% – paryškinimas 4 4 2 3 3 2 2" xfId="1830" xr:uid="{00000000-0005-0000-0000-0000440E0000}"/>
    <cellStyle name="20% – paryškinimas 4 4 2 3 3 2 2 2" xfId="13374" xr:uid="{00000000-0005-0000-0000-0000450E0000}"/>
    <cellStyle name="20% – paryškinimas 4 4 2 3 3 2 3" xfId="8844" xr:uid="{00000000-0005-0000-0000-0000460E0000}"/>
    <cellStyle name="20% – paryškinimas 4 4 2 3 3 3" xfId="1831" xr:uid="{00000000-0005-0000-0000-0000470E0000}"/>
    <cellStyle name="20% – paryškinimas 4 4 2 3 3 3 2" xfId="13375" xr:uid="{00000000-0005-0000-0000-0000480E0000}"/>
    <cellStyle name="20% – paryškinimas 4 4 2 3 3 4" xfId="8843" xr:uid="{00000000-0005-0000-0000-0000490E0000}"/>
    <cellStyle name="20% – paryškinimas 4 4 2 3 4" xfId="1832" xr:uid="{00000000-0005-0000-0000-00004A0E0000}"/>
    <cellStyle name="20% – paryškinimas 4 4 2 3 4 2" xfId="1833" xr:uid="{00000000-0005-0000-0000-00004B0E0000}"/>
    <cellStyle name="20% – paryškinimas 4 4 2 3 4 2 2" xfId="13376" xr:uid="{00000000-0005-0000-0000-00004C0E0000}"/>
    <cellStyle name="20% – paryškinimas 4 4 2 3 4 3" xfId="8845" xr:uid="{00000000-0005-0000-0000-00004D0E0000}"/>
    <cellStyle name="20% – paryškinimas 4 4 2 3 5" xfId="1834" xr:uid="{00000000-0005-0000-0000-00004E0E0000}"/>
    <cellStyle name="20% – paryškinimas 4 4 2 3 5 2" xfId="13377" xr:uid="{00000000-0005-0000-0000-00004F0E0000}"/>
    <cellStyle name="20% – paryškinimas 4 4 2 3 6" xfId="8838" xr:uid="{00000000-0005-0000-0000-0000500E0000}"/>
    <cellStyle name="20% – paryškinimas 4 4 2 4" xfId="1835" xr:uid="{00000000-0005-0000-0000-0000510E0000}"/>
    <cellStyle name="20% – paryškinimas 4 4 2 4 2" xfId="1836" xr:uid="{00000000-0005-0000-0000-0000520E0000}"/>
    <cellStyle name="20% – paryškinimas 4 4 2 4 2 2" xfId="1837" xr:uid="{00000000-0005-0000-0000-0000530E0000}"/>
    <cellStyle name="20% – paryškinimas 4 4 2 4 2 2 2" xfId="1838" xr:uid="{00000000-0005-0000-0000-0000540E0000}"/>
    <cellStyle name="20% – paryškinimas 4 4 2 4 2 2 2 2" xfId="13378" xr:uid="{00000000-0005-0000-0000-0000550E0000}"/>
    <cellStyle name="20% – paryškinimas 4 4 2 4 2 2 3" xfId="8848" xr:uid="{00000000-0005-0000-0000-0000560E0000}"/>
    <cellStyle name="20% – paryškinimas 4 4 2 4 2 3" xfId="1839" xr:uid="{00000000-0005-0000-0000-0000570E0000}"/>
    <cellStyle name="20% – paryškinimas 4 4 2 4 2 3 2" xfId="13379" xr:uid="{00000000-0005-0000-0000-0000580E0000}"/>
    <cellStyle name="20% – paryškinimas 4 4 2 4 2 4" xfId="8847" xr:uid="{00000000-0005-0000-0000-0000590E0000}"/>
    <cellStyle name="20% – paryškinimas 4 4 2 4 3" xfId="1840" xr:uid="{00000000-0005-0000-0000-00005A0E0000}"/>
    <cellStyle name="20% – paryškinimas 4 4 2 4 3 2" xfId="1841" xr:uid="{00000000-0005-0000-0000-00005B0E0000}"/>
    <cellStyle name="20% – paryškinimas 4 4 2 4 3 2 2" xfId="13380" xr:uid="{00000000-0005-0000-0000-00005C0E0000}"/>
    <cellStyle name="20% – paryškinimas 4 4 2 4 3 3" xfId="8849" xr:uid="{00000000-0005-0000-0000-00005D0E0000}"/>
    <cellStyle name="20% – paryškinimas 4 4 2 4 4" xfId="1842" xr:uid="{00000000-0005-0000-0000-00005E0E0000}"/>
    <cellStyle name="20% – paryškinimas 4 4 2 4 4 2" xfId="13381" xr:uid="{00000000-0005-0000-0000-00005F0E0000}"/>
    <cellStyle name="20% – paryškinimas 4 4 2 4 5" xfId="8846" xr:uid="{00000000-0005-0000-0000-0000600E0000}"/>
    <cellStyle name="20% – paryškinimas 4 4 2 5" xfId="1843" xr:uid="{00000000-0005-0000-0000-0000610E0000}"/>
    <cellStyle name="20% – paryškinimas 4 4 2 5 2" xfId="1844" xr:uid="{00000000-0005-0000-0000-0000620E0000}"/>
    <cellStyle name="20% – paryškinimas 4 4 2 5 2 2" xfId="1845" xr:uid="{00000000-0005-0000-0000-0000630E0000}"/>
    <cellStyle name="20% – paryškinimas 4 4 2 5 2 2 2" xfId="13382" xr:uid="{00000000-0005-0000-0000-0000640E0000}"/>
    <cellStyle name="20% – paryškinimas 4 4 2 5 2 3" xfId="8851" xr:uid="{00000000-0005-0000-0000-0000650E0000}"/>
    <cellStyle name="20% – paryškinimas 4 4 2 5 3" xfId="1846" xr:uid="{00000000-0005-0000-0000-0000660E0000}"/>
    <cellStyle name="20% – paryškinimas 4 4 2 5 3 2" xfId="13383" xr:uid="{00000000-0005-0000-0000-0000670E0000}"/>
    <cellStyle name="20% – paryškinimas 4 4 2 5 4" xfId="8850" xr:uid="{00000000-0005-0000-0000-0000680E0000}"/>
    <cellStyle name="20% – paryškinimas 4 4 2 6" xfId="1847" xr:uid="{00000000-0005-0000-0000-0000690E0000}"/>
    <cellStyle name="20% – paryškinimas 4 4 2 6 2" xfId="1848" xr:uid="{00000000-0005-0000-0000-00006A0E0000}"/>
    <cellStyle name="20% – paryškinimas 4 4 2 6 2 2" xfId="13384" xr:uid="{00000000-0005-0000-0000-00006B0E0000}"/>
    <cellStyle name="20% – paryškinimas 4 4 2 6 3" xfId="8852" xr:uid="{00000000-0005-0000-0000-00006C0E0000}"/>
    <cellStyle name="20% – paryškinimas 4 4 2 7" xfId="1849" xr:uid="{00000000-0005-0000-0000-00006D0E0000}"/>
    <cellStyle name="20% – paryškinimas 4 4 2 7 2" xfId="13385" xr:uid="{00000000-0005-0000-0000-00006E0E0000}"/>
    <cellStyle name="20% – paryškinimas 4 4 2 8" xfId="8821" xr:uid="{00000000-0005-0000-0000-00006F0E0000}"/>
    <cellStyle name="20% – paryškinimas 4 4 3" xfId="1850" xr:uid="{00000000-0005-0000-0000-0000700E0000}"/>
    <cellStyle name="20% – paryškinimas 4 4 3 2" xfId="1851" xr:uid="{00000000-0005-0000-0000-0000710E0000}"/>
    <cellStyle name="20% – paryškinimas 4 4 3 2 2" xfId="1852" xr:uid="{00000000-0005-0000-0000-0000720E0000}"/>
    <cellStyle name="20% – paryškinimas 4 4 3 2 2 2" xfId="1853" xr:uid="{00000000-0005-0000-0000-0000730E0000}"/>
    <cellStyle name="20% – paryškinimas 4 4 3 2 2 2 2" xfId="1854" xr:uid="{00000000-0005-0000-0000-0000740E0000}"/>
    <cellStyle name="20% – paryškinimas 4 4 3 2 2 2 2 2" xfId="1855" xr:uid="{00000000-0005-0000-0000-0000750E0000}"/>
    <cellStyle name="20% – paryškinimas 4 4 3 2 2 2 2 2 2" xfId="13386" xr:uid="{00000000-0005-0000-0000-0000760E0000}"/>
    <cellStyle name="20% – paryškinimas 4 4 3 2 2 2 2 3" xfId="8857" xr:uid="{00000000-0005-0000-0000-0000770E0000}"/>
    <cellStyle name="20% – paryškinimas 4 4 3 2 2 2 3" xfId="1856" xr:uid="{00000000-0005-0000-0000-0000780E0000}"/>
    <cellStyle name="20% – paryškinimas 4 4 3 2 2 2 3 2" xfId="13387" xr:uid="{00000000-0005-0000-0000-0000790E0000}"/>
    <cellStyle name="20% – paryškinimas 4 4 3 2 2 2 4" xfId="8856" xr:uid="{00000000-0005-0000-0000-00007A0E0000}"/>
    <cellStyle name="20% – paryškinimas 4 4 3 2 2 3" xfId="1857" xr:uid="{00000000-0005-0000-0000-00007B0E0000}"/>
    <cellStyle name="20% – paryškinimas 4 4 3 2 2 3 2" xfId="1858" xr:uid="{00000000-0005-0000-0000-00007C0E0000}"/>
    <cellStyle name="20% – paryškinimas 4 4 3 2 2 3 2 2" xfId="13388" xr:uid="{00000000-0005-0000-0000-00007D0E0000}"/>
    <cellStyle name="20% – paryškinimas 4 4 3 2 2 3 3" xfId="8858" xr:uid="{00000000-0005-0000-0000-00007E0E0000}"/>
    <cellStyle name="20% – paryškinimas 4 4 3 2 2 4" xfId="1859" xr:uid="{00000000-0005-0000-0000-00007F0E0000}"/>
    <cellStyle name="20% – paryškinimas 4 4 3 2 2 4 2" xfId="13389" xr:uid="{00000000-0005-0000-0000-0000800E0000}"/>
    <cellStyle name="20% – paryškinimas 4 4 3 2 2 5" xfId="8855" xr:uid="{00000000-0005-0000-0000-0000810E0000}"/>
    <cellStyle name="20% – paryškinimas 4 4 3 2 3" xfId="1860" xr:uid="{00000000-0005-0000-0000-0000820E0000}"/>
    <cellStyle name="20% – paryškinimas 4 4 3 2 3 2" xfId="1861" xr:uid="{00000000-0005-0000-0000-0000830E0000}"/>
    <cellStyle name="20% – paryškinimas 4 4 3 2 3 2 2" xfId="1862" xr:uid="{00000000-0005-0000-0000-0000840E0000}"/>
    <cellStyle name="20% – paryškinimas 4 4 3 2 3 2 2 2" xfId="13390" xr:uid="{00000000-0005-0000-0000-0000850E0000}"/>
    <cellStyle name="20% – paryškinimas 4 4 3 2 3 2 3" xfId="8860" xr:uid="{00000000-0005-0000-0000-0000860E0000}"/>
    <cellStyle name="20% – paryškinimas 4 4 3 2 3 3" xfId="1863" xr:uid="{00000000-0005-0000-0000-0000870E0000}"/>
    <cellStyle name="20% – paryškinimas 4 4 3 2 3 3 2" xfId="13391" xr:uid="{00000000-0005-0000-0000-0000880E0000}"/>
    <cellStyle name="20% – paryškinimas 4 4 3 2 3 4" xfId="8859" xr:uid="{00000000-0005-0000-0000-0000890E0000}"/>
    <cellStyle name="20% – paryškinimas 4 4 3 2 4" xfId="1864" xr:uid="{00000000-0005-0000-0000-00008A0E0000}"/>
    <cellStyle name="20% – paryškinimas 4 4 3 2 4 2" xfId="1865" xr:uid="{00000000-0005-0000-0000-00008B0E0000}"/>
    <cellStyle name="20% – paryškinimas 4 4 3 2 4 2 2" xfId="13392" xr:uid="{00000000-0005-0000-0000-00008C0E0000}"/>
    <cellStyle name="20% – paryškinimas 4 4 3 2 4 3" xfId="8861" xr:uid="{00000000-0005-0000-0000-00008D0E0000}"/>
    <cellStyle name="20% – paryškinimas 4 4 3 2 5" xfId="1866" xr:uid="{00000000-0005-0000-0000-00008E0E0000}"/>
    <cellStyle name="20% – paryškinimas 4 4 3 2 5 2" xfId="13393" xr:uid="{00000000-0005-0000-0000-00008F0E0000}"/>
    <cellStyle name="20% – paryškinimas 4 4 3 2 6" xfId="8854" xr:uid="{00000000-0005-0000-0000-0000900E0000}"/>
    <cellStyle name="20% – paryškinimas 4 4 3 3" xfId="1867" xr:uid="{00000000-0005-0000-0000-0000910E0000}"/>
    <cellStyle name="20% – paryškinimas 4 4 3 3 2" xfId="1868" xr:uid="{00000000-0005-0000-0000-0000920E0000}"/>
    <cellStyle name="20% – paryškinimas 4 4 3 3 2 2" xfId="1869" xr:uid="{00000000-0005-0000-0000-0000930E0000}"/>
    <cellStyle name="20% – paryškinimas 4 4 3 3 2 2 2" xfId="1870" xr:uid="{00000000-0005-0000-0000-0000940E0000}"/>
    <cellStyle name="20% – paryškinimas 4 4 3 3 2 2 2 2" xfId="13394" xr:uid="{00000000-0005-0000-0000-0000950E0000}"/>
    <cellStyle name="20% – paryškinimas 4 4 3 3 2 2 3" xfId="8864" xr:uid="{00000000-0005-0000-0000-0000960E0000}"/>
    <cellStyle name="20% – paryškinimas 4 4 3 3 2 3" xfId="1871" xr:uid="{00000000-0005-0000-0000-0000970E0000}"/>
    <cellStyle name="20% – paryškinimas 4 4 3 3 2 3 2" xfId="13395" xr:uid="{00000000-0005-0000-0000-0000980E0000}"/>
    <cellStyle name="20% – paryškinimas 4 4 3 3 2 4" xfId="8863" xr:uid="{00000000-0005-0000-0000-0000990E0000}"/>
    <cellStyle name="20% – paryškinimas 4 4 3 3 3" xfId="1872" xr:uid="{00000000-0005-0000-0000-00009A0E0000}"/>
    <cellStyle name="20% – paryškinimas 4 4 3 3 3 2" xfId="1873" xr:uid="{00000000-0005-0000-0000-00009B0E0000}"/>
    <cellStyle name="20% – paryškinimas 4 4 3 3 3 2 2" xfId="13396" xr:uid="{00000000-0005-0000-0000-00009C0E0000}"/>
    <cellStyle name="20% – paryškinimas 4 4 3 3 3 3" xfId="8865" xr:uid="{00000000-0005-0000-0000-00009D0E0000}"/>
    <cellStyle name="20% – paryškinimas 4 4 3 3 4" xfId="1874" xr:uid="{00000000-0005-0000-0000-00009E0E0000}"/>
    <cellStyle name="20% – paryškinimas 4 4 3 3 4 2" xfId="13397" xr:uid="{00000000-0005-0000-0000-00009F0E0000}"/>
    <cellStyle name="20% – paryškinimas 4 4 3 3 5" xfId="8862" xr:uid="{00000000-0005-0000-0000-0000A00E0000}"/>
    <cellStyle name="20% – paryškinimas 4 4 3 4" xfId="1875" xr:uid="{00000000-0005-0000-0000-0000A10E0000}"/>
    <cellStyle name="20% – paryškinimas 4 4 3 4 2" xfId="1876" xr:uid="{00000000-0005-0000-0000-0000A20E0000}"/>
    <cellStyle name="20% – paryškinimas 4 4 3 4 2 2" xfId="1877" xr:uid="{00000000-0005-0000-0000-0000A30E0000}"/>
    <cellStyle name="20% – paryškinimas 4 4 3 4 2 2 2" xfId="13398" xr:uid="{00000000-0005-0000-0000-0000A40E0000}"/>
    <cellStyle name="20% – paryškinimas 4 4 3 4 2 3" xfId="8867" xr:uid="{00000000-0005-0000-0000-0000A50E0000}"/>
    <cellStyle name="20% – paryškinimas 4 4 3 4 3" xfId="1878" xr:uid="{00000000-0005-0000-0000-0000A60E0000}"/>
    <cellStyle name="20% – paryškinimas 4 4 3 4 3 2" xfId="13399" xr:uid="{00000000-0005-0000-0000-0000A70E0000}"/>
    <cellStyle name="20% – paryškinimas 4 4 3 4 4" xfId="8866" xr:uid="{00000000-0005-0000-0000-0000A80E0000}"/>
    <cellStyle name="20% – paryškinimas 4 4 3 5" xfId="1879" xr:uid="{00000000-0005-0000-0000-0000A90E0000}"/>
    <cellStyle name="20% – paryškinimas 4 4 3 5 2" xfId="1880" xr:uid="{00000000-0005-0000-0000-0000AA0E0000}"/>
    <cellStyle name="20% – paryškinimas 4 4 3 5 2 2" xfId="13400" xr:uid="{00000000-0005-0000-0000-0000AB0E0000}"/>
    <cellStyle name="20% – paryškinimas 4 4 3 5 3" xfId="8868" xr:uid="{00000000-0005-0000-0000-0000AC0E0000}"/>
    <cellStyle name="20% – paryškinimas 4 4 3 6" xfId="1881" xr:uid="{00000000-0005-0000-0000-0000AD0E0000}"/>
    <cellStyle name="20% – paryškinimas 4 4 3 6 2" xfId="13401" xr:uid="{00000000-0005-0000-0000-0000AE0E0000}"/>
    <cellStyle name="20% – paryškinimas 4 4 3 7" xfId="8853" xr:uid="{00000000-0005-0000-0000-0000AF0E0000}"/>
    <cellStyle name="20% – paryškinimas 4 4 4" xfId="1882" xr:uid="{00000000-0005-0000-0000-0000B00E0000}"/>
    <cellStyle name="20% – paryškinimas 4 4 4 2" xfId="1883" xr:uid="{00000000-0005-0000-0000-0000B10E0000}"/>
    <cellStyle name="20% – paryškinimas 4 4 4 2 2" xfId="1884" xr:uid="{00000000-0005-0000-0000-0000B20E0000}"/>
    <cellStyle name="20% – paryškinimas 4 4 4 2 2 2" xfId="1885" xr:uid="{00000000-0005-0000-0000-0000B30E0000}"/>
    <cellStyle name="20% – paryškinimas 4 4 4 2 2 2 2" xfId="1886" xr:uid="{00000000-0005-0000-0000-0000B40E0000}"/>
    <cellStyle name="20% – paryškinimas 4 4 4 2 2 2 2 2" xfId="13402" xr:uid="{00000000-0005-0000-0000-0000B50E0000}"/>
    <cellStyle name="20% – paryškinimas 4 4 4 2 2 2 3" xfId="8872" xr:uid="{00000000-0005-0000-0000-0000B60E0000}"/>
    <cellStyle name="20% – paryškinimas 4 4 4 2 2 3" xfId="1887" xr:uid="{00000000-0005-0000-0000-0000B70E0000}"/>
    <cellStyle name="20% – paryškinimas 4 4 4 2 2 3 2" xfId="13403" xr:uid="{00000000-0005-0000-0000-0000B80E0000}"/>
    <cellStyle name="20% – paryškinimas 4 4 4 2 2 4" xfId="8871" xr:uid="{00000000-0005-0000-0000-0000B90E0000}"/>
    <cellStyle name="20% – paryškinimas 4 4 4 2 3" xfId="1888" xr:uid="{00000000-0005-0000-0000-0000BA0E0000}"/>
    <cellStyle name="20% – paryškinimas 4 4 4 2 3 2" xfId="1889" xr:uid="{00000000-0005-0000-0000-0000BB0E0000}"/>
    <cellStyle name="20% – paryškinimas 4 4 4 2 3 2 2" xfId="13404" xr:uid="{00000000-0005-0000-0000-0000BC0E0000}"/>
    <cellStyle name="20% – paryškinimas 4 4 4 2 3 3" xfId="8873" xr:uid="{00000000-0005-0000-0000-0000BD0E0000}"/>
    <cellStyle name="20% – paryškinimas 4 4 4 2 4" xfId="1890" xr:uid="{00000000-0005-0000-0000-0000BE0E0000}"/>
    <cellStyle name="20% – paryškinimas 4 4 4 2 4 2" xfId="13405" xr:uid="{00000000-0005-0000-0000-0000BF0E0000}"/>
    <cellStyle name="20% – paryškinimas 4 4 4 2 5" xfId="8870" xr:uid="{00000000-0005-0000-0000-0000C00E0000}"/>
    <cellStyle name="20% – paryškinimas 4 4 4 3" xfId="1891" xr:uid="{00000000-0005-0000-0000-0000C10E0000}"/>
    <cellStyle name="20% – paryškinimas 4 4 4 3 2" xfId="1892" xr:uid="{00000000-0005-0000-0000-0000C20E0000}"/>
    <cellStyle name="20% – paryškinimas 4 4 4 3 2 2" xfId="1893" xr:uid="{00000000-0005-0000-0000-0000C30E0000}"/>
    <cellStyle name="20% – paryškinimas 4 4 4 3 2 2 2" xfId="13406" xr:uid="{00000000-0005-0000-0000-0000C40E0000}"/>
    <cellStyle name="20% – paryškinimas 4 4 4 3 2 3" xfId="8875" xr:uid="{00000000-0005-0000-0000-0000C50E0000}"/>
    <cellStyle name="20% – paryškinimas 4 4 4 3 3" xfId="1894" xr:uid="{00000000-0005-0000-0000-0000C60E0000}"/>
    <cellStyle name="20% – paryškinimas 4 4 4 3 3 2" xfId="13407" xr:uid="{00000000-0005-0000-0000-0000C70E0000}"/>
    <cellStyle name="20% – paryškinimas 4 4 4 3 4" xfId="8874" xr:uid="{00000000-0005-0000-0000-0000C80E0000}"/>
    <cellStyle name="20% – paryškinimas 4 4 4 4" xfId="1895" xr:uid="{00000000-0005-0000-0000-0000C90E0000}"/>
    <cellStyle name="20% – paryškinimas 4 4 4 4 2" xfId="1896" xr:uid="{00000000-0005-0000-0000-0000CA0E0000}"/>
    <cellStyle name="20% – paryškinimas 4 4 4 4 2 2" xfId="13408" xr:uid="{00000000-0005-0000-0000-0000CB0E0000}"/>
    <cellStyle name="20% – paryškinimas 4 4 4 4 3" xfId="8876" xr:uid="{00000000-0005-0000-0000-0000CC0E0000}"/>
    <cellStyle name="20% – paryškinimas 4 4 4 5" xfId="1897" xr:uid="{00000000-0005-0000-0000-0000CD0E0000}"/>
    <cellStyle name="20% – paryškinimas 4 4 4 5 2" xfId="13409" xr:uid="{00000000-0005-0000-0000-0000CE0E0000}"/>
    <cellStyle name="20% – paryškinimas 4 4 4 6" xfId="8869" xr:uid="{00000000-0005-0000-0000-0000CF0E0000}"/>
    <cellStyle name="20% – paryškinimas 4 4 5" xfId="1898" xr:uid="{00000000-0005-0000-0000-0000D00E0000}"/>
    <cellStyle name="20% – paryškinimas 4 4 5 2" xfId="1899" xr:uid="{00000000-0005-0000-0000-0000D10E0000}"/>
    <cellStyle name="20% – paryškinimas 4 4 5 2 2" xfId="1900" xr:uid="{00000000-0005-0000-0000-0000D20E0000}"/>
    <cellStyle name="20% – paryškinimas 4 4 5 2 2 2" xfId="1901" xr:uid="{00000000-0005-0000-0000-0000D30E0000}"/>
    <cellStyle name="20% – paryškinimas 4 4 5 2 2 2 2" xfId="13410" xr:uid="{00000000-0005-0000-0000-0000D40E0000}"/>
    <cellStyle name="20% – paryškinimas 4 4 5 2 2 3" xfId="8879" xr:uid="{00000000-0005-0000-0000-0000D50E0000}"/>
    <cellStyle name="20% – paryškinimas 4 4 5 2 3" xfId="1902" xr:uid="{00000000-0005-0000-0000-0000D60E0000}"/>
    <cellStyle name="20% – paryškinimas 4 4 5 2 3 2" xfId="13411" xr:uid="{00000000-0005-0000-0000-0000D70E0000}"/>
    <cellStyle name="20% – paryškinimas 4 4 5 2 4" xfId="8878" xr:uid="{00000000-0005-0000-0000-0000D80E0000}"/>
    <cellStyle name="20% – paryškinimas 4 4 5 3" xfId="1903" xr:uid="{00000000-0005-0000-0000-0000D90E0000}"/>
    <cellStyle name="20% – paryškinimas 4 4 5 3 2" xfId="1904" xr:uid="{00000000-0005-0000-0000-0000DA0E0000}"/>
    <cellStyle name="20% – paryškinimas 4 4 5 3 2 2" xfId="13412" xr:uid="{00000000-0005-0000-0000-0000DB0E0000}"/>
    <cellStyle name="20% – paryškinimas 4 4 5 3 3" xfId="8880" xr:uid="{00000000-0005-0000-0000-0000DC0E0000}"/>
    <cellStyle name="20% – paryškinimas 4 4 5 4" xfId="1905" xr:uid="{00000000-0005-0000-0000-0000DD0E0000}"/>
    <cellStyle name="20% – paryškinimas 4 4 5 4 2" xfId="13413" xr:uid="{00000000-0005-0000-0000-0000DE0E0000}"/>
    <cellStyle name="20% – paryškinimas 4 4 5 5" xfId="8877" xr:uid="{00000000-0005-0000-0000-0000DF0E0000}"/>
    <cellStyle name="20% – paryškinimas 4 4 6" xfId="1906" xr:uid="{00000000-0005-0000-0000-0000E00E0000}"/>
    <cellStyle name="20% – paryškinimas 4 4 6 2" xfId="1907" xr:uid="{00000000-0005-0000-0000-0000E10E0000}"/>
    <cellStyle name="20% – paryškinimas 4 4 6 2 2" xfId="1908" xr:uid="{00000000-0005-0000-0000-0000E20E0000}"/>
    <cellStyle name="20% – paryškinimas 4 4 6 2 2 2" xfId="13414" xr:uid="{00000000-0005-0000-0000-0000E30E0000}"/>
    <cellStyle name="20% – paryškinimas 4 4 6 2 3" xfId="8882" xr:uid="{00000000-0005-0000-0000-0000E40E0000}"/>
    <cellStyle name="20% – paryškinimas 4 4 6 3" xfId="1909" xr:uid="{00000000-0005-0000-0000-0000E50E0000}"/>
    <cellStyle name="20% – paryškinimas 4 4 6 3 2" xfId="13415" xr:uid="{00000000-0005-0000-0000-0000E60E0000}"/>
    <cellStyle name="20% – paryškinimas 4 4 6 4" xfId="8881" xr:uid="{00000000-0005-0000-0000-0000E70E0000}"/>
    <cellStyle name="20% – paryškinimas 4 4 7" xfId="1910" xr:uid="{00000000-0005-0000-0000-0000E80E0000}"/>
    <cellStyle name="20% – paryškinimas 4 4 7 2" xfId="1911" xr:uid="{00000000-0005-0000-0000-0000E90E0000}"/>
    <cellStyle name="20% – paryškinimas 4 4 7 2 2" xfId="13416" xr:uid="{00000000-0005-0000-0000-0000EA0E0000}"/>
    <cellStyle name="20% – paryškinimas 4 4 7 3" xfId="8883" xr:uid="{00000000-0005-0000-0000-0000EB0E0000}"/>
    <cellStyle name="20% – paryškinimas 4 4 8" xfId="1912" xr:uid="{00000000-0005-0000-0000-0000EC0E0000}"/>
    <cellStyle name="20% – paryškinimas 4 4 8 2" xfId="13417" xr:uid="{00000000-0005-0000-0000-0000ED0E0000}"/>
    <cellStyle name="20% – paryškinimas 4 4 9" xfId="8820" xr:uid="{00000000-0005-0000-0000-0000EE0E0000}"/>
    <cellStyle name="20% – paryškinimas 4 5" xfId="1913" xr:uid="{00000000-0005-0000-0000-0000EF0E0000}"/>
    <cellStyle name="20% – paryškinimas 4 5 2" xfId="1914" xr:uid="{00000000-0005-0000-0000-0000F00E0000}"/>
    <cellStyle name="20% – paryškinimas 4 5 2 2" xfId="1915" xr:uid="{00000000-0005-0000-0000-0000F10E0000}"/>
    <cellStyle name="20% – paryškinimas 4 5 2 2 2" xfId="1916" xr:uid="{00000000-0005-0000-0000-0000F20E0000}"/>
    <cellStyle name="20% – paryškinimas 4 5 2 2 2 2" xfId="1917" xr:uid="{00000000-0005-0000-0000-0000F30E0000}"/>
    <cellStyle name="20% – paryškinimas 4 5 2 2 2 2 2" xfId="1918" xr:uid="{00000000-0005-0000-0000-0000F40E0000}"/>
    <cellStyle name="20% – paryškinimas 4 5 2 2 2 2 2 2" xfId="1919" xr:uid="{00000000-0005-0000-0000-0000F50E0000}"/>
    <cellStyle name="20% – paryškinimas 4 5 2 2 2 2 2 2 2" xfId="13418" xr:uid="{00000000-0005-0000-0000-0000F60E0000}"/>
    <cellStyle name="20% – paryškinimas 4 5 2 2 2 2 2 3" xfId="8889" xr:uid="{00000000-0005-0000-0000-0000F70E0000}"/>
    <cellStyle name="20% – paryškinimas 4 5 2 2 2 2 3" xfId="1920" xr:uid="{00000000-0005-0000-0000-0000F80E0000}"/>
    <cellStyle name="20% – paryškinimas 4 5 2 2 2 2 3 2" xfId="13419" xr:uid="{00000000-0005-0000-0000-0000F90E0000}"/>
    <cellStyle name="20% – paryškinimas 4 5 2 2 2 2 4" xfId="8888" xr:uid="{00000000-0005-0000-0000-0000FA0E0000}"/>
    <cellStyle name="20% – paryškinimas 4 5 2 2 2 3" xfId="1921" xr:uid="{00000000-0005-0000-0000-0000FB0E0000}"/>
    <cellStyle name="20% – paryškinimas 4 5 2 2 2 3 2" xfId="1922" xr:uid="{00000000-0005-0000-0000-0000FC0E0000}"/>
    <cellStyle name="20% – paryškinimas 4 5 2 2 2 3 2 2" xfId="13420" xr:uid="{00000000-0005-0000-0000-0000FD0E0000}"/>
    <cellStyle name="20% – paryškinimas 4 5 2 2 2 3 3" xfId="8890" xr:uid="{00000000-0005-0000-0000-0000FE0E0000}"/>
    <cellStyle name="20% – paryškinimas 4 5 2 2 2 4" xfId="1923" xr:uid="{00000000-0005-0000-0000-0000FF0E0000}"/>
    <cellStyle name="20% – paryškinimas 4 5 2 2 2 4 2" xfId="13421" xr:uid="{00000000-0005-0000-0000-0000000F0000}"/>
    <cellStyle name="20% – paryškinimas 4 5 2 2 2 5" xfId="8887" xr:uid="{00000000-0005-0000-0000-0000010F0000}"/>
    <cellStyle name="20% – paryškinimas 4 5 2 2 3" xfId="1924" xr:uid="{00000000-0005-0000-0000-0000020F0000}"/>
    <cellStyle name="20% – paryškinimas 4 5 2 2 3 2" xfId="1925" xr:uid="{00000000-0005-0000-0000-0000030F0000}"/>
    <cellStyle name="20% – paryškinimas 4 5 2 2 3 2 2" xfId="1926" xr:uid="{00000000-0005-0000-0000-0000040F0000}"/>
    <cellStyle name="20% – paryškinimas 4 5 2 2 3 2 2 2" xfId="13422" xr:uid="{00000000-0005-0000-0000-0000050F0000}"/>
    <cellStyle name="20% – paryškinimas 4 5 2 2 3 2 3" xfId="8892" xr:uid="{00000000-0005-0000-0000-0000060F0000}"/>
    <cellStyle name="20% – paryškinimas 4 5 2 2 3 3" xfId="1927" xr:uid="{00000000-0005-0000-0000-0000070F0000}"/>
    <cellStyle name="20% – paryškinimas 4 5 2 2 3 3 2" xfId="13423" xr:uid="{00000000-0005-0000-0000-0000080F0000}"/>
    <cellStyle name="20% – paryškinimas 4 5 2 2 3 4" xfId="8891" xr:uid="{00000000-0005-0000-0000-0000090F0000}"/>
    <cellStyle name="20% – paryškinimas 4 5 2 2 4" xfId="1928" xr:uid="{00000000-0005-0000-0000-00000A0F0000}"/>
    <cellStyle name="20% – paryškinimas 4 5 2 2 4 2" xfId="1929" xr:uid="{00000000-0005-0000-0000-00000B0F0000}"/>
    <cellStyle name="20% – paryškinimas 4 5 2 2 4 2 2" xfId="13424" xr:uid="{00000000-0005-0000-0000-00000C0F0000}"/>
    <cellStyle name="20% – paryškinimas 4 5 2 2 4 3" xfId="8893" xr:uid="{00000000-0005-0000-0000-00000D0F0000}"/>
    <cellStyle name="20% – paryškinimas 4 5 2 2 5" xfId="1930" xr:uid="{00000000-0005-0000-0000-00000E0F0000}"/>
    <cellStyle name="20% – paryškinimas 4 5 2 2 5 2" xfId="13425" xr:uid="{00000000-0005-0000-0000-00000F0F0000}"/>
    <cellStyle name="20% – paryškinimas 4 5 2 2 6" xfId="8886" xr:uid="{00000000-0005-0000-0000-0000100F0000}"/>
    <cellStyle name="20% – paryškinimas 4 5 2 3" xfId="1931" xr:uid="{00000000-0005-0000-0000-0000110F0000}"/>
    <cellStyle name="20% – paryškinimas 4 5 2 3 2" xfId="1932" xr:uid="{00000000-0005-0000-0000-0000120F0000}"/>
    <cellStyle name="20% – paryškinimas 4 5 2 3 2 2" xfId="1933" xr:uid="{00000000-0005-0000-0000-0000130F0000}"/>
    <cellStyle name="20% – paryškinimas 4 5 2 3 2 2 2" xfId="1934" xr:uid="{00000000-0005-0000-0000-0000140F0000}"/>
    <cellStyle name="20% – paryškinimas 4 5 2 3 2 2 2 2" xfId="13426" xr:uid="{00000000-0005-0000-0000-0000150F0000}"/>
    <cellStyle name="20% – paryškinimas 4 5 2 3 2 2 3" xfId="8896" xr:uid="{00000000-0005-0000-0000-0000160F0000}"/>
    <cellStyle name="20% – paryškinimas 4 5 2 3 2 3" xfId="1935" xr:uid="{00000000-0005-0000-0000-0000170F0000}"/>
    <cellStyle name="20% – paryškinimas 4 5 2 3 2 3 2" xfId="13427" xr:uid="{00000000-0005-0000-0000-0000180F0000}"/>
    <cellStyle name="20% – paryškinimas 4 5 2 3 2 4" xfId="8895" xr:uid="{00000000-0005-0000-0000-0000190F0000}"/>
    <cellStyle name="20% – paryškinimas 4 5 2 3 3" xfId="1936" xr:uid="{00000000-0005-0000-0000-00001A0F0000}"/>
    <cellStyle name="20% – paryškinimas 4 5 2 3 3 2" xfId="1937" xr:uid="{00000000-0005-0000-0000-00001B0F0000}"/>
    <cellStyle name="20% – paryškinimas 4 5 2 3 3 2 2" xfId="13428" xr:uid="{00000000-0005-0000-0000-00001C0F0000}"/>
    <cellStyle name="20% – paryškinimas 4 5 2 3 3 3" xfId="8897" xr:uid="{00000000-0005-0000-0000-00001D0F0000}"/>
    <cellStyle name="20% – paryškinimas 4 5 2 3 4" xfId="1938" xr:uid="{00000000-0005-0000-0000-00001E0F0000}"/>
    <cellStyle name="20% – paryškinimas 4 5 2 3 4 2" xfId="13429" xr:uid="{00000000-0005-0000-0000-00001F0F0000}"/>
    <cellStyle name="20% – paryškinimas 4 5 2 3 5" xfId="8894" xr:uid="{00000000-0005-0000-0000-0000200F0000}"/>
    <cellStyle name="20% – paryškinimas 4 5 2 4" xfId="1939" xr:uid="{00000000-0005-0000-0000-0000210F0000}"/>
    <cellStyle name="20% – paryškinimas 4 5 2 4 2" xfId="1940" xr:uid="{00000000-0005-0000-0000-0000220F0000}"/>
    <cellStyle name="20% – paryškinimas 4 5 2 4 2 2" xfId="1941" xr:uid="{00000000-0005-0000-0000-0000230F0000}"/>
    <cellStyle name="20% – paryškinimas 4 5 2 4 2 2 2" xfId="13430" xr:uid="{00000000-0005-0000-0000-0000240F0000}"/>
    <cellStyle name="20% – paryškinimas 4 5 2 4 2 3" xfId="8899" xr:uid="{00000000-0005-0000-0000-0000250F0000}"/>
    <cellStyle name="20% – paryškinimas 4 5 2 4 3" xfId="1942" xr:uid="{00000000-0005-0000-0000-0000260F0000}"/>
    <cellStyle name="20% – paryškinimas 4 5 2 4 3 2" xfId="13431" xr:uid="{00000000-0005-0000-0000-0000270F0000}"/>
    <cellStyle name="20% – paryškinimas 4 5 2 4 4" xfId="8898" xr:uid="{00000000-0005-0000-0000-0000280F0000}"/>
    <cellStyle name="20% – paryškinimas 4 5 2 5" xfId="1943" xr:uid="{00000000-0005-0000-0000-0000290F0000}"/>
    <cellStyle name="20% – paryškinimas 4 5 2 5 2" xfId="1944" xr:uid="{00000000-0005-0000-0000-00002A0F0000}"/>
    <cellStyle name="20% – paryškinimas 4 5 2 5 2 2" xfId="13432" xr:uid="{00000000-0005-0000-0000-00002B0F0000}"/>
    <cellStyle name="20% – paryškinimas 4 5 2 5 3" xfId="8900" xr:uid="{00000000-0005-0000-0000-00002C0F0000}"/>
    <cellStyle name="20% – paryškinimas 4 5 2 6" xfId="1945" xr:uid="{00000000-0005-0000-0000-00002D0F0000}"/>
    <cellStyle name="20% – paryškinimas 4 5 2 6 2" xfId="13433" xr:uid="{00000000-0005-0000-0000-00002E0F0000}"/>
    <cellStyle name="20% – paryškinimas 4 5 2 7" xfId="8885" xr:uid="{00000000-0005-0000-0000-00002F0F0000}"/>
    <cellStyle name="20% – paryškinimas 4 5 3" xfId="1946" xr:uid="{00000000-0005-0000-0000-0000300F0000}"/>
    <cellStyle name="20% – paryškinimas 4 5 3 2" xfId="1947" xr:uid="{00000000-0005-0000-0000-0000310F0000}"/>
    <cellStyle name="20% – paryškinimas 4 5 3 2 2" xfId="1948" xr:uid="{00000000-0005-0000-0000-0000320F0000}"/>
    <cellStyle name="20% – paryškinimas 4 5 3 2 2 2" xfId="1949" xr:uid="{00000000-0005-0000-0000-0000330F0000}"/>
    <cellStyle name="20% – paryškinimas 4 5 3 2 2 2 2" xfId="1950" xr:uid="{00000000-0005-0000-0000-0000340F0000}"/>
    <cellStyle name="20% – paryškinimas 4 5 3 2 2 2 2 2" xfId="13434" xr:uid="{00000000-0005-0000-0000-0000350F0000}"/>
    <cellStyle name="20% – paryškinimas 4 5 3 2 2 2 3" xfId="8904" xr:uid="{00000000-0005-0000-0000-0000360F0000}"/>
    <cellStyle name="20% – paryškinimas 4 5 3 2 2 3" xfId="1951" xr:uid="{00000000-0005-0000-0000-0000370F0000}"/>
    <cellStyle name="20% – paryškinimas 4 5 3 2 2 3 2" xfId="13435" xr:uid="{00000000-0005-0000-0000-0000380F0000}"/>
    <cellStyle name="20% – paryškinimas 4 5 3 2 2 4" xfId="8903" xr:uid="{00000000-0005-0000-0000-0000390F0000}"/>
    <cellStyle name="20% – paryškinimas 4 5 3 2 3" xfId="1952" xr:uid="{00000000-0005-0000-0000-00003A0F0000}"/>
    <cellStyle name="20% – paryškinimas 4 5 3 2 3 2" xfId="1953" xr:uid="{00000000-0005-0000-0000-00003B0F0000}"/>
    <cellStyle name="20% – paryškinimas 4 5 3 2 3 2 2" xfId="13436" xr:uid="{00000000-0005-0000-0000-00003C0F0000}"/>
    <cellStyle name="20% – paryškinimas 4 5 3 2 3 3" xfId="8905" xr:uid="{00000000-0005-0000-0000-00003D0F0000}"/>
    <cellStyle name="20% – paryškinimas 4 5 3 2 4" xfId="1954" xr:uid="{00000000-0005-0000-0000-00003E0F0000}"/>
    <cellStyle name="20% – paryškinimas 4 5 3 2 4 2" xfId="13437" xr:uid="{00000000-0005-0000-0000-00003F0F0000}"/>
    <cellStyle name="20% – paryškinimas 4 5 3 2 5" xfId="8902" xr:uid="{00000000-0005-0000-0000-0000400F0000}"/>
    <cellStyle name="20% – paryškinimas 4 5 3 3" xfId="1955" xr:uid="{00000000-0005-0000-0000-0000410F0000}"/>
    <cellStyle name="20% – paryškinimas 4 5 3 3 2" xfId="1956" xr:uid="{00000000-0005-0000-0000-0000420F0000}"/>
    <cellStyle name="20% – paryškinimas 4 5 3 3 2 2" xfId="1957" xr:uid="{00000000-0005-0000-0000-0000430F0000}"/>
    <cellStyle name="20% – paryškinimas 4 5 3 3 2 2 2" xfId="13438" xr:uid="{00000000-0005-0000-0000-0000440F0000}"/>
    <cellStyle name="20% – paryškinimas 4 5 3 3 2 3" xfId="8907" xr:uid="{00000000-0005-0000-0000-0000450F0000}"/>
    <cellStyle name="20% – paryškinimas 4 5 3 3 3" xfId="1958" xr:uid="{00000000-0005-0000-0000-0000460F0000}"/>
    <cellStyle name="20% – paryškinimas 4 5 3 3 3 2" xfId="13439" xr:uid="{00000000-0005-0000-0000-0000470F0000}"/>
    <cellStyle name="20% – paryškinimas 4 5 3 3 4" xfId="8906" xr:uid="{00000000-0005-0000-0000-0000480F0000}"/>
    <cellStyle name="20% – paryškinimas 4 5 3 4" xfId="1959" xr:uid="{00000000-0005-0000-0000-0000490F0000}"/>
    <cellStyle name="20% – paryškinimas 4 5 3 4 2" xfId="1960" xr:uid="{00000000-0005-0000-0000-00004A0F0000}"/>
    <cellStyle name="20% – paryškinimas 4 5 3 4 2 2" xfId="13440" xr:uid="{00000000-0005-0000-0000-00004B0F0000}"/>
    <cellStyle name="20% – paryškinimas 4 5 3 4 3" xfId="8908" xr:uid="{00000000-0005-0000-0000-00004C0F0000}"/>
    <cellStyle name="20% – paryškinimas 4 5 3 5" xfId="1961" xr:uid="{00000000-0005-0000-0000-00004D0F0000}"/>
    <cellStyle name="20% – paryškinimas 4 5 3 5 2" xfId="13441" xr:uid="{00000000-0005-0000-0000-00004E0F0000}"/>
    <cellStyle name="20% – paryškinimas 4 5 3 6" xfId="8901" xr:uid="{00000000-0005-0000-0000-00004F0F0000}"/>
    <cellStyle name="20% – paryškinimas 4 5 4" xfId="1962" xr:uid="{00000000-0005-0000-0000-0000500F0000}"/>
    <cellStyle name="20% – paryškinimas 4 5 4 2" xfId="1963" xr:uid="{00000000-0005-0000-0000-0000510F0000}"/>
    <cellStyle name="20% – paryškinimas 4 5 4 2 2" xfId="1964" xr:uid="{00000000-0005-0000-0000-0000520F0000}"/>
    <cellStyle name="20% – paryškinimas 4 5 4 2 2 2" xfId="1965" xr:uid="{00000000-0005-0000-0000-0000530F0000}"/>
    <cellStyle name="20% – paryškinimas 4 5 4 2 2 2 2" xfId="13442" xr:uid="{00000000-0005-0000-0000-0000540F0000}"/>
    <cellStyle name="20% – paryškinimas 4 5 4 2 2 3" xfId="8911" xr:uid="{00000000-0005-0000-0000-0000550F0000}"/>
    <cellStyle name="20% – paryškinimas 4 5 4 2 3" xfId="1966" xr:uid="{00000000-0005-0000-0000-0000560F0000}"/>
    <cellStyle name="20% – paryškinimas 4 5 4 2 3 2" xfId="13443" xr:uid="{00000000-0005-0000-0000-0000570F0000}"/>
    <cellStyle name="20% – paryškinimas 4 5 4 2 4" xfId="8910" xr:uid="{00000000-0005-0000-0000-0000580F0000}"/>
    <cellStyle name="20% – paryškinimas 4 5 4 3" xfId="1967" xr:uid="{00000000-0005-0000-0000-0000590F0000}"/>
    <cellStyle name="20% – paryškinimas 4 5 4 3 2" xfId="1968" xr:uid="{00000000-0005-0000-0000-00005A0F0000}"/>
    <cellStyle name="20% – paryškinimas 4 5 4 3 2 2" xfId="13444" xr:uid="{00000000-0005-0000-0000-00005B0F0000}"/>
    <cellStyle name="20% – paryškinimas 4 5 4 3 3" xfId="8912" xr:uid="{00000000-0005-0000-0000-00005C0F0000}"/>
    <cellStyle name="20% – paryškinimas 4 5 4 4" xfId="1969" xr:uid="{00000000-0005-0000-0000-00005D0F0000}"/>
    <cellStyle name="20% – paryškinimas 4 5 4 4 2" xfId="13445" xr:uid="{00000000-0005-0000-0000-00005E0F0000}"/>
    <cellStyle name="20% – paryškinimas 4 5 4 5" xfId="8909" xr:uid="{00000000-0005-0000-0000-00005F0F0000}"/>
    <cellStyle name="20% – paryškinimas 4 5 5" xfId="1970" xr:uid="{00000000-0005-0000-0000-0000600F0000}"/>
    <cellStyle name="20% – paryškinimas 4 5 5 2" xfId="1971" xr:uid="{00000000-0005-0000-0000-0000610F0000}"/>
    <cellStyle name="20% – paryškinimas 4 5 5 2 2" xfId="1972" xr:uid="{00000000-0005-0000-0000-0000620F0000}"/>
    <cellStyle name="20% – paryškinimas 4 5 5 2 2 2" xfId="13446" xr:uid="{00000000-0005-0000-0000-0000630F0000}"/>
    <cellStyle name="20% – paryškinimas 4 5 5 2 3" xfId="8914" xr:uid="{00000000-0005-0000-0000-0000640F0000}"/>
    <cellStyle name="20% – paryškinimas 4 5 5 3" xfId="1973" xr:uid="{00000000-0005-0000-0000-0000650F0000}"/>
    <cellStyle name="20% – paryškinimas 4 5 5 3 2" xfId="13447" xr:uid="{00000000-0005-0000-0000-0000660F0000}"/>
    <cellStyle name="20% – paryškinimas 4 5 5 4" xfId="8913" xr:uid="{00000000-0005-0000-0000-0000670F0000}"/>
    <cellStyle name="20% – paryškinimas 4 5 6" xfId="1974" xr:uid="{00000000-0005-0000-0000-0000680F0000}"/>
    <cellStyle name="20% – paryškinimas 4 5 6 2" xfId="1975" xr:uid="{00000000-0005-0000-0000-0000690F0000}"/>
    <cellStyle name="20% – paryškinimas 4 5 6 2 2" xfId="13448" xr:uid="{00000000-0005-0000-0000-00006A0F0000}"/>
    <cellStyle name="20% – paryškinimas 4 5 6 3" xfId="8915" xr:uid="{00000000-0005-0000-0000-00006B0F0000}"/>
    <cellStyle name="20% – paryškinimas 4 5 7" xfId="1976" xr:uid="{00000000-0005-0000-0000-00006C0F0000}"/>
    <cellStyle name="20% – paryškinimas 4 5 7 2" xfId="13449" xr:uid="{00000000-0005-0000-0000-00006D0F0000}"/>
    <cellStyle name="20% – paryškinimas 4 5 8" xfId="8884" xr:uid="{00000000-0005-0000-0000-00006E0F0000}"/>
    <cellStyle name="20% – paryškinimas 4 6" xfId="1977" xr:uid="{00000000-0005-0000-0000-00006F0F0000}"/>
    <cellStyle name="20% – paryškinimas 4 6 2" xfId="1978" xr:uid="{00000000-0005-0000-0000-0000700F0000}"/>
    <cellStyle name="20% – paryškinimas 4 6 2 2" xfId="1979" xr:uid="{00000000-0005-0000-0000-0000710F0000}"/>
    <cellStyle name="20% – paryškinimas 4 6 2 2 2" xfId="1980" xr:uid="{00000000-0005-0000-0000-0000720F0000}"/>
    <cellStyle name="20% – paryškinimas 4 6 2 2 2 2" xfId="1981" xr:uid="{00000000-0005-0000-0000-0000730F0000}"/>
    <cellStyle name="20% – paryškinimas 4 6 2 2 2 2 2" xfId="1982" xr:uid="{00000000-0005-0000-0000-0000740F0000}"/>
    <cellStyle name="20% – paryškinimas 4 6 2 2 2 2 2 2" xfId="13450" xr:uid="{00000000-0005-0000-0000-0000750F0000}"/>
    <cellStyle name="20% – paryškinimas 4 6 2 2 2 2 3" xfId="8920" xr:uid="{00000000-0005-0000-0000-0000760F0000}"/>
    <cellStyle name="20% – paryškinimas 4 6 2 2 2 3" xfId="1983" xr:uid="{00000000-0005-0000-0000-0000770F0000}"/>
    <cellStyle name="20% – paryškinimas 4 6 2 2 2 3 2" xfId="13451" xr:uid="{00000000-0005-0000-0000-0000780F0000}"/>
    <cellStyle name="20% – paryškinimas 4 6 2 2 2 4" xfId="8919" xr:uid="{00000000-0005-0000-0000-0000790F0000}"/>
    <cellStyle name="20% – paryškinimas 4 6 2 2 3" xfId="1984" xr:uid="{00000000-0005-0000-0000-00007A0F0000}"/>
    <cellStyle name="20% – paryškinimas 4 6 2 2 3 2" xfId="1985" xr:uid="{00000000-0005-0000-0000-00007B0F0000}"/>
    <cellStyle name="20% – paryškinimas 4 6 2 2 3 2 2" xfId="13452" xr:uid="{00000000-0005-0000-0000-00007C0F0000}"/>
    <cellStyle name="20% – paryškinimas 4 6 2 2 3 3" xfId="8921" xr:uid="{00000000-0005-0000-0000-00007D0F0000}"/>
    <cellStyle name="20% – paryškinimas 4 6 2 2 4" xfId="1986" xr:uid="{00000000-0005-0000-0000-00007E0F0000}"/>
    <cellStyle name="20% – paryškinimas 4 6 2 2 4 2" xfId="13453" xr:uid="{00000000-0005-0000-0000-00007F0F0000}"/>
    <cellStyle name="20% – paryškinimas 4 6 2 2 5" xfId="8918" xr:uid="{00000000-0005-0000-0000-0000800F0000}"/>
    <cellStyle name="20% – paryškinimas 4 6 2 3" xfId="1987" xr:uid="{00000000-0005-0000-0000-0000810F0000}"/>
    <cellStyle name="20% – paryškinimas 4 6 2 3 2" xfId="1988" xr:uid="{00000000-0005-0000-0000-0000820F0000}"/>
    <cellStyle name="20% – paryškinimas 4 6 2 3 2 2" xfId="1989" xr:uid="{00000000-0005-0000-0000-0000830F0000}"/>
    <cellStyle name="20% – paryškinimas 4 6 2 3 2 2 2" xfId="13454" xr:uid="{00000000-0005-0000-0000-0000840F0000}"/>
    <cellStyle name="20% – paryškinimas 4 6 2 3 2 3" xfId="8923" xr:uid="{00000000-0005-0000-0000-0000850F0000}"/>
    <cellStyle name="20% – paryškinimas 4 6 2 3 3" xfId="1990" xr:uid="{00000000-0005-0000-0000-0000860F0000}"/>
    <cellStyle name="20% – paryškinimas 4 6 2 3 3 2" xfId="13455" xr:uid="{00000000-0005-0000-0000-0000870F0000}"/>
    <cellStyle name="20% – paryškinimas 4 6 2 3 4" xfId="8922" xr:uid="{00000000-0005-0000-0000-0000880F0000}"/>
    <cellStyle name="20% – paryškinimas 4 6 2 4" xfId="1991" xr:uid="{00000000-0005-0000-0000-0000890F0000}"/>
    <cellStyle name="20% – paryškinimas 4 6 2 4 2" xfId="1992" xr:uid="{00000000-0005-0000-0000-00008A0F0000}"/>
    <cellStyle name="20% – paryškinimas 4 6 2 4 2 2" xfId="13456" xr:uid="{00000000-0005-0000-0000-00008B0F0000}"/>
    <cellStyle name="20% – paryškinimas 4 6 2 4 3" xfId="8924" xr:uid="{00000000-0005-0000-0000-00008C0F0000}"/>
    <cellStyle name="20% – paryškinimas 4 6 2 5" xfId="1993" xr:uid="{00000000-0005-0000-0000-00008D0F0000}"/>
    <cellStyle name="20% – paryškinimas 4 6 2 5 2" xfId="13457" xr:uid="{00000000-0005-0000-0000-00008E0F0000}"/>
    <cellStyle name="20% – paryškinimas 4 6 2 6" xfId="8917" xr:uid="{00000000-0005-0000-0000-00008F0F0000}"/>
    <cellStyle name="20% – paryškinimas 4 6 3" xfId="1994" xr:uid="{00000000-0005-0000-0000-0000900F0000}"/>
    <cellStyle name="20% – paryškinimas 4 6 3 2" xfId="1995" xr:uid="{00000000-0005-0000-0000-0000910F0000}"/>
    <cellStyle name="20% – paryškinimas 4 6 3 2 2" xfId="1996" xr:uid="{00000000-0005-0000-0000-0000920F0000}"/>
    <cellStyle name="20% – paryškinimas 4 6 3 2 2 2" xfId="1997" xr:uid="{00000000-0005-0000-0000-0000930F0000}"/>
    <cellStyle name="20% – paryškinimas 4 6 3 2 2 2 2" xfId="13458" xr:uid="{00000000-0005-0000-0000-0000940F0000}"/>
    <cellStyle name="20% – paryškinimas 4 6 3 2 2 3" xfId="8927" xr:uid="{00000000-0005-0000-0000-0000950F0000}"/>
    <cellStyle name="20% – paryškinimas 4 6 3 2 3" xfId="1998" xr:uid="{00000000-0005-0000-0000-0000960F0000}"/>
    <cellStyle name="20% – paryškinimas 4 6 3 2 3 2" xfId="13459" xr:uid="{00000000-0005-0000-0000-0000970F0000}"/>
    <cellStyle name="20% – paryškinimas 4 6 3 2 4" xfId="8926" xr:uid="{00000000-0005-0000-0000-0000980F0000}"/>
    <cellStyle name="20% – paryškinimas 4 6 3 3" xfId="1999" xr:uid="{00000000-0005-0000-0000-0000990F0000}"/>
    <cellStyle name="20% – paryškinimas 4 6 3 3 2" xfId="2000" xr:uid="{00000000-0005-0000-0000-00009A0F0000}"/>
    <cellStyle name="20% – paryškinimas 4 6 3 3 2 2" xfId="13460" xr:uid="{00000000-0005-0000-0000-00009B0F0000}"/>
    <cellStyle name="20% – paryškinimas 4 6 3 3 3" xfId="8928" xr:uid="{00000000-0005-0000-0000-00009C0F0000}"/>
    <cellStyle name="20% – paryškinimas 4 6 3 4" xfId="2001" xr:uid="{00000000-0005-0000-0000-00009D0F0000}"/>
    <cellStyle name="20% – paryškinimas 4 6 3 4 2" xfId="13461" xr:uid="{00000000-0005-0000-0000-00009E0F0000}"/>
    <cellStyle name="20% – paryškinimas 4 6 3 5" xfId="8925" xr:uid="{00000000-0005-0000-0000-00009F0F0000}"/>
    <cellStyle name="20% – paryškinimas 4 6 4" xfId="2002" xr:uid="{00000000-0005-0000-0000-0000A00F0000}"/>
    <cellStyle name="20% – paryškinimas 4 6 4 2" xfId="2003" xr:uid="{00000000-0005-0000-0000-0000A10F0000}"/>
    <cellStyle name="20% – paryškinimas 4 6 4 2 2" xfId="2004" xr:uid="{00000000-0005-0000-0000-0000A20F0000}"/>
    <cellStyle name="20% – paryškinimas 4 6 4 2 2 2" xfId="13462" xr:uid="{00000000-0005-0000-0000-0000A30F0000}"/>
    <cellStyle name="20% – paryškinimas 4 6 4 2 3" xfId="8930" xr:uid="{00000000-0005-0000-0000-0000A40F0000}"/>
    <cellStyle name="20% – paryškinimas 4 6 4 3" xfId="2005" xr:uid="{00000000-0005-0000-0000-0000A50F0000}"/>
    <cellStyle name="20% – paryškinimas 4 6 4 3 2" xfId="13463" xr:uid="{00000000-0005-0000-0000-0000A60F0000}"/>
    <cellStyle name="20% – paryškinimas 4 6 4 4" xfId="8929" xr:uid="{00000000-0005-0000-0000-0000A70F0000}"/>
    <cellStyle name="20% – paryškinimas 4 6 5" xfId="2006" xr:uid="{00000000-0005-0000-0000-0000A80F0000}"/>
    <cellStyle name="20% – paryškinimas 4 6 5 2" xfId="2007" xr:uid="{00000000-0005-0000-0000-0000A90F0000}"/>
    <cellStyle name="20% – paryškinimas 4 6 5 2 2" xfId="13464" xr:uid="{00000000-0005-0000-0000-0000AA0F0000}"/>
    <cellStyle name="20% – paryškinimas 4 6 5 3" xfId="8931" xr:uid="{00000000-0005-0000-0000-0000AB0F0000}"/>
    <cellStyle name="20% – paryškinimas 4 6 6" xfId="2008" xr:uid="{00000000-0005-0000-0000-0000AC0F0000}"/>
    <cellStyle name="20% – paryškinimas 4 6 6 2" xfId="13465" xr:uid="{00000000-0005-0000-0000-0000AD0F0000}"/>
    <cellStyle name="20% – paryškinimas 4 6 7" xfId="8916" xr:uid="{00000000-0005-0000-0000-0000AE0F0000}"/>
    <cellStyle name="20% – paryškinimas 5 2" xfId="2009" xr:uid="{00000000-0005-0000-0000-0000AF0F0000}"/>
    <cellStyle name="20% – paryškinimas 5 2 2" xfId="2010" xr:uid="{00000000-0005-0000-0000-0000B00F0000}"/>
    <cellStyle name="20% – paryškinimas 5 2 2 10" xfId="8933" xr:uid="{00000000-0005-0000-0000-0000B10F0000}"/>
    <cellStyle name="20% – paryškinimas 5 2 2 2" xfId="2011" xr:uid="{00000000-0005-0000-0000-0000B20F0000}"/>
    <cellStyle name="20% – paryškinimas 5 2 2 2 2" xfId="2012" xr:uid="{00000000-0005-0000-0000-0000B30F0000}"/>
    <cellStyle name="20% – paryškinimas 5 2 2 2 2 2" xfId="2013" xr:uid="{00000000-0005-0000-0000-0000B40F0000}"/>
    <cellStyle name="20% – paryškinimas 5 2 2 2 2 2 2" xfId="2014" xr:uid="{00000000-0005-0000-0000-0000B50F0000}"/>
    <cellStyle name="20% – paryškinimas 5 2 2 2 2 2 2 2" xfId="2015" xr:uid="{00000000-0005-0000-0000-0000B60F0000}"/>
    <cellStyle name="20% – paryškinimas 5 2 2 2 2 2 2 2 2" xfId="8938" xr:uid="{00000000-0005-0000-0000-0000B70F0000}"/>
    <cellStyle name="20% – paryškinimas 5 2 2 2 2 2 2 3" xfId="8937" xr:uid="{00000000-0005-0000-0000-0000B80F0000}"/>
    <cellStyle name="20% – paryškinimas 5 2 2 2 2 2 3" xfId="2016" xr:uid="{00000000-0005-0000-0000-0000B90F0000}"/>
    <cellStyle name="20% – paryškinimas 5 2 2 2 2 2 3 2" xfId="8939" xr:uid="{00000000-0005-0000-0000-0000BA0F0000}"/>
    <cellStyle name="20% – paryškinimas 5 2 2 2 2 2 4" xfId="8936" xr:uid="{00000000-0005-0000-0000-0000BB0F0000}"/>
    <cellStyle name="20% – paryškinimas 5 2 2 2 2 3" xfId="2017" xr:uid="{00000000-0005-0000-0000-0000BC0F0000}"/>
    <cellStyle name="20% – paryškinimas 5 2 2 2 2 3 2" xfId="2018" xr:uid="{00000000-0005-0000-0000-0000BD0F0000}"/>
    <cellStyle name="20% – paryškinimas 5 2 2 2 2 3 2 2" xfId="8941" xr:uid="{00000000-0005-0000-0000-0000BE0F0000}"/>
    <cellStyle name="20% – paryškinimas 5 2 2 2 2 3 3" xfId="8940" xr:uid="{00000000-0005-0000-0000-0000BF0F0000}"/>
    <cellStyle name="20% – paryškinimas 5 2 2 2 2 4" xfId="2019" xr:uid="{00000000-0005-0000-0000-0000C00F0000}"/>
    <cellStyle name="20% – paryškinimas 5 2 2 2 2 4 2" xfId="8942" xr:uid="{00000000-0005-0000-0000-0000C10F0000}"/>
    <cellStyle name="20% – paryškinimas 5 2 2 2 2 5" xfId="8935" xr:uid="{00000000-0005-0000-0000-0000C20F0000}"/>
    <cellStyle name="20% – paryškinimas 5 2 2 2 3" xfId="2020" xr:uid="{00000000-0005-0000-0000-0000C30F0000}"/>
    <cellStyle name="20% – paryškinimas 5 2 2 2 3 2" xfId="2021" xr:uid="{00000000-0005-0000-0000-0000C40F0000}"/>
    <cellStyle name="20% – paryškinimas 5 2 2 2 3 2 2" xfId="2022" xr:uid="{00000000-0005-0000-0000-0000C50F0000}"/>
    <cellStyle name="20% – paryškinimas 5 2 2 2 3 2 2 2" xfId="8945" xr:uid="{00000000-0005-0000-0000-0000C60F0000}"/>
    <cellStyle name="20% – paryškinimas 5 2 2 2 3 2 3" xfId="8944" xr:uid="{00000000-0005-0000-0000-0000C70F0000}"/>
    <cellStyle name="20% – paryškinimas 5 2 2 2 3 3" xfId="2023" xr:uid="{00000000-0005-0000-0000-0000C80F0000}"/>
    <cellStyle name="20% – paryškinimas 5 2 2 2 3 3 2" xfId="8946" xr:uid="{00000000-0005-0000-0000-0000C90F0000}"/>
    <cellStyle name="20% – paryškinimas 5 2 2 2 3 4" xfId="8943" xr:uid="{00000000-0005-0000-0000-0000CA0F0000}"/>
    <cellStyle name="20% – paryškinimas 5 2 2 2 4" xfId="2024" xr:uid="{00000000-0005-0000-0000-0000CB0F0000}"/>
    <cellStyle name="20% – paryškinimas 5 2 2 2 4 2" xfId="2025" xr:uid="{00000000-0005-0000-0000-0000CC0F0000}"/>
    <cellStyle name="20% – paryškinimas 5 2 2 2 4 2 2" xfId="8948" xr:uid="{00000000-0005-0000-0000-0000CD0F0000}"/>
    <cellStyle name="20% – paryškinimas 5 2 2 2 4 3" xfId="8947" xr:uid="{00000000-0005-0000-0000-0000CE0F0000}"/>
    <cellStyle name="20% – paryškinimas 5 2 2 2 5" xfId="2026" xr:uid="{00000000-0005-0000-0000-0000CF0F0000}"/>
    <cellStyle name="20% – paryškinimas 5 2 2 2 5 2" xfId="8949" xr:uid="{00000000-0005-0000-0000-0000D00F0000}"/>
    <cellStyle name="20% – paryškinimas 5 2 2 2 6" xfId="8934" xr:uid="{00000000-0005-0000-0000-0000D10F0000}"/>
    <cellStyle name="20% – paryškinimas 5 2 2 3" xfId="2027" xr:uid="{00000000-0005-0000-0000-0000D20F0000}"/>
    <cellStyle name="20% – paryškinimas 5 2 2 3 2" xfId="2028" xr:uid="{00000000-0005-0000-0000-0000D30F0000}"/>
    <cellStyle name="20% – paryškinimas 5 2 2 3 2 2" xfId="2029" xr:uid="{00000000-0005-0000-0000-0000D40F0000}"/>
    <cellStyle name="20% – paryškinimas 5 2 2 3 2 2 2" xfId="2030" xr:uid="{00000000-0005-0000-0000-0000D50F0000}"/>
    <cellStyle name="20% – paryškinimas 5 2 2 3 2 2 2 2" xfId="8953" xr:uid="{00000000-0005-0000-0000-0000D60F0000}"/>
    <cellStyle name="20% – paryškinimas 5 2 2 3 2 2 3" xfId="8952" xr:uid="{00000000-0005-0000-0000-0000D70F0000}"/>
    <cellStyle name="20% – paryškinimas 5 2 2 3 2 3" xfId="2031" xr:uid="{00000000-0005-0000-0000-0000D80F0000}"/>
    <cellStyle name="20% – paryškinimas 5 2 2 3 2 3 2" xfId="8954" xr:uid="{00000000-0005-0000-0000-0000D90F0000}"/>
    <cellStyle name="20% – paryškinimas 5 2 2 3 2 4" xfId="8951" xr:uid="{00000000-0005-0000-0000-0000DA0F0000}"/>
    <cellStyle name="20% – paryškinimas 5 2 2 3 3" xfId="2032" xr:uid="{00000000-0005-0000-0000-0000DB0F0000}"/>
    <cellStyle name="20% – paryškinimas 5 2 2 3 3 2" xfId="2033" xr:uid="{00000000-0005-0000-0000-0000DC0F0000}"/>
    <cellStyle name="20% – paryškinimas 5 2 2 3 3 2 2" xfId="8956" xr:uid="{00000000-0005-0000-0000-0000DD0F0000}"/>
    <cellStyle name="20% – paryškinimas 5 2 2 3 3 3" xfId="8955" xr:uid="{00000000-0005-0000-0000-0000DE0F0000}"/>
    <cellStyle name="20% – paryškinimas 5 2 2 3 4" xfId="2034" xr:uid="{00000000-0005-0000-0000-0000DF0F0000}"/>
    <cellStyle name="20% – paryškinimas 5 2 2 3 4 2" xfId="8957" xr:uid="{00000000-0005-0000-0000-0000E00F0000}"/>
    <cellStyle name="20% – paryškinimas 5 2 2 3 5" xfId="8950" xr:uid="{00000000-0005-0000-0000-0000E10F0000}"/>
    <cellStyle name="20% – paryškinimas 5 2 2 4" xfId="2035" xr:uid="{00000000-0005-0000-0000-0000E20F0000}"/>
    <cellStyle name="20% – paryškinimas 5 2 2 4 2" xfId="2036" xr:uid="{00000000-0005-0000-0000-0000E30F0000}"/>
    <cellStyle name="20% – paryškinimas 5 2 2 4 2 2" xfId="2037" xr:uid="{00000000-0005-0000-0000-0000E40F0000}"/>
    <cellStyle name="20% – paryškinimas 5 2 2 4 2 2 2" xfId="8960" xr:uid="{00000000-0005-0000-0000-0000E50F0000}"/>
    <cellStyle name="20% – paryškinimas 5 2 2 4 2 3" xfId="8959" xr:uid="{00000000-0005-0000-0000-0000E60F0000}"/>
    <cellStyle name="20% – paryškinimas 5 2 2 4 3" xfId="2038" xr:uid="{00000000-0005-0000-0000-0000E70F0000}"/>
    <cellStyle name="20% – paryškinimas 5 2 2 4 3 2" xfId="8961" xr:uid="{00000000-0005-0000-0000-0000E80F0000}"/>
    <cellStyle name="20% – paryškinimas 5 2 2 4 4" xfId="8958" xr:uid="{00000000-0005-0000-0000-0000E90F0000}"/>
    <cellStyle name="20% – paryškinimas 5 2 2 5" xfId="2039" xr:uid="{00000000-0005-0000-0000-0000EA0F0000}"/>
    <cellStyle name="20% – paryškinimas 5 2 2 5 2" xfId="2040" xr:uid="{00000000-0005-0000-0000-0000EB0F0000}"/>
    <cellStyle name="20% – paryškinimas 5 2 2 5 2 2" xfId="8963" xr:uid="{00000000-0005-0000-0000-0000EC0F0000}"/>
    <cellStyle name="20% – paryškinimas 5 2 2 5 3" xfId="8962" xr:uid="{00000000-0005-0000-0000-0000ED0F0000}"/>
    <cellStyle name="20% – paryškinimas 5 2 2 6" xfId="2041" xr:uid="{00000000-0005-0000-0000-0000EE0F0000}"/>
    <cellStyle name="20% – paryškinimas 5 2 2 6 2" xfId="8964" xr:uid="{00000000-0005-0000-0000-0000EF0F0000}"/>
    <cellStyle name="20% – paryškinimas 5 2 2 7" xfId="2042" xr:uid="{00000000-0005-0000-0000-0000F00F0000}"/>
    <cellStyle name="20% – paryškinimas 5 2 2 7 2" xfId="8965" xr:uid="{00000000-0005-0000-0000-0000F10F0000}"/>
    <cellStyle name="20% – paryškinimas 5 2 2 8" xfId="2043" xr:uid="{00000000-0005-0000-0000-0000F20F0000}"/>
    <cellStyle name="20% – paryškinimas 5 2 2 8 2" xfId="8966" xr:uid="{00000000-0005-0000-0000-0000F30F0000}"/>
    <cellStyle name="20% – paryškinimas 5 2 2 9" xfId="2044" xr:uid="{00000000-0005-0000-0000-0000F40F0000}"/>
    <cellStyle name="20% – paryškinimas 5 2 2 9 2" xfId="12289" xr:uid="{00000000-0005-0000-0000-0000F50F0000}"/>
    <cellStyle name="20% – paryškinimas 5 2 3" xfId="2045" xr:uid="{00000000-0005-0000-0000-0000F60F0000}"/>
    <cellStyle name="20% – paryškinimas 5 2 3 2" xfId="2046" xr:uid="{00000000-0005-0000-0000-0000F70F0000}"/>
    <cellStyle name="20% – paryškinimas 5 2 3 2 2" xfId="2047" xr:uid="{00000000-0005-0000-0000-0000F80F0000}"/>
    <cellStyle name="20% – paryškinimas 5 2 3 2 2 2" xfId="2048" xr:uid="{00000000-0005-0000-0000-0000F90F0000}"/>
    <cellStyle name="20% – paryškinimas 5 2 3 2 2 2 2" xfId="2049" xr:uid="{00000000-0005-0000-0000-0000FA0F0000}"/>
    <cellStyle name="20% – paryškinimas 5 2 3 2 2 2 2 2" xfId="8971" xr:uid="{00000000-0005-0000-0000-0000FB0F0000}"/>
    <cellStyle name="20% – paryškinimas 5 2 3 2 2 2 3" xfId="8970" xr:uid="{00000000-0005-0000-0000-0000FC0F0000}"/>
    <cellStyle name="20% – paryškinimas 5 2 3 2 2 3" xfId="2050" xr:uid="{00000000-0005-0000-0000-0000FD0F0000}"/>
    <cellStyle name="20% – paryškinimas 5 2 3 2 2 3 2" xfId="8972" xr:uid="{00000000-0005-0000-0000-0000FE0F0000}"/>
    <cellStyle name="20% – paryškinimas 5 2 3 2 2 4" xfId="8969" xr:uid="{00000000-0005-0000-0000-0000FF0F0000}"/>
    <cellStyle name="20% – paryškinimas 5 2 3 2 3" xfId="2051" xr:uid="{00000000-0005-0000-0000-000000100000}"/>
    <cellStyle name="20% – paryškinimas 5 2 3 2 3 2" xfId="2052" xr:uid="{00000000-0005-0000-0000-000001100000}"/>
    <cellStyle name="20% – paryškinimas 5 2 3 2 3 2 2" xfId="8974" xr:uid="{00000000-0005-0000-0000-000002100000}"/>
    <cellStyle name="20% – paryškinimas 5 2 3 2 3 3" xfId="8973" xr:uid="{00000000-0005-0000-0000-000003100000}"/>
    <cellStyle name="20% – paryškinimas 5 2 3 2 4" xfId="2053" xr:uid="{00000000-0005-0000-0000-000004100000}"/>
    <cellStyle name="20% – paryškinimas 5 2 3 2 4 2" xfId="8975" xr:uid="{00000000-0005-0000-0000-000005100000}"/>
    <cellStyle name="20% – paryškinimas 5 2 3 2 5" xfId="8968" xr:uid="{00000000-0005-0000-0000-000006100000}"/>
    <cellStyle name="20% – paryškinimas 5 2 3 3" xfId="2054" xr:uid="{00000000-0005-0000-0000-000007100000}"/>
    <cellStyle name="20% – paryškinimas 5 2 3 3 2" xfId="2055" xr:uid="{00000000-0005-0000-0000-000008100000}"/>
    <cellStyle name="20% – paryškinimas 5 2 3 3 2 2" xfId="2056" xr:uid="{00000000-0005-0000-0000-000009100000}"/>
    <cellStyle name="20% – paryškinimas 5 2 3 3 2 2 2" xfId="8978" xr:uid="{00000000-0005-0000-0000-00000A100000}"/>
    <cellStyle name="20% – paryškinimas 5 2 3 3 2 3" xfId="8977" xr:uid="{00000000-0005-0000-0000-00000B100000}"/>
    <cellStyle name="20% – paryškinimas 5 2 3 3 3" xfId="2057" xr:uid="{00000000-0005-0000-0000-00000C100000}"/>
    <cellStyle name="20% – paryškinimas 5 2 3 3 3 2" xfId="8979" xr:uid="{00000000-0005-0000-0000-00000D100000}"/>
    <cellStyle name="20% – paryškinimas 5 2 3 3 4" xfId="8976" xr:uid="{00000000-0005-0000-0000-00000E100000}"/>
    <cellStyle name="20% – paryškinimas 5 2 3 4" xfId="2058" xr:uid="{00000000-0005-0000-0000-00000F100000}"/>
    <cellStyle name="20% – paryškinimas 5 2 3 4 2" xfId="2059" xr:uid="{00000000-0005-0000-0000-000010100000}"/>
    <cellStyle name="20% – paryškinimas 5 2 3 4 2 2" xfId="8981" xr:uid="{00000000-0005-0000-0000-000011100000}"/>
    <cellStyle name="20% – paryškinimas 5 2 3 4 3" xfId="8980" xr:uid="{00000000-0005-0000-0000-000012100000}"/>
    <cellStyle name="20% – paryškinimas 5 2 3 5" xfId="2060" xr:uid="{00000000-0005-0000-0000-000013100000}"/>
    <cellStyle name="20% – paryškinimas 5 2 3 5 2" xfId="8982" xr:uid="{00000000-0005-0000-0000-000014100000}"/>
    <cellStyle name="20% – paryškinimas 5 2 3 6" xfId="8967" xr:uid="{00000000-0005-0000-0000-000015100000}"/>
    <cellStyle name="20% – paryškinimas 5 2 4" xfId="2061" xr:uid="{00000000-0005-0000-0000-000016100000}"/>
    <cellStyle name="20% – paryškinimas 5 2 4 2" xfId="2062" xr:uid="{00000000-0005-0000-0000-000017100000}"/>
    <cellStyle name="20% – paryškinimas 5 2 4 2 2" xfId="2063" xr:uid="{00000000-0005-0000-0000-000018100000}"/>
    <cellStyle name="20% – paryškinimas 5 2 4 2 2 2" xfId="2064" xr:uid="{00000000-0005-0000-0000-000019100000}"/>
    <cellStyle name="20% – paryškinimas 5 2 4 2 2 2 2" xfId="8986" xr:uid="{00000000-0005-0000-0000-00001A100000}"/>
    <cellStyle name="20% – paryškinimas 5 2 4 2 2 3" xfId="8985" xr:uid="{00000000-0005-0000-0000-00001B100000}"/>
    <cellStyle name="20% – paryškinimas 5 2 4 2 3" xfId="2065" xr:uid="{00000000-0005-0000-0000-00001C100000}"/>
    <cellStyle name="20% – paryškinimas 5 2 4 2 3 2" xfId="8987" xr:uid="{00000000-0005-0000-0000-00001D100000}"/>
    <cellStyle name="20% – paryškinimas 5 2 4 2 4" xfId="8984" xr:uid="{00000000-0005-0000-0000-00001E100000}"/>
    <cellStyle name="20% – paryškinimas 5 2 4 3" xfId="2066" xr:uid="{00000000-0005-0000-0000-00001F100000}"/>
    <cellStyle name="20% – paryškinimas 5 2 4 3 2" xfId="2067" xr:uid="{00000000-0005-0000-0000-000020100000}"/>
    <cellStyle name="20% – paryškinimas 5 2 4 3 2 2" xfId="8989" xr:uid="{00000000-0005-0000-0000-000021100000}"/>
    <cellStyle name="20% – paryškinimas 5 2 4 3 3" xfId="8988" xr:uid="{00000000-0005-0000-0000-000022100000}"/>
    <cellStyle name="20% – paryškinimas 5 2 4 4" xfId="2068" xr:uid="{00000000-0005-0000-0000-000023100000}"/>
    <cellStyle name="20% – paryškinimas 5 2 4 4 2" xfId="8990" xr:uid="{00000000-0005-0000-0000-000024100000}"/>
    <cellStyle name="20% – paryškinimas 5 2 4 5" xfId="8983" xr:uid="{00000000-0005-0000-0000-000025100000}"/>
    <cellStyle name="20% – paryškinimas 5 2 5" xfId="2069" xr:uid="{00000000-0005-0000-0000-000026100000}"/>
    <cellStyle name="20% – paryškinimas 5 2 5 2" xfId="2070" xr:uid="{00000000-0005-0000-0000-000027100000}"/>
    <cellStyle name="20% – paryškinimas 5 2 5 2 2" xfId="2071" xr:uid="{00000000-0005-0000-0000-000028100000}"/>
    <cellStyle name="20% – paryškinimas 5 2 5 2 2 2" xfId="2072" xr:uid="{00000000-0005-0000-0000-000029100000}"/>
    <cellStyle name="20% – paryškinimas 5 2 5 2 2 2 2" xfId="8994" xr:uid="{00000000-0005-0000-0000-00002A100000}"/>
    <cellStyle name="20% – paryškinimas 5 2 5 2 2 3" xfId="8993" xr:uid="{00000000-0005-0000-0000-00002B100000}"/>
    <cellStyle name="20% – paryškinimas 5 2 5 2 3" xfId="2073" xr:uid="{00000000-0005-0000-0000-00002C100000}"/>
    <cellStyle name="20% – paryškinimas 5 2 5 2 3 2" xfId="8995" xr:uid="{00000000-0005-0000-0000-00002D100000}"/>
    <cellStyle name="20% – paryškinimas 5 2 5 2 4" xfId="8992" xr:uid="{00000000-0005-0000-0000-00002E100000}"/>
    <cellStyle name="20% – paryškinimas 5 2 5 3" xfId="2074" xr:uid="{00000000-0005-0000-0000-00002F100000}"/>
    <cellStyle name="20% – paryškinimas 5 2 5 3 2" xfId="2075" xr:uid="{00000000-0005-0000-0000-000030100000}"/>
    <cellStyle name="20% – paryškinimas 5 2 5 3 2 2" xfId="8997" xr:uid="{00000000-0005-0000-0000-000031100000}"/>
    <cellStyle name="20% – paryškinimas 5 2 5 3 3" xfId="8996" xr:uid="{00000000-0005-0000-0000-000032100000}"/>
    <cellStyle name="20% – paryškinimas 5 2 5 4" xfId="2076" xr:uid="{00000000-0005-0000-0000-000033100000}"/>
    <cellStyle name="20% – paryškinimas 5 2 5 4 2" xfId="8998" xr:uid="{00000000-0005-0000-0000-000034100000}"/>
    <cellStyle name="20% – paryškinimas 5 2 5 5" xfId="8991" xr:uid="{00000000-0005-0000-0000-000035100000}"/>
    <cellStyle name="20% – paryškinimas 5 2 6" xfId="2077" xr:uid="{00000000-0005-0000-0000-000036100000}"/>
    <cellStyle name="20% – paryškinimas 5 2 6 2" xfId="8999" xr:uid="{00000000-0005-0000-0000-000037100000}"/>
    <cellStyle name="20% – paryškinimas 5 2 7" xfId="2078" xr:uid="{00000000-0005-0000-0000-000038100000}"/>
    <cellStyle name="20% – paryškinimas 5 2 7 2" xfId="9000" xr:uid="{00000000-0005-0000-0000-000039100000}"/>
    <cellStyle name="20% – paryškinimas 5 2 8" xfId="8932" xr:uid="{00000000-0005-0000-0000-00003A100000}"/>
    <cellStyle name="20% – paryškinimas 5 3" xfId="2079" xr:uid="{00000000-0005-0000-0000-00003B100000}"/>
    <cellStyle name="20% – paryškinimas 5 3 2" xfId="2080" xr:uid="{00000000-0005-0000-0000-00003C100000}"/>
    <cellStyle name="20% – paryškinimas 5 3 2 2" xfId="2081" xr:uid="{00000000-0005-0000-0000-00003D100000}"/>
    <cellStyle name="20% – paryškinimas 5 3 2 2 2" xfId="2082" xr:uid="{00000000-0005-0000-0000-00003E100000}"/>
    <cellStyle name="20% – paryškinimas 5 3 2 2 2 2" xfId="2083" xr:uid="{00000000-0005-0000-0000-00003F100000}"/>
    <cellStyle name="20% – paryškinimas 5 3 2 2 2 2 2" xfId="2084" xr:uid="{00000000-0005-0000-0000-000040100000}"/>
    <cellStyle name="20% – paryškinimas 5 3 2 2 2 2 2 2" xfId="2085" xr:uid="{00000000-0005-0000-0000-000041100000}"/>
    <cellStyle name="20% – paryškinimas 5 3 2 2 2 2 2 2 2" xfId="9007" xr:uid="{00000000-0005-0000-0000-000042100000}"/>
    <cellStyle name="20% – paryškinimas 5 3 2 2 2 2 2 3" xfId="9006" xr:uid="{00000000-0005-0000-0000-000043100000}"/>
    <cellStyle name="20% – paryškinimas 5 3 2 2 2 2 3" xfId="2086" xr:uid="{00000000-0005-0000-0000-000044100000}"/>
    <cellStyle name="20% – paryškinimas 5 3 2 2 2 2 3 2" xfId="9008" xr:uid="{00000000-0005-0000-0000-000045100000}"/>
    <cellStyle name="20% – paryškinimas 5 3 2 2 2 2 4" xfId="9005" xr:uid="{00000000-0005-0000-0000-000046100000}"/>
    <cellStyle name="20% – paryškinimas 5 3 2 2 2 3" xfId="2087" xr:uid="{00000000-0005-0000-0000-000047100000}"/>
    <cellStyle name="20% – paryškinimas 5 3 2 2 2 3 2" xfId="2088" xr:uid="{00000000-0005-0000-0000-000048100000}"/>
    <cellStyle name="20% – paryškinimas 5 3 2 2 2 3 2 2" xfId="9010" xr:uid="{00000000-0005-0000-0000-000049100000}"/>
    <cellStyle name="20% – paryškinimas 5 3 2 2 2 3 3" xfId="9009" xr:uid="{00000000-0005-0000-0000-00004A100000}"/>
    <cellStyle name="20% – paryškinimas 5 3 2 2 2 4" xfId="2089" xr:uid="{00000000-0005-0000-0000-00004B100000}"/>
    <cellStyle name="20% – paryškinimas 5 3 2 2 2 4 2" xfId="9011" xr:uid="{00000000-0005-0000-0000-00004C100000}"/>
    <cellStyle name="20% – paryškinimas 5 3 2 2 2 5" xfId="9004" xr:uid="{00000000-0005-0000-0000-00004D100000}"/>
    <cellStyle name="20% – paryškinimas 5 3 2 2 3" xfId="2090" xr:uid="{00000000-0005-0000-0000-00004E100000}"/>
    <cellStyle name="20% – paryškinimas 5 3 2 2 3 2" xfId="2091" xr:uid="{00000000-0005-0000-0000-00004F100000}"/>
    <cellStyle name="20% – paryškinimas 5 3 2 2 3 2 2" xfId="2092" xr:uid="{00000000-0005-0000-0000-000050100000}"/>
    <cellStyle name="20% – paryškinimas 5 3 2 2 3 2 2 2" xfId="9014" xr:uid="{00000000-0005-0000-0000-000051100000}"/>
    <cellStyle name="20% – paryškinimas 5 3 2 2 3 2 3" xfId="9013" xr:uid="{00000000-0005-0000-0000-000052100000}"/>
    <cellStyle name="20% – paryškinimas 5 3 2 2 3 3" xfId="2093" xr:uid="{00000000-0005-0000-0000-000053100000}"/>
    <cellStyle name="20% – paryškinimas 5 3 2 2 3 3 2" xfId="9015" xr:uid="{00000000-0005-0000-0000-000054100000}"/>
    <cellStyle name="20% – paryškinimas 5 3 2 2 3 4" xfId="9012" xr:uid="{00000000-0005-0000-0000-000055100000}"/>
    <cellStyle name="20% – paryškinimas 5 3 2 2 4" xfId="2094" xr:uid="{00000000-0005-0000-0000-000056100000}"/>
    <cellStyle name="20% – paryškinimas 5 3 2 2 4 2" xfId="2095" xr:uid="{00000000-0005-0000-0000-000057100000}"/>
    <cellStyle name="20% – paryškinimas 5 3 2 2 4 2 2" xfId="9017" xr:uid="{00000000-0005-0000-0000-000058100000}"/>
    <cellStyle name="20% – paryškinimas 5 3 2 2 4 3" xfId="9016" xr:uid="{00000000-0005-0000-0000-000059100000}"/>
    <cellStyle name="20% – paryškinimas 5 3 2 2 5" xfId="2096" xr:uid="{00000000-0005-0000-0000-00005A100000}"/>
    <cellStyle name="20% – paryškinimas 5 3 2 2 5 2" xfId="9018" xr:uid="{00000000-0005-0000-0000-00005B100000}"/>
    <cellStyle name="20% – paryškinimas 5 3 2 2 6" xfId="9003" xr:uid="{00000000-0005-0000-0000-00005C100000}"/>
    <cellStyle name="20% – paryškinimas 5 3 2 3" xfId="2097" xr:uid="{00000000-0005-0000-0000-00005D100000}"/>
    <cellStyle name="20% – paryškinimas 5 3 2 3 2" xfId="2098" xr:uid="{00000000-0005-0000-0000-00005E100000}"/>
    <cellStyle name="20% – paryškinimas 5 3 2 3 2 2" xfId="2099" xr:uid="{00000000-0005-0000-0000-00005F100000}"/>
    <cellStyle name="20% – paryškinimas 5 3 2 3 2 2 2" xfId="2100" xr:uid="{00000000-0005-0000-0000-000060100000}"/>
    <cellStyle name="20% – paryškinimas 5 3 2 3 2 2 2 2" xfId="9022" xr:uid="{00000000-0005-0000-0000-000061100000}"/>
    <cellStyle name="20% – paryškinimas 5 3 2 3 2 2 3" xfId="9021" xr:uid="{00000000-0005-0000-0000-000062100000}"/>
    <cellStyle name="20% – paryškinimas 5 3 2 3 2 3" xfId="2101" xr:uid="{00000000-0005-0000-0000-000063100000}"/>
    <cellStyle name="20% – paryškinimas 5 3 2 3 2 3 2" xfId="9023" xr:uid="{00000000-0005-0000-0000-000064100000}"/>
    <cellStyle name="20% – paryškinimas 5 3 2 3 2 4" xfId="9020" xr:uid="{00000000-0005-0000-0000-000065100000}"/>
    <cellStyle name="20% – paryškinimas 5 3 2 3 3" xfId="2102" xr:uid="{00000000-0005-0000-0000-000066100000}"/>
    <cellStyle name="20% – paryškinimas 5 3 2 3 3 2" xfId="2103" xr:uid="{00000000-0005-0000-0000-000067100000}"/>
    <cellStyle name="20% – paryškinimas 5 3 2 3 3 2 2" xfId="9025" xr:uid="{00000000-0005-0000-0000-000068100000}"/>
    <cellStyle name="20% – paryškinimas 5 3 2 3 3 3" xfId="9024" xr:uid="{00000000-0005-0000-0000-000069100000}"/>
    <cellStyle name="20% – paryškinimas 5 3 2 3 4" xfId="2104" xr:uid="{00000000-0005-0000-0000-00006A100000}"/>
    <cellStyle name="20% – paryškinimas 5 3 2 3 4 2" xfId="9026" xr:uid="{00000000-0005-0000-0000-00006B100000}"/>
    <cellStyle name="20% – paryškinimas 5 3 2 3 5" xfId="9019" xr:uid="{00000000-0005-0000-0000-00006C100000}"/>
    <cellStyle name="20% – paryškinimas 5 3 2 4" xfId="2105" xr:uid="{00000000-0005-0000-0000-00006D100000}"/>
    <cellStyle name="20% – paryškinimas 5 3 2 4 2" xfId="2106" xr:uid="{00000000-0005-0000-0000-00006E100000}"/>
    <cellStyle name="20% – paryškinimas 5 3 2 4 2 2" xfId="2107" xr:uid="{00000000-0005-0000-0000-00006F100000}"/>
    <cellStyle name="20% – paryškinimas 5 3 2 4 2 2 2" xfId="9029" xr:uid="{00000000-0005-0000-0000-000070100000}"/>
    <cellStyle name="20% – paryškinimas 5 3 2 4 2 3" xfId="9028" xr:uid="{00000000-0005-0000-0000-000071100000}"/>
    <cellStyle name="20% – paryškinimas 5 3 2 4 3" xfId="2108" xr:uid="{00000000-0005-0000-0000-000072100000}"/>
    <cellStyle name="20% – paryškinimas 5 3 2 4 3 2" xfId="9030" xr:uid="{00000000-0005-0000-0000-000073100000}"/>
    <cellStyle name="20% – paryškinimas 5 3 2 4 4" xfId="9027" xr:uid="{00000000-0005-0000-0000-000074100000}"/>
    <cellStyle name="20% – paryškinimas 5 3 2 5" xfId="2109" xr:uid="{00000000-0005-0000-0000-000075100000}"/>
    <cellStyle name="20% – paryškinimas 5 3 2 5 2" xfId="2110" xr:uid="{00000000-0005-0000-0000-000076100000}"/>
    <cellStyle name="20% – paryškinimas 5 3 2 5 2 2" xfId="9032" xr:uid="{00000000-0005-0000-0000-000077100000}"/>
    <cellStyle name="20% – paryškinimas 5 3 2 5 3" xfId="9031" xr:uid="{00000000-0005-0000-0000-000078100000}"/>
    <cellStyle name="20% – paryškinimas 5 3 2 6" xfId="2111" xr:uid="{00000000-0005-0000-0000-000079100000}"/>
    <cellStyle name="20% – paryškinimas 5 3 2 6 2" xfId="9033" xr:uid="{00000000-0005-0000-0000-00007A100000}"/>
    <cellStyle name="20% – paryškinimas 5 3 2 7" xfId="9002" xr:uid="{00000000-0005-0000-0000-00007B100000}"/>
    <cellStyle name="20% – paryškinimas 5 3 3" xfId="2112" xr:uid="{00000000-0005-0000-0000-00007C100000}"/>
    <cellStyle name="20% – paryškinimas 5 3 3 2" xfId="2113" xr:uid="{00000000-0005-0000-0000-00007D100000}"/>
    <cellStyle name="20% – paryškinimas 5 3 3 2 2" xfId="2114" xr:uid="{00000000-0005-0000-0000-00007E100000}"/>
    <cellStyle name="20% – paryškinimas 5 3 3 2 2 2" xfId="2115" xr:uid="{00000000-0005-0000-0000-00007F100000}"/>
    <cellStyle name="20% – paryškinimas 5 3 3 2 2 2 2" xfId="2116" xr:uid="{00000000-0005-0000-0000-000080100000}"/>
    <cellStyle name="20% – paryškinimas 5 3 3 2 2 2 2 2" xfId="9038" xr:uid="{00000000-0005-0000-0000-000081100000}"/>
    <cellStyle name="20% – paryškinimas 5 3 3 2 2 2 3" xfId="9037" xr:uid="{00000000-0005-0000-0000-000082100000}"/>
    <cellStyle name="20% – paryškinimas 5 3 3 2 2 3" xfId="2117" xr:uid="{00000000-0005-0000-0000-000083100000}"/>
    <cellStyle name="20% – paryškinimas 5 3 3 2 2 3 2" xfId="9039" xr:uid="{00000000-0005-0000-0000-000084100000}"/>
    <cellStyle name="20% – paryškinimas 5 3 3 2 2 4" xfId="9036" xr:uid="{00000000-0005-0000-0000-000085100000}"/>
    <cellStyle name="20% – paryškinimas 5 3 3 2 3" xfId="2118" xr:uid="{00000000-0005-0000-0000-000086100000}"/>
    <cellStyle name="20% – paryškinimas 5 3 3 2 3 2" xfId="2119" xr:uid="{00000000-0005-0000-0000-000087100000}"/>
    <cellStyle name="20% – paryškinimas 5 3 3 2 3 2 2" xfId="9041" xr:uid="{00000000-0005-0000-0000-000088100000}"/>
    <cellStyle name="20% – paryškinimas 5 3 3 2 3 3" xfId="9040" xr:uid="{00000000-0005-0000-0000-000089100000}"/>
    <cellStyle name="20% – paryškinimas 5 3 3 2 4" xfId="2120" xr:uid="{00000000-0005-0000-0000-00008A100000}"/>
    <cellStyle name="20% – paryškinimas 5 3 3 2 4 2" xfId="9042" xr:uid="{00000000-0005-0000-0000-00008B100000}"/>
    <cellStyle name="20% – paryškinimas 5 3 3 2 5" xfId="9035" xr:uid="{00000000-0005-0000-0000-00008C100000}"/>
    <cellStyle name="20% – paryškinimas 5 3 3 3" xfId="2121" xr:uid="{00000000-0005-0000-0000-00008D100000}"/>
    <cellStyle name="20% – paryškinimas 5 3 3 3 2" xfId="2122" xr:uid="{00000000-0005-0000-0000-00008E100000}"/>
    <cellStyle name="20% – paryškinimas 5 3 3 3 2 2" xfId="2123" xr:uid="{00000000-0005-0000-0000-00008F100000}"/>
    <cellStyle name="20% – paryškinimas 5 3 3 3 2 2 2" xfId="9045" xr:uid="{00000000-0005-0000-0000-000090100000}"/>
    <cellStyle name="20% – paryškinimas 5 3 3 3 2 3" xfId="9044" xr:uid="{00000000-0005-0000-0000-000091100000}"/>
    <cellStyle name="20% – paryškinimas 5 3 3 3 3" xfId="2124" xr:uid="{00000000-0005-0000-0000-000092100000}"/>
    <cellStyle name="20% – paryškinimas 5 3 3 3 3 2" xfId="9046" xr:uid="{00000000-0005-0000-0000-000093100000}"/>
    <cellStyle name="20% – paryškinimas 5 3 3 3 4" xfId="9043" xr:uid="{00000000-0005-0000-0000-000094100000}"/>
    <cellStyle name="20% – paryškinimas 5 3 3 4" xfId="2125" xr:uid="{00000000-0005-0000-0000-000095100000}"/>
    <cellStyle name="20% – paryškinimas 5 3 3 4 2" xfId="2126" xr:uid="{00000000-0005-0000-0000-000096100000}"/>
    <cellStyle name="20% – paryškinimas 5 3 3 4 2 2" xfId="9048" xr:uid="{00000000-0005-0000-0000-000097100000}"/>
    <cellStyle name="20% – paryškinimas 5 3 3 4 3" xfId="9047" xr:uid="{00000000-0005-0000-0000-000098100000}"/>
    <cellStyle name="20% – paryškinimas 5 3 3 5" xfId="2127" xr:uid="{00000000-0005-0000-0000-000099100000}"/>
    <cellStyle name="20% – paryškinimas 5 3 3 5 2" xfId="9049" xr:uid="{00000000-0005-0000-0000-00009A100000}"/>
    <cellStyle name="20% – paryškinimas 5 3 3 6" xfId="9034" xr:uid="{00000000-0005-0000-0000-00009B100000}"/>
    <cellStyle name="20% – paryškinimas 5 3 4" xfId="2128" xr:uid="{00000000-0005-0000-0000-00009C100000}"/>
    <cellStyle name="20% – paryškinimas 5 3 4 2" xfId="2129" xr:uid="{00000000-0005-0000-0000-00009D100000}"/>
    <cellStyle name="20% – paryškinimas 5 3 4 2 2" xfId="2130" xr:uid="{00000000-0005-0000-0000-00009E100000}"/>
    <cellStyle name="20% – paryškinimas 5 3 4 2 2 2" xfId="2131" xr:uid="{00000000-0005-0000-0000-00009F100000}"/>
    <cellStyle name="20% – paryškinimas 5 3 4 2 2 2 2" xfId="9053" xr:uid="{00000000-0005-0000-0000-0000A0100000}"/>
    <cellStyle name="20% – paryškinimas 5 3 4 2 2 3" xfId="9052" xr:uid="{00000000-0005-0000-0000-0000A1100000}"/>
    <cellStyle name="20% – paryškinimas 5 3 4 2 3" xfId="2132" xr:uid="{00000000-0005-0000-0000-0000A2100000}"/>
    <cellStyle name="20% – paryškinimas 5 3 4 2 3 2" xfId="9054" xr:uid="{00000000-0005-0000-0000-0000A3100000}"/>
    <cellStyle name="20% – paryškinimas 5 3 4 2 4" xfId="9051" xr:uid="{00000000-0005-0000-0000-0000A4100000}"/>
    <cellStyle name="20% – paryškinimas 5 3 4 3" xfId="2133" xr:uid="{00000000-0005-0000-0000-0000A5100000}"/>
    <cellStyle name="20% – paryškinimas 5 3 4 3 2" xfId="2134" xr:uid="{00000000-0005-0000-0000-0000A6100000}"/>
    <cellStyle name="20% – paryškinimas 5 3 4 3 2 2" xfId="9056" xr:uid="{00000000-0005-0000-0000-0000A7100000}"/>
    <cellStyle name="20% – paryškinimas 5 3 4 3 3" xfId="9055" xr:uid="{00000000-0005-0000-0000-0000A8100000}"/>
    <cellStyle name="20% – paryškinimas 5 3 4 4" xfId="2135" xr:uid="{00000000-0005-0000-0000-0000A9100000}"/>
    <cellStyle name="20% – paryškinimas 5 3 4 4 2" xfId="9057" xr:uid="{00000000-0005-0000-0000-0000AA100000}"/>
    <cellStyle name="20% – paryškinimas 5 3 4 5" xfId="9050" xr:uid="{00000000-0005-0000-0000-0000AB100000}"/>
    <cellStyle name="20% – paryškinimas 5 3 5" xfId="2136" xr:uid="{00000000-0005-0000-0000-0000AC100000}"/>
    <cellStyle name="20% – paryškinimas 5 3 5 2" xfId="2137" xr:uid="{00000000-0005-0000-0000-0000AD100000}"/>
    <cellStyle name="20% – paryškinimas 5 3 5 2 2" xfId="2138" xr:uid="{00000000-0005-0000-0000-0000AE100000}"/>
    <cellStyle name="20% – paryškinimas 5 3 5 2 2 2" xfId="9060" xr:uid="{00000000-0005-0000-0000-0000AF100000}"/>
    <cellStyle name="20% – paryškinimas 5 3 5 2 3" xfId="9059" xr:uid="{00000000-0005-0000-0000-0000B0100000}"/>
    <cellStyle name="20% – paryškinimas 5 3 5 3" xfId="2139" xr:uid="{00000000-0005-0000-0000-0000B1100000}"/>
    <cellStyle name="20% – paryškinimas 5 3 5 3 2" xfId="9061" xr:uid="{00000000-0005-0000-0000-0000B2100000}"/>
    <cellStyle name="20% – paryškinimas 5 3 5 4" xfId="9058" xr:uid="{00000000-0005-0000-0000-0000B3100000}"/>
    <cellStyle name="20% – paryškinimas 5 3 6" xfId="2140" xr:uid="{00000000-0005-0000-0000-0000B4100000}"/>
    <cellStyle name="20% – paryškinimas 5 3 6 2" xfId="2141" xr:uid="{00000000-0005-0000-0000-0000B5100000}"/>
    <cellStyle name="20% – paryškinimas 5 3 6 2 2" xfId="9063" xr:uid="{00000000-0005-0000-0000-0000B6100000}"/>
    <cellStyle name="20% – paryškinimas 5 3 6 3" xfId="9062" xr:uid="{00000000-0005-0000-0000-0000B7100000}"/>
    <cellStyle name="20% – paryškinimas 5 3 7" xfId="2142" xr:uid="{00000000-0005-0000-0000-0000B8100000}"/>
    <cellStyle name="20% – paryškinimas 5 3 7 2" xfId="9064" xr:uid="{00000000-0005-0000-0000-0000B9100000}"/>
    <cellStyle name="20% – paryškinimas 5 3 8" xfId="9001" xr:uid="{00000000-0005-0000-0000-0000BA100000}"/>
    <cellStyle name="20% – paryškinimas 5 4" xfId="2143" xr:uid="{00000000-0005-0000-0000-0000BB100000}"/>
    <cellStyle name="20% – paryškinimas 5 4 2" xfId="2144" xr:uid="{00000000-0005-0000-0000-0000BC100000}"/>
    <cellStyle name="20% – paryškinimas 5 4 2 2" xfId="2145" xr:uid="{00000000-0005-0000-0000-0000BD100000}"/>
    <cellStyle name="20% – paryškinimas 5 4 2 2 2" xfId="2146" xr:uid="{00000000-0005-0000-0000-0000BE100000}"/>
    <cellStyle name="20% – paryškinimas 5 4 2 2 2 2" xfId="2147" xr:uid="{00000000-0005-0000-0000-0000BF100000}"/>
    <cellStyle name="20% – paryškinimas 5 4 2 2 2 2 2" xfId="2148" xr:uid="{00000000-0005-0000-0000-0000C0100000}"/>
    <cellStyle name="20% – paryškinimas 5 4 2 2 2 2 2 2" xfId="2149" xr:uid="{00000000-0005-0000-0000-0000C1100000}"/>
    <cellStyle name="20% – paryškinimas 5 4 2 2 2 2 2 2 2" xfId="9071" xr:uid="{00000000-0005-0000-0000-0000C2100000}"/>
    <cellStyle name="20% – paryškinimas 5 4 2 2 2 2 2 3" xfId="9070" xr:uid="{00000000-0005-0000-0000-0000C3100000}"/>
    <cellStyle name="20% – paryškinimas 5 4 2 2 2 2 3" xfId="2150" xr:uid="{00000000-0005-0000-0000-0000C4100000}"/>
    <cellStyle name="20% – paryškinimas 5 4 2 2 2 2 3 2" xfId="9072" xr:uid="{00000000-0005-0000-0000-0000C5100000}"/>
    <cellStyle name="20% – paryškinimas 5 4 2 2 2 2 4" xfId="9069" xr:uid="{00000000-0005-0000-0000-0000C6100000}"/>
    <cellStyle name="20% – paryškinimas 5 4 2 2 2 3" xfId="2151" xr:uid="{00000000-0005-0000-0000-0000C7100000}"/>
    <cellStyle name="20% – paryškinimas 5 4 2 2 2 3 2" xfId="2152" xr:uid="{00000000-0005-0000-0000-0000C8100000}"/>
    <cellStyle name="20% – paryškinimas 5 4 2 2 2 3 2 2" xfId="9074" xr:uid="{00000000-0005-0000-0000-0000C9100000}"/>
    <cellStyle name="20% – paryškinimas 5 4 2 2 2 3 3" xfId="9073" xr:uid="{00000000-0005-0000-0000-0000CA100000}"/>
    <cellStyle name="20% – paryškinimas 5 4 2 2 2 4" xfId="2153" xr:uid="{00000000-0005-0000-0000-0000CB100000}"/>
    <cellStyle name="20% – paryškinimas 5 4 2 2 2 4 2" xfId="9075" xr:uid="{00000000-0005-0000-0000-0000CC100000}"/>
    <cellStyle name="20% – paryškinimas 5 4 2 2 2 5" xfId="9068" xr:uid="{00000000-0005-0000-0000-0000CD100000}"/>
    <cellStyle name="20% – paryškinimas 5 4 2 2 3" xfId="2154" xr:uid="{00000000-0005-0000-0000-0000CE100000}"/>
    <cellStyle name="20% – paryškinimas 5 4 2 2 3 2" xfId="2155" xr:uid="{00000000-0005-0000-0000-0000CF100000}"/>
    <cellStyle name="20% – paryškinimas 5 4 2 2 3 2 2" xfId="2156" xr:uid="{00000000-0005-0000-0000-0000D0100000}"/>
    <cellStyle name="20% – paryškinimas 5 4 2 2 3 2 2 2" xfId="9078" xr:uid="{00000000-0005-0000-0000-0000D1100000}"/>
    <cellStyle name="20% – paryškinimas 5 4 2 2 3 2 3" xfId="9077" xr:uid="{00000000-0005-0000-0000-0000D2100000}"/>
    <cellStyle name="20% – paryškinimas 5 4 2 2 3 3" xfId="2157" xr:uid="{00000000-0005-0000-0000-0000D3100000}"/>
    <cellStyle name="20% – paryškinimas 5 4 2 2 3 3 2" xfId="9079" xr:uid="{00000000-0005-0000-0000-0000D4100000}"/>
    <cellStyle name="20% – paryškinimas 5 4 2 2 3 4" xfId="9076" xr:uid="{00000000-0005-0000-0000-0000D5100000}"/>
    <cellStyle name="20% – paryškinimas 5 4 2 2 4" xfId="2158" xr:uid="{00000000-0005-0000-0000-0000D6100000}"/>
    <cellStyle name="20% – paryškinimas 5 4 2 2 4 2" xfId="2159" xr:uid="{00000000-0005-0000-0000-0000D7100000}"/>
    <cellStyle name="20% – paryškinimas 5 4 2 2 4 2 2" xfId="9081" xr:uid="{00000000-0005-0000-0000-0000D8100000}"/>
    <cellStyle name="20% – paryškinimas 5 4 2 2 4 3" xfId="9080" xr:uid="{00000000-0005-0000-0000-0000D9100000}"/>
    <cellStyle name="20% – paryškinimas 5 4 2 2 5" xfId="2160" xr:uid="{00000000-0005-0000-0000-0000DA100000}"/>
    <cellStyle name="20% – paryškinimas 5 4 2 2 5 2" xfId="9082" xr:uid="{00000000-0005-0000-0000-0000DB100000}"/>
    <cellStyle name="20% – paryškinimas 5 4 2 2 6" xfId="9067" xr:uid="{00000000-0005-0000-0000-0000DC100000}"/>
    <cellStyle name="20% – paryškinimas 5 4 2 3" xfId="2161" xr:uid="{00000000-0005-0000-0000-0000DD100000}"/>
    <cellStyle name="20% – paryškinimas 5 4 2 3 2" xfId="2162" xr:uid="{00000000-0005-0000-0000-0000DE100000}"/>
    <cellStyle name="20% – paryškinimas 5 4 2 3 2 2" xfId="2163" xr:uid="{00000000-0005-0000-0000-0000DF100000}"/>
    <cellStyle name="20% – paryškinimas 5 4 2 3 2 2 2" xfId="2164" xr:uid="{00000000-0005-0000-0000-0000E0100000}"/>
    <cellStyle name="20% – paryškinimas 5 4 2 3 2 2 2 2" xfId="9086" xr:uid="{00000000-0005-0000-0000-0000E1100000}"/>
    <cellStyle name="20% – paryškinimas 5 4 2 3 2 2 3" xfId="9085" xr:uid="{00000000-0005-0000-0000-0000E2100000}"/>
    <cellStyle name="20% – paryškinimas 5 4 2 3 2 3" xfId="2165" xr:uid="{00000000-0005-0000-0000-0000E3100000}"/>
    <cellStyle name="20% – paryškinimas 5 4 2 3 2 3 2" xfId="9087" xr:uid="{00000000-0005-0000-0000-0000E4100000}"/>
    <cellStyle name="20% – paryškinimas 5 4 2 3 2 4" xfId="9084" xr:uid="{00000000-0005-0000-0000-0000E5100000}"/>
    <cellStyle name="20% – paryškinimas 5 4 2 3 3" xfId="2166" xr:uid="{00000000-0005-0000-0000-0000E6100000}"/>
    <cellStyle name="20% – paryškinimas 5 4 2 3 3 2" xfId="2167" xr:uid="{00000000-0005-0000-0000-0000E7100000}"/>
    <cellStyle name="20% – paryškinimas 5 4 2 3 3 2 2" xfId="9089" xr:uid="{00000000-0005-0000-0000-0000E8100000}"/>
    <cellStyle name="20% – paryškinimas 5 4 2 3 3 3" xfId="9088" xr:uid="{00000000-0005-0000-0000-0000E9100000}"/>
    <cellStyle name="20% – paryškinimas 5 4 2 3 4" xfId="2168" xr:uid="{00000000-0005-0000-0000-0000EA100000}"/>
    <cellStyle name="20% – paryškinimas 5 4 2 3 4 2" xfId="9090" xr:uid="{00000000-0005-0000-0000-0000EB100000}"/>
    <cellStyle name="20% – paryškinimas 5 4 2 3 5" xfId="9083" xr:uid="{00000000-0005-0000-0000-0000EC100000}"/>
    <cellStyle name="20% – paryškinimas 5 4 2 4" xfId="2169" xr:uid="{00000000-0005-0000-0000-0000ED100000}"/>
    <cellStyle name="20% – paryškinimas 5 4 2 4 2" xfId="2170" xr:uid="{00000000-0005-0000-0000-0000EE100000}"/>
    <cellStyle name="20% – paryškinimas 5 4 2 4 2 2" xfId="2171" xr:uid="{00000000-0005-0000-0000-0000EF100000}"/>
    <cellStyle name="20% – paryškinimas 5 4 2 4 2 2 2" xfId="9093" xr:uid="{00000000-0005-0000-0000-0000F0100000}"/>
    <cellStyle name="20% – paryškinimas 5 4 2 4 2 3" xfId="9092" xr:uid="{00000000-0005-0000-0000-0000F1100000}"/>
    <cellStyle name="20% – paryškinimas 5 4 2 4 3" xfId="2172" xr:uid="{00000000-0005-0000-0000-0000F2100000}"/>
    <cellStyle name="20% – paryškinimas 5 4 2 4 3 2" xfId="9094" xr:uid="{00000000-0005-0000-0000-0000F3100000}"/>
    <cellStyle name="20% – paryškinimas 5 4 2 4 4" xfId="9091" xr:uid="{00000000-0005-0000-0000-0000F4100000}"/>
    <cellStyle name="20% – paryškinimas 5 4 2 5" xfId="2173" xr:uid="{00000000-0005-0000-0000-0000F5100000}"/>
    <cellStyle name="20% – paryškinimas 5 4 2 5 2" xfId="2174" xr:uid="{00000000-0005-0000-0000-0000F6100000}"/>
    <cellStyle name="20% – paryškinimas 5 4 2 5 2 2" xfId="9096" xr:uid="{00000000-0005-0000-0000-0000F7100000}"/>
    <cellStyle name="20% – paryškinimas 5 4 2 5 3" xfId="9095" xr:uid="{00000000-0005-0000-0000-0000F8100000}"/>
    <cellStyle name="20% – paryškinimas 5 4 2 6" xfId="2175" xr:uid="{00000000-0005-0000-0000-0000F9100000}"/>
    <cellStyle name="20% – paryškinimas 5 4 2 6 2" xfId="9097" xr:uid="{00000000-0005-0000-0000-0000FA100000}"/>
    <cellStyle name="20% – paryškinimas 5 4 2 7" xfId="9066" xr:uid="{00000000-0005-0000-0000-0000FB100000}"/>
    <cellStyle name="20% – paryškinimas 5 4 3" xfId="2176" xr:uid="{00000000-0005-0000-0000-0000FC100000}"/>
    <cellStyle name="20% – paryškinimas 5 4 3 2" xfId="2177" xr:uid="{00000000-0005-0000-0000-0000FD100000}"/>
    <cellStyle name="20% – paryškinimas 5 4 3 2 2" xfId="2178" xr:uid="{00000000-0005-0000-0000-0000FE100000}"/>
    <cellStyle name="20% – paryškinimas 5 4 3 2 2 2" xfId="2179" xr:uid="{00000000-0005-0000-0000-0000FF100000}"/>
    <cellStyle name="20% – paryškinimas 5 4 3 2 2 2 2" xfId="2180" xr:uid="{00000000-0005-0000-0000-000000110000}"/>
    <cellStyle name="20% – paryškinimas 5 4 3 2 2 2 2 2" xfId="9102" xr:uid="{00000000-0005-0000-0000-000001110000}"/>
    <cellStyle name="20% – paryškinimas 5 4 3 2 2 2 3" xfId="9101" xr:uid="{00000000-0005-0000-0000-000002110000}"/>
    <cellStyle name="20% – paryškinimas 5 4 3 2 2 3" xfId="2181" xr:uid="{00000000-0005-0000-0000-000003110000}"/>
    <cellStyle name="20% – paryškinimas 5 4 3 2 2 3 2" xfId="9103" xr:uid="{00000000-0005-0000-0000-000004110000}"/>
    <cellStyle name="20% – paryškinimas 5 4 3 2 2 4" xfId="9100" xr:uid="{00000000-0005-0000-0000-000005110000}"/>
    <cellStyle name="20% – paryškinimas 5 4 3 2 3" xfId="2182" xr:uid="{00000000-0005-0000-0000-000006110000}"/>
    <cellStyle name="20% – paryškinimas 5 4 3 2 3 2" xfId="2183" xr:uid="{00000000-0005-0000-0000-000007110000}"/>
    <cellStyle name="20% – paryškinimas 5 4 3 2 3 2 2" xfId="9105" xr:uid="{00000000-0005-0000-0000-000008110000}"/>
    <cellStyle name="20% – paryškinimas 5 4 3 2 3 3" xfId="9104" xr:uid="{00000000-0005-0000-0000-000009110000}"/>
    <cellStyle name="20% – paryškinimas 5 4 3 2 4" xfId="2184" xr:uid="{00000000-0005-0000-0000-00000A110000}"/>
    <cellStyle name="20% – paryškinimas 5 4 3 2 4 2" xfId="9106" xr:uid="{00000000-0005-0000-0000-00000B110000}"/>
    <cellStyle name="20% – paryškinimas 5 4 3 2 5" xfId="9099" xr:uid="{00000000-0005-0000-0000-00000C110000}"/>
    <cellStyle name="20% – paryškinimas 5 4 3 3" xfId="2185" xr:uid="{00000000-0005-0000-0000-00000D110000}"/>
    <cellStyle name="20% – paryškinimas 5 4 3 3 2" xfId="2186" xr:uid="{00000000-0005-0000-0000-00000E110000}"/>
    <cellStyle name="20% – paryškinimas 5 4 3 3 2 2" xfId="2187" xr:uid="{00000000-0005-0000-0000-00000F110000}"/>
    <cellStyle name="20% – paryškinimas 5 4 3 3 2 2 2" xfId="9109" xr:uid="{00000000-0005-0000-0000-000010110000}"/>
    <cellStyle name="20% – paryškinimas 5 4 3 3 2 3" xfId="9108" xr:uid="{00000000-0005-0000-0000-000011110000}"/>
    <cellStyle name="20% – paryškinimas 5 4 3 3 3" xfId="2188" xr:uid="{00000000-0005-0000-0000-000012110000}"/>
    <cellStyle name="20% – paryškinimas 5 4 3 3 3 2" xfId="9110" xr:uid="{00000000-0005-0000-0000-000013110000}"/>
    <cellStyle name="20% – paryškinimas 5 4 3 3 4" xfId="9107" xr:uid="{00000000-0005-0000-0000-000014110000}"/>
    <cellStyle name="20% – paryškinimas 5 4 3 4" xfId="2189" xr:uid="{00000000-0005-0000-0000-000015110000}"/>
    <cellStyle name="20% – paryškinimas 5 4 3 4 2" xfId="2190" xr:uid="{00000000-0005-0000-0000-000016110000}"/>
    <cellStyle name="20% – paryškinimas 5 4 3 4 2 2" xfId="9112" xr:uid="{00000000-0005-0000-0000-000017110000}"/>
    <cellStyle name="20% – paryškinimas 5 4 3 4 3" xfId="9111" xr:uid="{00000000-0005-0000-0000-000018110000}"/>
    <cellStyle name="20% – paryškinimas 5 4 3 5" xfId="2191" xr:uid="{00000000-0005-0000-0000-000019110000}"/>
    <cellStyle name="20% – paryškinimas 5 4 3 5 2" xfId="9113" xr:uid="{00000000-0005-0000-0000-00001A110000}"/>
    <cellStyle name="20% – paryškinimas 5 4 3 6" xfId="9098" xr:uid="{00000000-0005-0000-0000-00001B110000}"/>
    <cellStyle name="20% – paryškinimas 5 4 4" xfId="2192" xr:uid="{00000000-0005-0000-0000-00001C110000}"/>
    <cellStyle name="20% – paryškinimas 5 4 4 2" xfId="2193" xr:uid="{00000000-0005-0000-0000-00001D110000}"/>
    <cellStyle name="20% – paryškinimas 5 4 4 2 2" xfId="2194" xr:uid="{00000000-0005-0000-0000-00001E110000}"/>
    <cellStyle name="20% – paryškinimas 5 4 4 2 2 2" xfId="2195" xr:uid="{00000000-0005-0000-0000-00001F110000}"/>
    <cellStyle name="20% – paryškinimas 5 4 4 2 2 2 2" xfId="9117" xr:uid="{00000000-0005-0000-0000-000020110000}"/>
    <cellStyle name="20% – paryškinimas 5 4 4 2 2 3" xfId="9116" xr:uid="{00000000-0005-0000-0000-000021110000}"/>
    <cellStyle name="20% – paryškinimas 5 4 4 2 3" xfId="2196" xr:uid="{00000000-0005-0000-0000-000022110000}"/>
    <cellStyle name="20% – paryškinimas 5 4 4 2 3 2" xfId="9118" xr:uid="{00000000-0005-0000-0000-000023110000}"/>
    <cellStyle name="20% – paryškinimas 5 4 4 2 4" xfId="9115" xr:uid="{00000000-0005-0000-0000-000024110000}"/>
    <cellStyle name="20% – paryškinimas 5 4 4 3" xfId="2197" xr:uid="{00000000-0005-0000-0000-000025110000}"/>
    <cellStyle name="20% – paryškinimas 5 4 4 3 2" xfId="2198" xr:uid="{00000000-0005-0000-0000-000026110000}"/>
    <cellStyle name="20% – paryškinimas 5 4 4 3 2 2" xfId="9120" xr:uid="{00000000-0005-0000-0000-000027110000}"/>
    <cellStyle name="20% – paryškinimas 5 4 4 3 3" xfId="9119" xr:uid="{00000000-0005-0000-0000-000028110000}"/>
    <cellStyle name="20% – paryškinimas 5 4 4 4" xfId="2199" xr:uid="{00000000-0005-0000-0000-000029110000}"/>
    <cellStyle name="20% – paryškinimas 5 4 4 4 2" xfId="9121" xr:uid="{00000000-0005-0000-0000-00002A110000}"/>
    <cellStyle name="20% – paryškinimas 5 4 4 5" xfId="9114" xr:uid="{00000000-0005-0000-0000-00002B110000}"/>
    <cellStyle name="20% – paryškinimas 5 4 5" xfId="2200" xr:uid="{00000000-0005-0000-0000-00002C110000}"/>
    <cellStyle name="20% – paryškinimas 5 4 5 2" xfId="2201" xr:uid="{00000000-0005-0000-0000-00002D110000}"/>
    <cellStyle name="20% – paryškinimas 5 4 5 2 2" xfId="2202" xr:uid="{00000000-0005-0000-0000-00002E110000}"/>
    <cellStyle name="20% – paryškinimas 5 4 5 2 2 2" xfId="9124" xr:uid="{00000000-0005-0000-0000-00002F110000}"/>
    <cellStyle name="20% – paryškinimas 5 4 5 2 3" xfId="9123" xr:uid="{00000000-0005-0000-0000-000030110000}"/>
    <cellStyle name="20% – paryškinimas 5 4 5 3" xfId="2203" xr:uid="{00000000-0005-0000-0000-000031110000}"/>
    <cellStyle name="20% – paryškinimas 5 4 5 3 2" xfId="9125" xr:uid="{00000000-0005-0000-0000-000032110000}"/>
    <cellStyle name="20% – paryškinimas 5 4 5 4" xfId="9122" xr:uid="{00000000-0005-0000-0000-000033110000}"/>
    <cellStyle name="20% – paryškinimas 5 4 6" xfId="2204" xr:uid="{00000000-0005-0000-0000-000034110000}"/>
    <cellStyle name="20% – paryškinimas 5 4 6 2" xfId="2205" xr:uid="{00000000-0005-0000-0000-000035110000}"/>
    <cellStyle name="20% – paryškinimas 5 4 6 2 2" xfId="9127" xr:uid="{00000000-0005-0000-0000-000036110000}"/>
    <cellStyle name="20% – paryškinimas 5 4 6 3" xfId="9126" xr:uid="{00000000-0005-0000-0000-000037110000}"/>
    <cellStyle name="20% – paryškinimas 5 4 7" xfId="2206" xr:uid="{00000000-0005-0000-0000-000038110000}"/>
    <cellStyle name="20% – paryškinimas 5 4 7 2" xfId="9128" xr:uid="{00000000-0005-0000-0000-000039110000}"/>
    <cellStyle name="20% – paryškinimas 5 4 8" xfId="9065" xr:uid="{00000000-0005-0000-0000-00003A110000}"/>
    <cellStyle name="20% – paryškinimas 5 5" xfId="2207" xr:uid="{00000000-0005-0000-0000-00003B110000}"/>
    <cellStyle name="20% – paryškinimas 5 5 2" xfId="2208" xr:uid="{00000000-0005-0000-0000-00003C110000}"/>
    <cellStyle name="20% – paryškinimas 5 5 2 2" xfId="2209" xr:uid="{00000000-0005-0000-0000-00003D110000}"/>
    <cellStyle name="20% – paryškinimas 5 5 2 2 2" xfId="2210" xr:uid="{00000000-0005-0000-0000-00003E110000}"/>
    <cellStyle name="20% – paryškinimas 5 5 2 2 2 2" xfId="2211" xr:uid="{00000000-0005-0000-0000-00003F110000}"/>
    <cellStyle name="20% – paryškinimas 5 5 2 2 2 2 2" xfId="2212" xr:uid="{00000000-0005-0000-0000-000040110000}"/>
    <cellStyle name="20% – paryškinimas 5 5 2 2 2 2 2 2" xfId="9134" xr:uid="{00000000-0005-0000-0000-000041110000}"/>
    <cellStyle name="20% – paryškinimas 5 5 2 2 2 2 3" xfId="9133" xr:uid="{00000000-0005-0000-0000-000042110000}"/>
    <cellStyle name="20% – paryškinimas 5 5 2 2 2 3" xfId="2213" xr:uid="{00000000-0005-0000-0000-000043110000}"/>
    <cellStyle name="20% – paryškinimas 5 5 2 2 2 3 2" xfId="9135" xr:uid="{00000000-0005-0000-0000-000044110000}"/>
    <cellStyle name="20% – paryškinimas 5 5 2 2 2 4" xfId="9132" xr:uid="{00000000-0005-0000-0000-000045110000}"/>
    <cellStyle name="20% – paryškinimas 5 5 2 2 3" xfId="2214" xr:uid="{00000000-0005-0000-0000-000046110000}"/>
    <cellStyle name="20% – paryškinimas 5 5 2 2 3 2" xfId="2215" xr:uid="{00000000-0005-0000-0000-000047110000}"/>
    <cellStyle name="20% – paryškinimas 5 5 2 2 3 2 2" xfId="9137" xr:uid="{00000000-0005-0000-0000-000048110000}"/>
    <cellStyle name="20% – paryškinimas 5 5 2 2 3 3" xfId="9136" xr:uid="{00000000-0005-0000-0000-000049110000}"/>
    <cellStyle name="20% – paryškinimas 5 5 2 2 4" xfId="2216" xr:uid="{00000000-0005-0000-0000-00004A110000}"/>
    <cellStyle name="20% – paryškinimas 5 5 2 2 4 2" xfId="9138" xr:uid="{00000000-0005-0000-0000-00004B110000}"/>
    <cellStyle name="20% – paryškinimas 5 5 2 2 5" xfId="9131" xr:uid="{00000000-0005-0000-0000-00004C110000}"/>
    <cellStyle name="20% – paryškinimas 5 5 2 3" xfId="2217" xr:uid="{00000000-0005-0000-0000-00004D110000}"/>
    <cellStyle name="20% – paryškinimas 5 5 2 3 2" xfId="2218" xr:uid="{00000000-0005-0000-0000-00004E110000}"/>
    <cellStyle name="20% – paryškinimas 5 5 2 3 2 2" xfId="2219" xr:uid="{00000000-0005-0000-0000-00004F110000}"/>
    <cellStyle name="20% – paryškinimas 5 5 2 3 2 2 2" xfId="9141" xr:uid="{00000000-0005-0000-0000-000050110000}"/>
    <cellStyle name="20% – paryškinimas 5 5 2 3 2 3" xfId="9140" xr:uid="{00000000-0005-0000-0000-000051110000}"/>
    <cellStyle name="20% – paryškinimas 5 5 2 3 3" xfId="2220" xr:uid="{00000000-0005-0000-0000-000052110000}"/>
    <cellStyle name="20% – paryškinimas 5 5 2 3 3 2" xfId="9142" xr:uid="{00000000-0005-0000-0000-000053110000}"/>
    <cellStyle name="20% – paryškinimas 5 5 2 3 4" xfId="9139" xr:uid="{00000000-0005-0000-0000-000054110000}"/>
    <cellStyle name="20% – paryškinimas 5 5 2 4" xfId="2221" xr:uid="{00000000-0005-0000-0000-000055110000}"/>
    <cellStyle name="20% – paryškinimas 5 5 2 4 2" xfId="2222" xr:uid="{00000000-0005-0000-0000-000056110000}"/>
    <cellStyle name="20% – paryškinimas 5 5 2 4 2 2" xfId="9144" xr:uid="{00000000-0005-0000-0000-000057110000}"/>
    <cellStyle name="20% – paryškinimas 5 5 2 4 3" xfId="9143" xr:uid="{00000000-0005-0000-0000-000058110000}"/>
    <cellStyle name="20% – paryškinimas 5 5 2 5" xfId="2223" xr:uid="{00000000-0005-0000-0000-000059110000}"/>
    <cellStyle name="20% – paryškinimas 5 5 2 5 2" xfId="9145" xr:uid="{00000000-0005-0000-0000-00005A110000}"/>
    <cellStyle name="20% – paryškinimas 5 5 2 6" xfId="9130" xr:uid="{00000000-0005-0000-0000-00005B110000}"/>
    <cellStyle name="20% – paryškinimas 5 5 3" xfId="2224" xr:uid="{00000000-0005-0000-0000-00005C110000}"/>
    <cellStyle name="20% – paryškinimas 5 5 3 2" xfId="2225" xr:uid="{00000000-0005-0000-0000-00005D110000}"/>
    <cellStyle name="20% – paryškinimas 5 5 3 2 2" xfId="2226" xr:uid="{00000000-0005-0000-0000-00005E110000}"/>
    <cellStyle name="20% – paryškinimas 5 5 3 2 2 2" xfId="2227" xr:uid="{00000000-0005-0000-0000-00005F110000}"/>
    <cellStyle name="20% – paryškinimas 5 5 3 2 2 2 2" xfId="9149" xr:uid="{00000000-0005-0000-0000-000060110000}"/>
    <cellStyle name="20% – paryškinimas 5 5 3 2 2 3" xfId="9148" xr:uid="{00000000-0005-0000-0000-000061110000}"/>
    <cellStyle name="20% – paryškinimas 5 5 3 2 3" xfId="2228" xr:uid="{00000000-0005-0000-0000-000062110000}"/>
    <cellStyle name="20% – paryškinimas 5 5 3 2 3 2" xfId="9150" xr:uid="{00000000-0005-0000-0000-000063110000}"/>
    <cellStyle name="20% – paryškinimas 5 5 3 2 4" xfId="9147" xr:uid="{00000000-0005-0000-0000-000064110000}"/>
    <cellStyle name="20% – paryškinimas 5 5 3 3" xfId="2229" xr:uid="{00000000-0005-0000-0000-000065110000}"/>
    <cellStyle name="20% – paryškinimas 5 5 3 3 2" xfId="2230" xr:uid="{00000000-0005-0000-0000-000066110000}"/>
    <cellStyle name="20% – paryškinimas 5 5 3 3 2 2" xfId="9152" xr:uid="{00000000-0005-0000-0000-000067110000}"/>
    <cellStyle name="20% – paryškinimas 5 5 3 3 3" xfId="9151" xr:uid="{00000000-0005-0000-0000-000068110000}"/>
    <cellStyle name="20% – paryškinimas 5 5 3 4" xfId="2231" xr:uid="{00000000-0005-0000-0000-000069110000}"/>
    <cellStyle name="20% – paryškinimas 5 5 3 4 2" xfId="9153" xr:uid="{00000000-0005-0000-0000-00006A110000}"/>
    <cellStyle name="20% – paryškinimas 5 5 3 5" xfId="9146" xr:uid="{00000000-0005-0000-0000-00006B110000}"/>
    <cellStyle name="20% – paryškinimas 5 5 4" xfId="2232" xr:uid="{00000000-0005-0000-0000-00006C110000}"/>
    <cellStyle name="20% – paryškinimas 5 5 4 2" xfId="2233" xr:uid="{00000000-0005-0000-0000-00006D110000}"/>
    <cellStyle name="20% – paryškinimas 5 5 4 2 2" xfId="2234" xr:uid="{00000000-0005-0000-0000-00006E110000}"/>
    <cellStyle name="20% – paryškinimas 5 5 4 2 2 2" xfId="9156" xr:uid="{00000000-0005-0000-0000-00006F110000}"/>
    <cellStyle name="20% – paryškinimas 5 5 4 2 3" xfId="9155" xr:uid="{00000000-0005-0000-0000-000070110000}"/>
    <cellStyle name="20% – paryškinimas 5 5 4 3" xfId="2235" xr:uid="{00000000-0005-0000-0000-000071110000}"/>
    <cellStyle name="20% – paryškinimas 5 5 4 3 2" xfId="9157" xr:uid="{00000000-0005-0000-0000-000072110000}"/>
    <cellStyle name="20% – paryškinimas 5 5 4 4" xfId="9154" xr:uid="{00000000-0005-0000-0000-000073110000}"/>
    <cellStyle name="20% – paryškinimas 5 5 5" xfId="2236" xr:uid="{00000000-0005-0000-0000-000074110000}"/>
    <cellStyle name="20% – paryškinimas 5 5 5 2" xfId="2237" xr:uid="{00000000-0005-0000-0000-000075110000}"/>
    <cellStyle name="20% – paryškinimas 5 5 5 2 2" xfId="9159" xr:uid="{00000000-0005-0000-0000-000076110000}"/>
    <cellStyle name="20% – paryškinimas 5 5 5 3" xfId="9158" xr:uid="{00000000-0005-0000-0000-000077110000}"/>
    <cellStyle name="20% – paryškinimas 5 5 6" xfId="2238" xr:uid="{00000000-0005-0000-0000-000078110000}"/>
    <cellStyle name="20% – paryškinimas 5 5 6 2" xfId="9160" xr:uid="{00000000-0005-0000-0000-000079110000}"/>
    <cellStyle name="20% – paryškinimas 5 5 7" xfId="9129" xr:uid="{00000000-0005-0000-0000-00007A110000}"/>
    <cellStyle name="20% – paryškinimas 5 6" xfId="2239" xr:uid="{00000000-0005-0000-0000-00007B110000}"/>
    <cellStyle name="20% – paryškinimas 5 6 2" xfId="2240" xr:uid="{00000000-0005-0000-0000-00007C110000}"/>
    <cellStyle name="20% – paryškinimas 5 6 2 2" xfId="2241" xr:uid="{00000000-0005-0000-0000-00007D110000}"/>
    <cellStyle name="20% – paryškinimas 5 6 2 2 2" xfId="2242" xr:uid="{00000000-0005-0000-0000-00007E110000}"/>
    <cellStyle name="20% – paryškinimas 5 6 2 2 2 2" xfId="2243" xr:uid="{00000000-0005-0000-0000-00007F110000}"/>
    <cellStyle name="20% – paryškinimas 5 6 2 2 2 2 2" xfId="9165" xr:uid="{00000000-0005-0000-0000-000080110000}"/>
    <cellStyle name="20% – paryškinimas 5 6 2 2 2 3" xfId="9164" xr:uid="{00000000-0005-0000-0000-000081110000}"/>
    <cellStyle name="20% – paryškinimas 5 6 2 2 3" xfId="2244" xr:uid="{00000000-0005-0000-0000-000082110000}"/>
    <cellStyle name="20% – paryškinimas 5 6 2 2 3 2" xfId="9166" xr:uid="{00000000-0005-0000-0000-000083110000}"/>
    <cellStyle name="20% – paryškinimas 5 6 2 2 4" xfId="9163" xr:uid="{00000000-0005-0000-0000-000084110000}"/>
    <cellStyle name="20% – paryškinimas 5 6 2 3" xfId="2245" xr:uid="{00000000-0005-0000-0000-000085110000}"/>
    <cellStyle name="20% – paryškinimas 5 6 2 3 2" xfId="2246" xr:uid="{00000000-0005-0000-0000-000086110000}"/>
    <cellStyle name="20% – paryškinimas 5 6 2 3 2 2" xfId="9168" xr:uid="{00000000-0005-0000-0000-000087110000}"/>
    <cellStyle name="20% – paryškinimas 5 6 2 3 3" xfId="9167" xr:uid="{00000000-0005-0000-0000-000088110000}"/>
    <cellStyle name="20% – paryškinimas 5 6 2 4" xfId="2247" xr:uid="{00000000-0005-0000-0000-000089110000}"/>
    <cellStyle name="20% – paryškinimas 5 6 2 4 2" xfId="9169" xr:uid="{00000000-0005-0000-0000-00008A110000}"/>
    <cellStyle name="20% – paryškinimas 5 6 2 5" xfId="9162" xr:uid="{00000000-0005-0000-0000-00008B110000}"/>
    <cellStyle name="20% – paryškinimas 5 6 3" xfId="2248" xr:uid="{00000000-0005-0000-0000-00008C110000}"/>
    <cellStyle name="20% – paryškinimas 5 6 3 2" xfId="2249" xr:uid="{00000000-0005-0000-0000-00008D110000}"/>
    <cellStyle name="20% – paryškinimas 5 6 3 2 2" xfId="2250" xr:uid="{00000000-0005-0000-0000-00008E110000}"/>
    <cellStyle name="20% – paryškinimas 5 6 3 2 2 2" xfId="9172" xr:uid="{00000000-0005-0000-0000-00008F110000}"/>
    <cellStyle name="20% – paryškinimas 5 6 3 2 3" xfId="9171" xr:uid="{00000000-0005-0000-0000-000090110000}"/>
    <cellStyle name="20% – paryškinimas 5 6 3 3" xfId="2251" xr:uid="{00000000-0005-0000-0000-000091110000}"/>
    <cellStyle name="20% – paryškinimas 5 6 3 3 2" xfId="9173" xr:uid="{00000000-0005-0000-0000-000092110000}"/>
    <cellStyle name="20% – paryškinimas 5 6 3 4" xfId="9170" xr:uid="{00000000-0005-0000-0000-000093110000}"/>
    <cellStyle name="20% – paryškinimas 5 6 4" xfId="2252" xr:uid="{00000000-0005-0000-0000-000094110000}"/>
    <cellStyle name="20% – paryškinimas 5 6 4 2" xfId="2253" xr:uid="{00000000-0005-0000-0000-000095110000}"/>
    <cellStyle name="20% – paryškinimas 5 6 4 2 2" xfId="9175" xr:uid="{00000000-0005-0000-0000-000096110000}"/>
    <cellStyle name="20% – paryškinimas 5 6 4 3" xfId="9174" xr:uid="{00000000-0005-0000-0000-000097110000}"/>
    <cellStyle name="20% – paryškinimas 5 6 5" xfId="2254" xr:uid="{00000000-0005-0000-0000-000098110000}"/>
    <cellStyle name="20% – paryškinimas 5 6 5 2" xfId="9176" xr:uid="{00000000-0005-0000-0000-000099110000}"/>
    <cellStyle name="20% – paryškinimas 5 6 6" xfId="9161" xr:uid="{00000000-0005-0000-0000-00009A110000}"/>
    <cellStyle name="20% – paryškinimas 6 2" xfId="2255" xr:uid="{00000000-0005-0000-0000-00009B110000}"/>
    <cellStyle name="20% – paryškinimas 6 2 2" xfId="2256" xr:uid="{00000000-0005-0000-0000-00009C110000}"/>
    <cellStyle name="20% – paryškinimas 6 2 2 10" xfId="9178" xr:uid="{00000000-0005-0000-0000-00009D110000}"/>
    <cellStyle name="20% – paryškinimas 6 2 2 2" xfId="2257" xr:uid="{00000000-0005-0000-0000-00009E110000}"/>
    <cellStyle name="20% – paryškinimas 6 2 2 2 2" xfId="2258" xr:uid="{00000000-0005-0000-0000-00009F110000}"/>
    <cellStyle name="20% – paryškinimas 6 2 2 2 2 2" xfId="2259" xr:uid="{00000000-0005-0000-0000-0000A0110000}"/>
    <cellStyle name="20% – paryškinimas 6 2 2 2 2 2 2" xfId="2260" xr:uid="{00000000-0005-0000-0000-0000A1110000}"/>
    <cellStyle name="20% – paryškinimas 6 2 2 2 2 2 2 2" xfId="2261" xr:uid="{00000000-0005-0000-0000-0000A2110000}"/>
    <cellStyle name="20% – paryškinimas 6 2 2 2 2 2 2 2 2" xfId="9183" xr:uid="{00000000-0005-0000-0000-0000A3110000}"/>
    <cellStyle name="20% – paryškinimas 6 2 2 2 2 2 2 3" xfId="9182" xr:uid="{00000000-0005-0000-0000-0000A4110000}"/>
    <cellStyle name="20% – paryškinimas 6 2 2 2 2 2 3" xfId="2262" xr:uid="{00000000-0005-0000-0000-0000A5110000}"/>
    <cellStyle name="20% – paryškinimas 6 2 2 2 2 2 3 2" xfId="9184" xr:uid="{00000000-0005-0000-0000-0000A6110000}"/>
    <cellStyle name="20% – paryškinimas 6 2 2 2 2 2 4" xfId="9181" xr:uid="{00000000-0005-0000-0000-0000A7110000}"/>
    <cellStyle name="20% – paryškinimas 6 2 2 2 2 3" xfId="2263" xr:uid="{00000000-0005-0000-0000-0000A8110000}"/>
    <cellStyle name="20% – paryškinimas 6 2 2 2 2 3 2" xfId="2264" xr:uid="{00000000-0005-0000-0000-0000A9110000}"/>
    <cellStyle name="20% – paryškinimas 6 2 2 2 2 3 2 2" xfId="9186" xr:uid="{00000000-0005-0000-0000-0000AA110000}"/>
    <cellStyle name="20% – paryškinimas 6 2 2 2 2 3 3" xfId="9185" xr:uid="{00000000-0005-0000-0000-0000AB110000}"/>
    <cellStyle name="20% – paryškinimas 6 2 2 2 2 4" xfId="2265" xr:uid="{00000000-0005-0000-0000-0000AC110000}"/>
    <cellStyle name="20% – paryškinimas 6 2 2 2 2 4 2" xfId="9187" xr:uid="{00000000-0005-0000-0000-0000AD110000}"/>
    <cellStyle name="20% – paryškinimas 6 2 2 2 2 5" xfId="9180" xr:uid="{00000000-0005-0000-0000-0000AE110000}"/>
    <cellStyle name="20% – paryškinimas 6 2 2 2 3" xfId="2266" xr:uid="{00000000-0005-0000-0000-0000AF110000}"/>
    <cellStyle name="20% – paryškinimas 6 2 2 2 3 2" xfId="2267" xr:uid="{00000000-0005-0000-0000-0000B0110000}"/>
    <cellStyle name="20% – paryškinimas 6 2 2 2 3 2 2" xfId="2268" xr:uid="{00000000-0005-0000-0000-0000B1110000}"/>
    <cellStyle name="20% – paryškinimas 6 2 2 2 3 2 2 2" xfId="9190" xr:uid="{00000000-0005-0000-0000-0000B2110000}"/>
    <cellStyle name="20% – paryškinimas 6 2 2 2 3 2 3" xfId="9189" xr:uid="{00000000-0005-0000-0000-0000B3110000}"/>
    <cellStyle name="20% – paryškinimas 6 2 2 2 3 3" xfId="2269" xr:uid="{00000000-0005-0000-0000-0000B4110000}"/>
    <cellStyle name="20% – paryškinimas 6 2 2 2 3 3 2" xfId="9191" xr:uid="{00000000-0005-0000-0000-0000B5110000}"/>
    <cellStyle name="20% – paryškinimas 6 2 2 2 3 4" xfId="9188" xr:uid="{00000000-0005-0000-0000-0000B6110000}"/>
    <cellStyle name="20% – paryškinimas 6 2 2 2 4" xfId="2270" xr:uid="{00000000-0005-0000-0000-0000B7110000}"/>
    <cellStyle name="20% – paryškinimas 6 2 2 2 4 2" xfId="2271" xr:uid="{00000000-0005-0000-0000-0000B8110000}"/>
    <cellStyle name="20% – paryškinimas 6 2 2 2 4 2 2" xfId="9193" xr:uid="{00000000-0005-0000-0000-0000B9110000}"/>
    <cellStyle name="20% – paryškinimas 6 2 2 2 4 3" xfId="9192" xr:uid="{00000000-0005-0000-0000-0000BA110000}"/>
    <cellStyle name="20% – paryškinimas 6 2 2 2 5" xfId="2272" xr:uid="{00000000-0005-0000-0000-0000BB110000}"/>
    <cellStyle name="20% – paryškinimas 6 2 2 2 5 2" xfId="9194" xr:uid="{00000000-0005-0000-0000-0000BC110000}"/>
    <cellStyle name="20% – paryškinimas 6 2 2 2 6" xfId="9179" xr:uid="{00000000-0005-0000-0000-0000BD110000}"/>
    <cellStyle name="20% – paryškinimas 6 2 2 3" xfId="2273" xr:uid="{00000000-0005-0000-0000-0000BE110000}"/>
    <cellStyle name="20% – paryškinimas 6 2 2 3 2" xfId="2274" xr:uid="{00000000-0005-0000-0000-0000BF110000}"/>
    <cellStyle name="20% – paryškinimas 6 2 2 3 2 2" xfId="2275" xr:uid="{00000000-0005-0000-0000-0000C0110000}"/>
    <cellStyle name="20% – paryškinimas 6 2 2 3 2 2 2" xfId="2276" xr:uid="{00000000-0005-0000-0000-0000C1110000}"/>
    <cellStyle name="20% – paryškinimas 6 2 2 3 2 2 2 2" xfId="9198" xr:uid="{00000000-0005-0000-0000-0000C2110000}"/>
    <cellStyle name="20% – paryškinimas 6 2 2 3 2 2 3" xfId="9197" xr:uid="{00000000-0005-0000-0000-0000C3110000}"/>
    <cellStyle name="20% – paryškinimas 6 2 2 3 2 3" xfId="2277" xr:uid="{00000000-0005-0000-0000-0000C4110000}"/>
    <cellStyle name="20% – paryškinimas 6 2 2 3 2 3 2" xfId="9199" xr:uid="{00000000-0005-0000-0000-0000C5110000}"/>
    <cellStyle name="20% – paryškinimas 6 2 2 3 2 4" xfId="9196" xr:uid="{00000000-0005-0000-0000-0000C6110000}"/>
    <cellStyle name="20% – paryškinimas 6 2 2 3 3" xfId="2278" xr:uid="{00000000-0005-0000-0000-0000C7110000}"/>
    <cellStyle name="20% – paryškinimas 6 2 2 3 3 2" xfId="2279" xr:uid="{00000000-0005-0000-0000-0000C8110000}"/>
    <cellStyle name="20% – paryškinimas 6 2 2 3 3 2 2" xfId="9201" xr:uid="{00000000-0005-0000-0000-0000C9110000}"/>
    <cellStyle name="20% – paryškinimas 6 2 2 3 3 3" xfId="9200" xr:uid="{00000000-0005-0000-0000-0000CA110000}"/>
    <cellStyle name="20% – paryškinimas 6 2 2 3 4" xfId="2280" xr:uid="{00000000-0005-0000-0000-0000CB110000}"/>
    <cellStyle name="20% – paryškinimas 6 2 2 3 4 2" xfId="9202" xr:uid="{00000000-0005-0000-0000-0000CC110000}"/>
    <cellStyle name="20% – paryškinimas 6 2 2 3 5" xfId="9195" xr:uid="{00000000-0005-0000-0000-0000CD110000}"/>
    <cellStyle name="20% – paryškinimas 6 2 2 4" xfId="2281" xr:uid="{00000000-0005-0000-0000-0000CE110000}"/>
    <cellStyle name="20% – paryškinimas 6 2 2 4 2" xfId="2282" xr:uid="{00000000-0005-0000-0000-0000CF110000}"/>
    <cellStyle name="20% – paryškinimas 6 2 2 4 2 2" xfId="2283" xr:uid="{00000000-0005-0000-0000-0000D0110000}"/>
    <cellStyle name="20% – paryškinimas 6 2 2 4 2 2 2" xfId="9205" xr:uid="{00000000-0005-0000-0000-0000D1110000}"/>
    <cellStyle name="20% – paryškinimas 6 2 2 4 2 3" xfId="9204" xr:uid="{00000000-0005-0000-0000-0000D2110000}"/>
    <cellStyle name="20% – paryškinimas 6 2 2 4 3" xfId="2284" xr:uid="{00000000-0005-0000-0000-0000D3110000}"/>
    <cellStyle name="20% – paryškinimas 6 2 2 4 3 2" xfId="9206" xr:uid="{00000000-0005-0000-0000-0000D4110000}"/>
    <cellStyle name="20% – paryškinimas 6 2 2 4 4" xfId="9203" xr:uid="{00000000-0005-0000-0000-0000D5110000}"/>
    <cellStyle name="20% – paryškinimas 6 2 2 5" xfId="2285" xr:uid="{00000000-0005-0000-0000-0000D6110000}"/>
    <cellStyle name="20% – paryškinimas 6 2 2 5 2" xfId="2286" xr:uid="{00000000-0005-0000-0000-0000D7110000}"/>
    <cellStyle name="20% – paryškinimas 6 2 2 5 2 2" xfId="9208" xr:uid="{00000000-0005-0000-0000-0000D8110000}"/>
    <cellStyle name="20% – paryškinimas 6 2 2 5 3" xfId="9207" xr:uid="{00000000-0005-0000-0000-0000D9110000}"/>
    <cellStyle name="20% – paryškinimas 6 2 2 6" xfId="2287" xr:uid="{00000000-0005-0000-0000-0000DA110000}"/>
    <cellStyle name="20% – paryškinimas 6 2 2 6 2" xfId="9209" xr:uid="{00000000-0005-0000-0000-0000DB110000}"/>
    <cellStyle name="20% – paryškinimas 6 2 2 7" xfId="2288" xr:uid="{00000000-0005-0000-0000-0000DC110000}"/>
    <cellStyle name="20% – paryškinimas 6 2 2 7 2" xfId="9210" xr:uid="{00000000-0005-0000-0000-0000DD110000}"/>
    <cellStyle name="20% – paryškinimas 6 2 2 8" xfId="2289" xr:uid="{00000000-0005-0000-0000-0000DE110000}"/>
    <cellStyle name="20% – paryškinimas 6 2 2 8 2" xfId="9211" xr:uid="{00000000-0005-0000-0000-0000DF110000}"/>
    <cellStyle name="20% – paryškinimas 6 2 2 9" xfId="2290" xr:uid="{00000000-0005-0000-0000-0000E0110000}"/>
    <cellStyle name="20% – paryškinimas 6 2 2 9 2" xfId="12300" xr:uid="{00000000-0005-0000-0000-0000E1110000}"/>
    <cellStyle name="20% – paryškinimas 6 2 3" xfId="2291" xr:uid="{00000000-0005-0000-0000-0000E2110000}"/>
    <cellStyle name="20% – paryškinimas 6 2 3 2" xfId="2292" xr:uid="{00000000-0005-0000-0000-0000E3110000}"/>
    <cellStyle name="20% – paryškinimas 6 2 3 2 2" xfId="2293" xr:uid="{00000000-0005-0000-0000-0000E4110000}"/>
    <cellStyle name="20% – paryškinimas 6 2 3 2 2 2" xfId="2294" xr:uid="{00000000-0005-0000-0000-0000E5110000}"/>
    <cellStyle name="20% – paryškinimas 6 2 3 2 2 2 2" xfId="2295" xr:uid="{00000000-0005-0000-0000-0000E6110000}"/>
    <cellStyle name="20% – paryškinimas 6 2 3 2 2 2 2 2" xfId="9216" xr:uid="{00000000-0005-0000-0000-0000E7110000}"/>
    <cellStyle name="20% – paryškinimas 6 2 3 2 2 2 3" xfId="9215" xr:uid="{00000000-0005-0000-0000-0000E8110000}"/>
    <cellStyle name="20% – paryškinimas 6 2 3 2 2 3" xfId="2296" xr:uid="{00000000-0005-0000-0000-0000E9110000}"/>
    <cellStyle name="20% – paryškinimas 6 2 3 2 2 3 2" xfId="9217" xr:uid="{00000000-0005-0000-0000-0000EA110000}"/>
    <cellStyle name="20% – paryškinimas 6 2 3 2 2 4" xfId="9214" xr:uid="{00000000-0005-0000-0000-0000EB110000}"/>
    <cellStyle name="20% – paryškinimas 6 2 3 2 3" xfId="2297" xr:uid="{00000000-0005-0000-0000-0000EC110000}"/>
    <cellStyle name="20% – paryškinimas 6 2 3 2 3 2" xfId="2298" xr:uid="{00000000-0005-0000-0000-0000ED110000}"/>
    <cellStyle name="20% – paryškinimas 6 2 3 2 3 2 2" xfId="9219" xr:uid="{00000000-0005-0000-0000-0000EE110000}"/>
    <cellStyle name="20% – paryškinimas 6 2 3 2 3 3" xfId="9218" xr:uid="{00000000-0005-0000-0000-0000EF110000}"/>
    <cellStyle name="20% – paryškinimas 6 2 3 2 4" xfId="2299" xr:uid="{00000000-0005-0000-0000-0000F0110000}"/>
    <cellStyle name="20% – paryškinimas 6 2 3 2 4 2" xfId="9220" xr:uid="{00000000-0005-0000-0000-0000F1110000}"/>
    <cellStyle name="20% – paryškinimas 6 2 3 2 5" xfId="9213" xr:uid="{00000000-0005-0000-0000-0000F2110000}"/>
    <cellStyle name="20% – paryškinimas 6 2 3 3" xfId="2300" xr:uid="{00000000-0005-0000-0000-0000F3110000}"/>
    <cellStyle name="20% – paryškinimas 6 2 3 3 2" xfId="2301" xr:uid="{00000000-0005-0000-0000-0000F4110000}"/>
    <cellStyle name="20% – paryškinimas 6 2 3 3 2 2" xfId="2302" xr:uid="{00000000-0005-0000-0000-0000F5110000}"/>
    <cellStyle name="20% – paryškinimas 6 2 3 3 2 2 2" xfId="9223" xr:uid="{00000000-0005-0000-0000-0000F6110000}"/>
    <cellStyle name="20% – paryškinimas 6 2 3 3 2 3" xfId="9222" xr:uid="{00000000-0005-0000-0000-0000F7110000}"/>
    <cellStyle name="20% – paryškinimas 6 2 3 3 3" xfId="2303" xr:uid="{00000000-0005-0000-0000-0000F8110000}"/>
    <cellStyle name="20% – paryškinimas 6 2 3 3 3 2" xfId="9224" xr:uid="{00000000-0005-0000-0000-0000F9110000}"/>
    <cellStyle name="20% – paryškinimas 6 2 3 3 4" xfId="9221" xr:uid="{00000000-0005-0000-0000-0000FA110000}"/>
    <cellStyle name="20% – paryškinimas 6 2 3 4" xfId="2304" xr:uid="{00000000-0005-0000-0000-0000FB110000}"/>
    <cellStyle name="20% – paryškinimas 6 2 3 4 2" xfId="2305" xr:uid="{00000000-0005-0000-0000-0000FC110000}"/>
    <cellStyle name="20% – paryškinimas 6 2 3 4 2 2" xfId="9226" xr:uid="{00000000-0005-0000-0000-0000FD110000}"/>
    <cellStyle name="20% – paryškinimas 6 2 3 4 3" xfId="9225" xr:uid="{00000000-0005-0000-0000-0000FE110000}"/>
    <cellStyle name="20% – paryškinimas 6 2 3 5" xfId="2306" xr:uid="{00000000-0005-0000-0000-0000FF110000}"/>
    <cellStyle name="20% – paryškinimas 6 2 3 5 2" xfId="9227" xr:uid="{00000000-0005-0000-0000-000000120000}"/>
    <cellStyle name="20% – paryškinimas 6 2 3 6" xfId="9212" xr:uid="{00000000-0005-0000-0000-000001120000}"/>
    <cellStyle name="20% – paryškinimas 6 2 4" xfId="2307" xr:uid="{00000000-0005-0000-0000-000002120000}"/>
    <cellStyle name="20% – paryškinimas 6 2 4 2" xfId="2308" xr:uid="{00000000-0005-0000-0000-000003120000}"/>
    <cellStyle name="20% – paryškinimas 6 2 4 2 2" xfId="2309" xr:uid="{00000000-0005-0000-0000-000004120000}"/>
    <cellStyle name="20% – paryškinimas 6 2 4 2 2 2" xfId="2310" xr:uid="{00000000-0005-0000-0000-000005120000}"/>
    <cellStyle name="20% – paryškinimas 6 2 4 2 2 2 2" xfId="9231" xr:uid="{00000000-0005-0000-0000-000006120000}"/>
    <cellStyle name="20% – paryškinimas 6 2 4 2 2 3" xfId="9230" xr:uid="{00000000-0005-0000-0000-000007120000}"/>
    <cellStyle name="20% – paryškinimas 6 2 4 2 3" xfId="2311" xr:uid="{00000000-0005-0000-0000-000008120000}"/>
    <cellStyle name="20% – paryškinimas 6 2 4 2 3 2" xfId="9232" xr:uid="{00000000-0005-0000-0000-000009120000}"/>
    <cellStyle name="20% – paryškinimas 6 2 4 2 4" xfId="9229" xr:uid="{00000000-0005-0000-0000-00000A120000}"/>
    <cellStyle name="20% – paryškinimas 6 2 4 3" xfId="2312" xr:uid="{00000000-0005-0000-0000-00000B120000}"/>
    <cellStyle name="20% – paryškinimas 6 2 4 3 2" xfId="2313" xr:uid="{00000000-0005-0000-0000-00000C120000}"/>
    <cellStyle name="20% – paryškinimas 6 2 4 3 2 2" xfId="9234" xr:uid="{00000000-0005-0000-0000-00000D120000}"/>
    <cellStyle name="20% – paryškinimas 6 2 4 3 3" xfId="9233" xr:uid="{00000000-0005-0000-0000-00000E120000}"/>
    <cellStyle name="20% – paryškinimas 6 2 4 4" xfId="2314" xr:uid="{00000000-0005-0000-0000-00000F120000}"/>
    <cellStyle name="20% – paryškinimas 6 2 4 4 2" xfId="9235" xr:uid="{00000000-0005-0000-0000-000010120000}"/>
    <cellStyle name="20% – paryškinimas 6 2 4 5" xfId="9228" xr:uid="{00000000-0005-0000-0000-000011120000}"/>
    <cellStyle name="20% – paryškinimas 6 2 5" xfId="2315" xr:uid="{00000000-0005-0000-0000-000012120000}"/>
    <cellStyle name="20% – paryškinimas 6 2 5 2" xfId="2316" xr:uid="{00000000-0005-0000-0000-000013120000}"/>
    <cellStyle name="20% – paryškinimas 6 2 5 2 2" xfId="2317" xr:uid="{00000000-0005-0000-0000-000014120000}"/>
    <cellStyle name="20% – paryškinimas 6 2 5 2 2 2" xfId="2318" xr:uid="{00000000-0005-0000-0000-000015120000}"/>
    <cellStyle name="20% – paryškinimas 6 2 5 2 2 2 2" xfId="9239" xr:uid="{00000000-0005-0000-0000-000016120000}"/>
    <cellStyle name="20% – paryškinimas 6 2 5 2 2 3" xfId="9238" xr:uid="{00000000-0005-0000-0000-000017120000}"/>
    <cellStyle name="20% – paryškinimas 6 2 5 2 3" xfId="2319" xr:uid="{00000000-0005-0000-0000-000018120000}"/>
    <cellStyle name="20% – paryškinimas 6 2 5 2 3 2" xfId="9240" xr:uid="{00000000-0005-0000-0000-000019120000}"/>
    <cellStyle name="20% – paryškinimas 6 2 5 2 4" xfId="9237" xr:uid="{00000000-0005-0000-0000-00001A120000}"/>
    <cellStyle name="20% – paryškinimas 6 2 5 3" xfId="2320" xr:uid="{00000000-0005-0000-0000-00001B120000}"/>
    <cellStyle name="20% – paryškinimas 6 2 5 3 2" xfId="2321" xr:uid="{00000000-0005-0000-0000-00001C120000}"/>
    <cellStyle name="20% – paryškinimas 6 2 5 3 2 2" xfId="9242" xr:uid="{00000000-0005-0000-0000-00001D120000}"/>
    <cellStyle name="20% – paryškinimas 6 2 5 3 3" xfId="9241" xr:uid="{00000000-0005-0000-0000-00001E120000}"/>
    <cellStyle name="20% – paryškinimas 6 2 5 4" xfId="2322" xr:uid="{00000000-0005-0000-0000-00001F120000}"/>
    <cellStyle name="20% – paryškinimas 6 2 5 4 2" xfId="9243" xr:uid="{00000000-0005-0000-0000-000020120000}"/>
    <cellStyle name="20% – paryškinimas 6 2 5 5" xfId="9236" xr:uid="{00000000-0005-0000-0000-000021120000}"/>
    <cellStyle name="20% – paryškinimas 6 2 6" xfId="2323" xr:uid="{00000000-0005-0000-0000-000022120000}"/>
    <cellStyle name="20% – paryškinimas 6 2 6 2" xfId="9244" xr:uid="{00000000-0005-0000-0000-000023120000}"/>
    <cellStyle name="20% – paryškinimas 6 2 7" xfId="2324" xr:uid="{00000000-0005-0000-0000-000024120000}"/>
    <cellStyle name="20% – paryškinimas 6 2 7 2" xfId="9245" xr:uid="{00000000-0005-0000-0000-000025120000}"/>
    <cellStyle name="20% – paryškinimas 6 2 8" xfId="9177" xr:uid="{00000000-0005-0000-0000-000026120000}"/>
    <cellStyle name="20% – paryškinimas 6 3" xfId="2325" xr:uid="{00000000-0005-0000-0000-000027120000}"/>
    <cellStyle name="20% – paryškinimas 6 3 2" xfId="2326" xr:uid="{00000000-0005-0000-0000-000028120000}"/>
    <cellStyle name="20% – paryškinimas 6 3 2 2" xfId="2327" xr:uid="{00000000-0005-0000-0000-000029120000}"/>
    <cellStyle name="20% – paryškinimas 6 3 2 2 2" xfId="2328" xr:uid="{00000000-0005-0000-0000-00002A120000}"/>
    <cellStyle name="20% – paryškinimas 6 3 2 2 2 2" xfId="2329" xr:uid="{00000000-0005-0000-0000-00002B120000}"/>
    <cellStyle name="20% – paryškinimas 6 3 2 2 2 2 2" xfId="2330" xr:uid="{00000000-0005-0000-0000-00002C120000}"/>
    <cellStyle name="20% – paryškinimas 6 3 2 2 2 2 2 2" xfId="2331" xr:uid="{00000000-0005-0000-0000-00002D120000}"/>
    <cellStyle name="20% – paryškinimas 6 3 2 2 2 2 2 2 2" xfId="9252" xr:uid="{00000000-0005-0000-0000-00002E120000}"/>
    <cellStyle name="20% – paryškinimas 6 3 2 2 2 2 2 3" xfId="9251" xr:uid="{00000000-0005-0000-0000-00002F120000}"/>
    <cellStyle name="20% – paryškinimas 6 3 2 2 2 2 3" xfId="2332" xr:uid="{00000000-0005-0000-0000-000030120000}"/>
    <cellStyle name="20% – paryškinimas 6 3 2 2 2 2 3 2" xfId="9253" xr:uid="{00000000-0005-0000-0000-000031120000}"/>
    <cellStyle name="20% – paryškinimas 6 3 2 2 2 2 4" xfId="9250" xr:uid="{00000000-0005-0000-0000-000032120000}"/>
    <cellStyle name="20% – paryškinimas 6 3 2 2 2 3" xfId="2333" xr:uid="{00000000-0005-0000-0000-000033120000}"/>
    <cellStyle name="20% – paryškinimas 6 3 2 2 2 3 2" xfId="2334" xr:uid="{00000000-0005-0000-0000-000034120000}"/>
    <cellStyle name="20% – paryškinimas 6 3 2 2 2 3 2 2" xfId="9255" xr:uid="{00000000-0005-0000-0000-000035120000}"/>
    <cellStyle name="20% – paryškinimas 6 3 2 2 2 3 3" xfId="9254" xr:uid="{00000000-0005-0000-0000-000036120000}"/>
    <cellStyle name="20% – paryškinimas 6 3 2 2 2 4" xfId="2335" xr:uid="{00000000-0005-0000-0000-000037120000}"/>
    <cellStyle name="20% – paryškinimas 6 3 2 2 2 4 2" xfId="9256" xr:uid="{00000000-0005-0000-0000-000038120000}"/>
    <cellStyle name="20% – paryškinimas 6 3 2 2 2 5" xfId="9249" xr:uid="{00000000-0005-0000-0000-000039120000}"/>
    <cellStyle name="20% – paryškinimas 6 3 2 2 3" xfId="2336" xr:uid="{00000000-0005-0000-0000-00003A120000}"/>
    <cellStyle name="20% – paryškinimas 6 3 2 2 3 2" xfId="2337" xr:uid="{00000000-0005-0000-0000-00003B120000}"/>
    <cellStyle name="20% – paryškinimas 6 3 2 2 3 2 2" xfId="2338" xr:uid="{00000000-0005-0000-0000-00003C120000}"/>
    <cellStyle name="20% – paryškinimas 6 3 2 2 3 2 2 2" xfId="9259" xr:uid="{00000000-0005-0000-0000-00003D120000}"/>
    <cellStyle name="20% – paryškinimas 6 3 2 2 3 2 3" xfId="9258" xr:uid="{00000000-0005-0000-0000-00003E120000}"/>
    <cellStyle name="20% – paryškinimas 6 3 2 2 3 3" xfId="2339" xr:uid="{00000000-0005-0000-0000-00003F120000}"/>
    <cellStyle name="20% – paryškinimas 6 3 2 2 3 3 2" xfId="9260" xr:uid="{00000000-0005-0000-0000-000040120000}"/>
    <cellStyle name="20% – paryškinimas 6 3 2 2 3 4" xfId="9257" xr:uid="{00000000-0005-0000-0000-000041120000}"/>
    <cellStyle name="20% – paryškinimas 6 3 2 2 4" xfId="2340" xr:uid="{00000000-0005-0000-0000-000042120000}"/>
    <cellStyle name="20% – paryškinimas 6 3 2 2 4 2" xfId="2341" xr:uid="{00000000-0005-0000-0000-000043120000}"/>
    <cellStyle name="20% – paryškinimas 6 3 2 2 4 2 2" xfId="9262" xr:uid="{00000000-0005-0000-0000-000044120000}"/>
    <cellStyle name="20% – paryškinimas 6 3 2 2 4 3" xfId="9261" xr:uid="{00000000-0005-0000-0000-000045120000}"/>
    <cellStyle name="20% – paryškinimas 6 3 2 2 5" xfId="2342" xr:uid="{00000000-0005-0000-0000-000046120000}"/>
    <cellStyle name="20% – paryškinimas 6 3 2 2 5 2" xfId="9263" xr:uid="{00000000-0005-0000-0000-000047120000}"/>
    <cellStyle name="20% – paryškinimas 6 3 2 2 6" xfId="9248" xr:uid="{00000000-0005-0000-0000-000048120000}"/>
    <cellStyle name="20% – paryškinimas 6 3 2 3" xfId="2343" xr:uid="{00000000-0005-0000-0000-000049120000}"/>
    <cellStyle name="20% – paryškinimas 6 3 2 3 2" xfId="2344" xr:uid="{00000000-0005-0000-0000-00004A120000}"/>
    <cellStyle name="20% – paryškinimas 6 3 2 3 2 2" xfId="2345" xr:uid="{00000000-0005-0000-0000-00004B120000}"/>
    <cellStyle name="20% – paryškinimas 6 3 2 3 2 2 2" xfId="2346" xr:uid="{00000000-0005-0000-0000-00004C120000}"/>
    <cellStyle name="20% – paryškinimas 6 3 2 3 2 2 2 2" xfId="9267" xr:uid="{00000000-0005-0000-0000-00004D120000}"/>
    <cellStyle name="20% – paryškinimas 6 3 2 3 2 2 3" xfId="9266" xr:uid="{00000000-0005-0000-0000-00004E120000}"/>
    <cellStyle name="20% – paryškinimas 6 3 2 3 2 3" xfId="2347" xr:uid="{00000000-0005-0000-0000-00004F120000}"/>
    <cellStyle name="20% – paryškinimas 6 3 2 3 2 3 2" xfId="9268" xr:uid="{00000000-0005-0000-0000-000050120000}"/>
    <cellStyle name="20% – paryškinimas 6 3 2 3 2 4" xfId="9265" xr:uid="{00000000-0005-0000-0000-000051120000}"/>
    <cellStyle name="20% – paryškinimas 6 3 2 3 3" xfId="2348" xr:uid="{00000000-0005-0000-0000-000052120000}"/>
    <cellStyle name="20% – paryškinimas 6 3 2 3 3 2" xfId="2349" xr:uid="{00000000-0005-0000-0000-000053120000}"/>
    <cellStyle name="20% – paryškinimas 6 3 2 3 3 2 2" xfId="9270" xr:uid="{00000000-0005-0000-0000-000054120000}"/>
    <cellStyle name="20% – paryškinimas 6 3 2 3 3 3" xfId="9269" xr:uid="{00000000-0005-0000-0000-000055120000}"/>
    <cellStyle name="20% – paryškinimas 6 3 2 3 4" xfId="2350" xr:uid="{00000000-0005-0000-0000-000056120000}"/>
    <cellStyle name="20% – paryškinimas 6 3 2 3 4 2" xfId="9271" xr:uid="{00000000-0005-0000-0000-000057120000}"/>
    <cellStyle name="20% – paryškinimas 6 3 2 3 5" xfId="9264" xr:uid="{00000000-0005-0000-0000-000058120000}"/>
    <cellStyle name="20% – paryškinimas 6 3 2 4" xfId="2351" xr:uid="{00000000-0005-0000-0000-000059120000}"/>
    <cellStyle name="20% – paryškinimas 6 3 2 4 2" xfId="2352" xr:uid="{00000000-0005-0000-0000-00005A120000}"/>
    <cellStyle name="20% – paryškinimas 6 3 2 4 2 2" xfId="2353" xr:uid="{00000000-0005-0000-0000-00005B120000}"/>
    <cellStyle name="20% – paryškinimas 6 3 2 4 2 2 2" xfId="9274" xr:uid="{00000000-0005-0000-0000-00005C120000}"/>
    <cellStyle name="20% – paryškinimas 6 3 2 4 2 3" xfId="9273" xr:uid="{00000000-0005-0000-0000-00005D120000}"/>
    <cellStyle name="20% – paryškinimas 6 3 2 4 3" xfId="2354" xr:uid="{00000000-0005-0000-0000-00005E120000}"/>
    <cellStyle name="20% – paryškinimas 6 3 2 4 3 2" xfId="9275" xr:uid="{00000000-0005-0000-0000-00005F120000}"/>
    <cellStyle name="20% – paryškinimas 6 3 2 4 4" xfId="9272" xr:uid="{00000000-0005-0000-0000-000060120000}"/>
    <cellStyle name="20% – paryškinimas 6 3 2 5" xfId="2355" xr:uid="{00000000-0005-0000-0000-000061120000}"/>
    <cellStyle name="20% – paryškinimas 6 3 2 5 2" xfId="2356" xr:uid="{00000000-0005-0000-0000-000062120000}"/>
    <cellStyle name="20% – paryškinimas 6 3 2 5 2 2" xfId="9277" xr:uid="{00000000-0005-0000-0000-000063120000}"/>
    <cellStyle name="20% – paryškinimas 6 3 2 5 3" xfId="9276" xr:uid="{00000000-0005-0000-0000-000064120000}"/>
    <cellStyle name="20% – paryškinimas 6 3 2 6" xfId="2357" xr:uid="{00000000-0005-0000-0000-000065120000}"/>
    <cellStyle name="20% – paryškinimas 6 3 2 6 2" xfId="9278" xr:uid="{00000000-0005-0000-0000-000066120000}"/>
    <cellStyle name="20% – paryškinimas 6 3 2 7" xfId="9247" xr:uid="{00000000-0005-0000-0000-000067120000}"/>
    <cellStyle name="20% – paryškinimas 6 3 3" xfId="2358" xr:uid="{00000000-0005-0000-0000-000068120000}"/>
    <cellStyle name="20% – paryškinimas 6 3 3 2" xfId="2359" xr:uid="{00000000-0005-0000-0000-000069120000}"/>
    <cellStyle name="20% – paryškinimas 6 3 3 2 2" xfId="2360" xr:uid="{00000000-0005-0000-0000-00006A120000}"/>
    <cellStyle name="20% – paryškinimas 6 3 3 2 2 2" xfId="2361" xr:uid="{00000000-0005-0000-0000-00006B120000}"/>
    <cellStyle name="20% – paryškinimas 6 3 3 2 2 2 2" xfId="2362" xr:uid="{00000000-0005-0000-0000-00006C120000}"/>
    <cellStyle name="20% – paryškinimas 6 3 3 2 2 2 2 2" xfId="9283" xr:uid="{00000000-0005-0000-0000-00006D120000}"/>
    <cellStyle name="20% – paryškinimas 6 3 3 2 2 2 3" xfId="9282" xr:uid="{00000000-0005-0000-0000-00006E120000}"/>
    <cellStyle name="20% – paryškinimas 6 3 3 2 2 3" xfId="2363" xr:uid="{00000000-0005-0000-0000-00006F120000}"/>
    <cellStyle name="20% – paryškinimas 6 3 3 2 2 3 2" xfId="9284" xr:uid="{00000000-0005-0000-0000-000070120000}"/>
    <cellStyle name="20% – paryškinimas 6 3 3 2 2 4" xfId="9281" xr:uid="{00000000-0005-0000-0000-000071120000}"/>
    <cellStyle name="20% – paryškinimas 6 3 3 2 3" xfId="2364" xr:uid="{00000000-0005-0000-0000-000072120000}"/>
    <cellStyle name="20% – paryškinimas 6 3 3 2 3 2" xfId="2365" xr:uid="{00000000-0005-0000-0000-000073120000}"/>
    <cellStyle name="20% – paryškinimas 6 3 3 2 3 2 2" xfId="9286" xr:uid="{00000000-0005-0000-0000-000074120000}"/>
    <cellStyle name="20% – paryškinimas 6 3 3 2 3 3" xfId="9285" xr:uid="{00000000-0005-0000-0000-000075120000}"/>
    <cellStyle name="20% – paryškinimas 6 3 3 2 4" xfId="2366" xr:uid="{00000000-0005-0000-0000-000076120000}"/>
    <cellStyle name="20% – paryškinimas 6 3 3 2 4 2" xfId="9287" xr:uid="{00000000-0005-0000-0000-000077120000}"/>
    <cellStyle name="20% – paryškinimas 6 3 3 2 5" xfId="9280" xr:uid="{00000000-0005-0000-0000-000078120000}"/>
    <cellStyle name="20% – paryškinimas 6 3 3 3" xfId="2367" xr:uid="{00000000-0005-0000-0000-000079120000}"/>
    <cellStyle name="20% – paryškinimas 6 3 3 3 2" xfId="2368" xr:uid="{00000000-0005-0000-0000-00007A120000}"/>
    <cellStyle name="20% – paryškinimas 6 3 3 3 2 2" xfId="2369" xr:uid="{00000000-0005-0000-0000-00007B120000}"/>
    <cellStyle name="20% – paryškinimas 6 3 3 3 2 2 2" xfId="9290" xr:uid="{00000000-0005-0000-0000-00007C120000}"/>
    <cellStyle name="20% – paryškinimas 6 3 3 3 2 3" xfId="9289" xr:uid="{00000000-0005-0000-0000-00007D120000}"/>
    <cellStyle name="20% – paryškinimas 6 3 3 3 3" xfId="2370" xr:uid="{00000000-0005-0000-0000-00007E120000}"/>
    <cellStyle name="20% – paryškinimas 6 3 3 3 3 2" xfId="9291" xr:uid="{00000000-0005-0000-0000-00007F120000}"/>
    <cellStyle name="20% – paryškinimas 6 3 3 3 4" xfId="9288" xr:uid="{00000000-0005-0000-0000-000080120000}"/>
    <cellStyle name="20% – paryškinimas 6 3 3 4" xfId="2371" xr:uid="{00000000-0005-0000-0000-000081120000}"/>
    <cellStyle name="20% – paryškinimas 6 3 3 4 2" xfId="2372" xr:uid="{00000000-0005-0000-0000-000082120000}"/>
    <cellStyle name="20% – paryškinimas 6 3 3 4 2 2" xfId="9293" xr:uid="{00000000-0005-0000-0000-000083120000}"/>
    <cellStyle name="20% – paryškinimas 6 3 3 4 3" xfId="9292" xr:uid="{00000000-0005-0000-0000-000084120000}"/>
    <cellStyle name="20% – paryškinimas 6 3 3 5" xfId="2373" xr:uid="{00000000-0005-0000-0000-000085120000}"/>
    <cellStyle name="20% – paryškinimas 6 3 3 5 2" xfId="9294" xr:uid="{00000000-0005-0000-0000-000086120000}"/>
    <cellStyle name="20% – paryškinimas 6 3 3 6" xfId="9279" xr:uid="{00000000-0005-0000-0000-000087120000}"/>
    <cellStyle name="20% – paryškinimas 6 3 4" xfId="2374" xr:uid="{00000000-0005-0000-0000-000088120000}"/>
    <cellStyle name="20% – paryškinimas 6 3 4 2" xfId="2375" xr:uid="{00000000-0005-0000-0000-000089120000}"/>
    <cellStyle name="20% – paryškinimas 6 3 4 2 2" xfId="2376" xr:uid="{00000000-0005-0000-0000-00008A120000}"/>
    <cellStyle name="20% – paryškinimas 6 3 4 2 2 2" xfId="2377" xr:uid="{00000000-0005-0000-0000-00008B120000}"/>
    <cellStyle name="20% – paryškinimas 6 3 4 2 2 2 2" xfId="9298" xr:uid="{00000000-0005-0000-0000-00008C120000}"/>
    <cellStyle name="20% – paryškinimas 6 3 4 2 2 3" xfId="9297" xr:uid="{00000000-0005-0000-0000-00008D120000}"/>
    <cellStyle name="20% – paryškinimas 6 3 4 2 3" xfId="2378" xr:uid="{00000000-0005-0000-0000-00008E120000}"/>
    <cellStyle name="20% – paryškinimas 6 3 4 2 3 2" xfId="9299" xr:uid="{00000000-0005-0000-0000-00008F120000}"/>
    <cellStyle name="20% – paryškinimas 6 3 4 2 4" xfId="9296" xr:uid="{00000000-0005-0000-0000-000090120000}"/>
    <cellStyle name="20% – paryškinimas 6 3 4 3" xfId="2379" xr:uid="{00000000-0005-0000-0000-000091120000}"/>
    <cellStyle name="20% – paryškinimas 6 3 4 3 2" xfId="2380" xr:uid="{00000000-0005-0000-0000-000092120000}"/>
    <cellStyle name="20% – paryškinimas 6 3 4 3 2 2" xfId="9301" xr:uid="{00000000-0005-0000-0000-000093120000}"/>
    <cellStyle name="20% – paryškinimas 6 3 4 3 3" xfId="9300" xr:uid="{00000000-0005-0000-0000-000094120000}"/>
    <cellStyle name="20% – paryškinimas 6 3 4 4" xfId="2381" xr:uid="{00000000-0005-0000-0000-000095120000}"/>
    <cellStyle name="20% – paryškinimas 6 3 4 4 2" xfId="9302" xr:uid="{00000000-0005-0000-0000-000096120000}"/>
    <cellStyle name="20% – paryškinimas 6 3 4 5" xfId="9295" xr:uid="{00000000-0005-0000-0000-000097120000}"/>
    <cellStyle name="20% – paryškinimas 6 3 5" xfId="2382" xr:uid="{00000000-0005-0000-0000-000098120000}"/>
    <cellStyle name="20% – paryškinimas 6 3 5 2" xfId="2383" xr:uid="{00000000-0005-0000-0000-000099120000}"/>
    <cellStyle name="20% – paryškinimas 6 3 5 2 2" xfId="2384" xr:uid="{00000000-0005-0000-0000-00009A120000}"/>
    <cellStyle name="20% – paryškinimas 6 3 5 2 2 2" xfId="9305" xr:uid="{00000000-0005-0000-0000-00009B120000}"/>
    <cellStyle name="20% – paryškinimas 6 3 5 2 3" xfId="9304" xr:uid="{00000000-0005-0000-0000-00009C120000}"/>
    <cellStyle name="20% – paryškinimas 6 3 5 3" xfId="2385" xr:uid="{00000000-0005-0000-0000-00009D120000}"/>
    <cellStyle name="20% – paryškinimas 6 3 5 3 2" xfId="9306" xr:uid="{00000000-0005-0000-0000-00009E120000}"/>
    <cellStyle name="20% – paryškinimas 6 3 5 4" xfId="9303" xr:uid="{00000000-0005-0000-0000-00009F120000}"/>
    <cellStyle name="20% – paryškinimas 6 3 6" xfId="2386" xr:uid="{00000000-0005-0000-0000-0000A0120000}"/>
    <cellStyle name="20% – paryškinimas 6 3 6 2" xfId="2387" xr:uid="{00000000-0005-0000-0000-0000A1120000}"/>
    <cellStyle name="20% – paryškinimas 6 3 6 2 2" xfId="9308" xr:uid="{00000000-0005-0000-0000-0000A2120000}"/>
    <cellStyle name="20% – paryškinimas 6 3 6 3" xfId="9307" xr:uid="{00000000-0005-0000-0000-0000A3120000}"/>
    <cellStyle name="20% – paryškinimas 6 3 7" xfId="2388" xr:uid="{00000000-0005-0000-0000-0000A4120000}"/>
    <cellStyle name="20% – paryškinimas 6 3 7 2" xfId="9309" xr:uid="{00000000-0005-0000-0000-0000A5120000}"/>
    <cellStyle name="20% – paryškinimas 6 3 8" xfId="9246" xr:uid="{00000000-0005-0000-0000-0000A6120000}"/>
    <cellStyle name="20% – paryškinimas 6 4" xfId="2389" xr:uid="{00000000-0005-0000-0000-0000A7120000}"/>
    <cellStyle name="20% – paryškinimas 6 4 2" xfId="2390" xr:uid="{00000000-0005-0000-0000-0000A8120000}"/>
    <cellStyle name="20% – paryškinimas 6 4 2 2" xfId="2391" xr:uid="{00000000-0005-0000-0000-0000A9120000}"/>
    <cellStyle name="20% – paryškinimas 6 4 2 2 2" xfId="2392" xr:uid="{00000000-0005-0000-0000-0000AA120000}"/>
    <cellStyle name="20% – paryškinimas 6 4 2 2 2 2" xfId="2393" xr:uid="{00000000-0005-0000-0000-0000AB120000}"/>
    <cellStyle name="20% – paryškinimas 6 4 2 2 2 2 2" xfId="2394" xr:uid="{00000000-0005-0000-0000-0000AC120000}"/>
    <cellStyle name="20% – paryškinimas 6 4 2 2 2 2 2 2" xfId="2395" xr:uid="{00000000-0005-0000-0000-0000AD120000}"/>
    <cellStyle name="20% – paryškinimas 6 4 2 2 2 2 2 2 2" xfId="9316" xr:uid="{00000000-0005-0000-0000-0000AE120000}"/>
    <cellStyle name="20% – paryškinimas 6 4 2 2 2 2 2 3" xfId="9315" xr:uid="{00000000-0005-0000-0000-0000AF120000}"/>
    <cellStyle name="20% – paryškinimas 6 4 2 2 2 2 3" xfId="2396" xr:uid="{00000000-0005-0000-0000-0000B0120000}"/>
    <cellStyle name="20% – paryškinimas 6 4 2 2 2 2 3 2" xfId="9317" xr:uid="{00000000-0005-0000-0000-0000B1120000}"/>
    <cellStyle name="20% – paryškinimas 6 4 2 2 2 2 4" xfId="9314" xr:uid="{00000000-0005-0000-0000-0000B2120000}"/>
    <cellStyle name="20% – paryškinimas 6 4 2 2 2 3" xfId="2397" xr:uid="{00000000-0005-0000-0000-0000B3120000}"/>
    <cellStyle name="20% – paryškinimas 6 4 2 2 2 3 2" xfId="2398" xr:uid="{00000000-0005-0000-0000-0000B4120000}"/>
    <cellStyle name="20% – paryškinimas 6 4 2 2 2 3 2 2" xfId="9319" xr:uid="{00000000-0005-0000-0000-0000B5120000}"/>
    <cellStyle name="20% – paryškinimas 6 4 2 2 2 3 3" xfId="9318" xr:uid="{00000000-0005-0000-0000-0000B6120000}"/>
    <cellStyle name="20% – paryškinimas 6 4 2 2 2 4" xfId="2399" xr:uid="{00000000-0005-0000-0000-0000B7120000}"/>
    <cellStyle name="20% – paryškinimas 6 4 2 2 2 4 2" xfId="9320" xr:uid="{00000000-0005-0000-0000-0000B8120000}"/>
    <cellStyle name="20% – paryškinimas 6 4 2 2 2 5" xfId="9313" xr:uid="{00000000-0005-0000-0000-0000B9120000}"/>
    <cellStyle name="20% – paryškinimas 6 4 2 2 3" xfId="2400" xr:uid="{00000000-0005-0000-0000-0000BA120000}"/>
    <cellStyle name="20% – paryškinimas 6 4 2 2 3 2" xfId="2401" xr:uid="{00000000-0005-0000-0000-0000BB120000}"/>
    <cellStyle name="20% – paryškinimas 6 4 2 2 3 2 2" xfId="2402" xr:uid="{00000000-0005-0000-0000-0000BC120000}"/>
    <cellStyle name="20% – paryškinimas 6 4 2 2 3 2 2 2" xfId="9323" xr:uid="{00000000-0005-0000-0000-0000BD120000}"/>
    <cellStyle name="20% – paryškinimas 6 4 2 2 3 2 3" xfId="9322" xr:uid="{00000000-0005-0000-0000-0000BE120000}"/>
    <cellStyle name="20% – paryškinimas 6 4 2 2 3 3" xfId="2403" xr:uid="{00000000-0005-0000-0000-0000BF120000}"/>
    <cellStyle name="20% – paryškinimas 6 4 2 2 3 3 2" xfId="9324" xr:uid="{00000000-0005-0000-0000-0000C0120000}"/>
    <cellStyle name="20% – paryškinimas 6 4 2 2 3 4" xfId="9321" xr:uid="{00000000-0005-0000-0000-0000C1120000}"/>
    <cellStyle name="20% – paryškinimas 6 4 2 2 4" xfId="2404" xr:uid="{00000000-0005-0000-0000-0000C2120000}"/>
    <cellStyle name="20% – paryškinimas 6 4 2 2 4 2" xfId="2405" xr:uid="{00000000-0005-0000-0000-0000C3120000}"/>
    <cellStyle name="20% – paryškinimas 6 4 2 2 4 2 2" xfId="9326" xr:uid="{00000000-0005-0000-0000-0000C4120000}"/>
    <cellStyle name="20% – paryškinimas 6 4 2 2 4 3" xfId="9325" xr:uid="{00000000-0005-0000-0000-0000C5120000}"/>
    <cellStyle name="20% – paryškinimas 6 4 2 2 5" xfId="2406" xr:uid="{00000000-0005-0000-0000-0000C6120000}"/>
    <cellStyle name="20% – paryškinimas 6 4 2 2 5 2" xfId="9327" xr:uid="{00000000-0005-0000-0000-0000C7120000}"/>
    <cellStyle name="20% – paryškinimas 6 4 2 2 6" xfId="9312" xr:uid="{00000000-0005-0000-0000-0000C8120000}"/>
    <cellStyle name="20% – paryškinimas 6 4 2 3" xfId="2407" xr:uid="{00000000-0005-0000-0000-0000C9120000}"/>
    <cellStyle name="20% – paryškinimas 6 4 2 3 2" xfId="2408" xr:uid="{00000000-0005-0000-0000-0000CA120000}"/>
    <cellStyle name="20% – paryškinimas 6 4 2 3 2 2" xfId="2409" xr:uid="{00000000-0005-0000-0000-0000CB120000}"/>
    <cellStyle name="20% – paryškinimas 6 4 2 3 2 2 2" xfId="2410" xr:uid="{00000000-0005-0000-0000-0000CC120000}"/>
    <cellStyle name="20% – paryškinimas 6 4 2 3 2 2 2 2" xfId="9331" xr:uid="{00000000-0005-0000-0000-0000CD120000}"/>
    <cellStyle name="20% – paryškinimas 6 4 2 3 2 2 3" xfId="9330" xr:uid="{00000000-0005-0000-0000-0000CE120000}"/>
    <cellStyle name="20% – paryškinimas 6 4 2 3 2 3" xfId="2411" xr:uid="{00000000-0005-0000-0000-0000CF120000}"/>
    <cellStyle name="20% – paryškinimas 6 4 2 3 2 3 2" xfId="9332" xr:uid="{00000000-0005-0000-0000-0000D0120000}"/>
    <cellStyle name="20% – paryškinimas 6 4 2 3 2 4" xfId="9329" xr:uid="{00000000-0005-0000-0000-0000D1120000}"/>
    <cellStyle name="20% – paryškinimas 6 4 2 3 3" xfId="2412" xr:uid="{00000000-0005-0000-0000-0000D2120000}"/>
    <cellStyle name="20% – paryškinimas 6 4 2 3 3 2" xfId="2413" xr:uid="{00000000-0005-0000-0000-0000D3120000}"/>
    <cellStyle name="20% – paryškinimas 6 4 2 3 3 2 2" xfId="9334" xr:uid="{00000000-0005-0000-0000-0000D4120000}"/>
    <cellStyle name="20% – paryškinimas 6 4 2 3 3 3" xfId="9333" xr:uid="{00000000-0005-0000-0000-0000D5120000}"/>
    <cellStyle name="20% – paryškinimas 6 4 2 3 4" xfId="2414" xr:uid="{00000000-0005-0000-0000-0000D6120000}"/>
    <cellStyle name="20% – paryškinimas 6 4 2 3 4 2" xfId="9335" xr:uid="{00000000-0005-0000-0000-0000D7120000}"/>
    <cellStyle name="20% – paryškinimas 6 4 2 3 5" xfId="9328" xr:uid="{00000000-0005-0000-0000-0000D8120000}"/>
    <cellStyle name="20% – paryškinimas 6 4 2 4" xfId="2415" xr:uid="{00000000-0005-0000-0000-0000D9120000}"/>
    <cellStyle name="20% – paryškinimas 6 4 2 4 2" xfId="2416" xr:uid="{00000000-0005-0000-0000-0000DA120000}"/>
    <cellStyle name="20% – paryškinimas 6 4 2 4 2 2" xfId="2417" xr:uid="{00000000-0005-0000-0000-0000DB120000}"/>
    <cellStyle name="20% – paryškinimas 6 4 2 4 2 2 2" xfId="9338" xr:uid="{00000000-0005-0000-0000-0000DC120000}"/>
    <cellStyle name="20% – paryškinimas 6 4 2 4 2 3" xfId="9337" xr:uid="{00000000-0005-0000-0000-0000DD120000}"/>
    <cellStyle name="20% – paryškinimas 6 4 2 4 3" xfId="2418" xr:uid="{00000000-0005-0000-0000-0000DE120000}"/>
    <cellStyle name="20% – paryškinimas 6 4 2 4 3 2" xfId="9339" xr:uid="{00000000-0005-0000-0000-0000DF120000}"/>
    <cellStyle name="20% – paryškinimas 6 4 2 4 4" xfId="9336" xr:uid="{00000000-0005-0000-0000-0000E0120000}"/>
    <cellStyle name="20% – paryškinimas 6 4 2 5" xfId="2419" xr:uid="{00000000-0005-0000-0000-0000E1120000}"/>
    <cellStyle name="20% – paryškinimas 6 4 2 5 2" xfId="2420" xr:uid="{00000000-0005-0000-0000-0000E2120000}"/>
    <cellStyle name="20% – paryškinimas 6 4 2 5 2 2" xfId="9341" xr:uid="{00000000-0005-0000-0000-0000E3120000}"/>
    <cellStyle name="20% – paryškinimas 6 4 2 5 3" xfId="9340" xr:uid="{00000000-0005-0000-0000-0000E4120000}"/>
    <cellStyle name="20% – paryškinimas 6 4 2 6" xfId="2421" xr:uid="{00000000-0005-0000-0000-0000E5120000}"/>
    <cellStyle name="20% – paryškinimas 6 4 2 6 2" xfId="9342" xr:uid="{00000000-0005-0000-0000-0000E6120000}"/>
    <cellStyle name="20% – paryškinimas 6 4 2 7" xfId="9311" xr:uid="{00000000-0005-0000-0000-0000E7120000}"/>
    <cellStyle name="20% – paryškinimas 6 4 3" xfId="2422" xr:uid="{00000000-0005-0000-0000-0000E8120000}"/>
    <cellStyle name="20% – paryškinimas 6 4 3 2" xfId="2423" xr:uid="{00000000-0005-0000-0000-0000E9120000}"/>
    <cellStyle name="20% – paryškinimas 6 4 3 2 2" xfId="2424" xr:uid="{00000000-0005-0000-0000-0000EA120000}"/>
    <cellStyle name="20% – paryškinimas 6 4 3 2 2 2" xfId="2425" xr:uid="{00000000-0005-0000-0000-0000EB120000}"/>
    <cellStyle name="20% – paryškinimas 6 4 3 2 2 2 2" xfId="2426" xr:uid="{00000000-0005-0000-0000-0000EC120000}"/>
    <cellStyle name="20% – paryškinimas 6 4 3 2 2 2 2 2" xfId="9347" xr:uid="{00000000-0005-0000-0000-0000ED120000}"/>
    <cellStyle name="20% – paryškinimas 6 4 3 2 2 2 3" xfId="9346" xr:uid="{00000000-0005-0000-0000-0000EE120000}"/>
    <cellStyle name="20% – paryškinimas 6 4 3 2 2 3" xfId="2427" xr:uid="{00000000-0005-0000-0000-0000EF120000}"/>
    <cellStyle name="20% – paryškinimas 6 4 3 2 2 3 2" xfId="9348" xr:uid="{00000000-0005-0000-0000-0000F0120000}"/>
    <cellStyle name="20% – paryškinimas 6 4 3 2 2 4" xfId="9345" xr:uid="{00000000-0005-0000-0000-0000F1120000}"/>
    <cellStyle name="20% – paryškinimas 6 4 3 2 3" xfId="2428" xr:uid="{00000000-0005-0000-0000-0000F2120000}"/>
    <cellStyle name="20% – paryškinimas 6 4 3 2 3 2" xfId="2429" xr:uid="{00000000-0005-0000-0000-0000F3120000}"/>
    <cellStyle name="20% – paryškinimas 6 4 3 2 3 2 2" xfId="9350" xr:uid="{00000000-0005-0000-0000-0000F4120000}"/>
    <cellStyle name="20% – paryškinimas 6 4 3 2 3 3" xfId="9349" xr:uid="{00000000-0005-0000-0000-0000F5120000}"/>
    <cellStyle name="20% – paryškinimas 6 4 3 2 4" xfId="2430" xr:uid="{00000000-0005-0000-0000-0000F6120000}"/>
    <cellStyle name="20% – paryškinimas 6 4 3 2 4 2" xfId="9351" xr:uid="{00000000-0005-0000-0000-0000F7120000}"/>
    <cellStyle name="20% – paryškinimas 6 4 3 2 5" xfId="9344" xr:uid="{00000000-0005-0000-0000-0000F8120000}"/>
    <cellStyle name="20% – paryškinimas 6 4 3 3" xfId="2431" xr:uid="{00000000-0005-0000-0000-0000F9120000}"/>
    <cellStyle name="20% – paryškinimas 6 4 3 3 2" xfId="2432" xr:uid="{00000000-0005-0000-0000-0000FA120000}"/>
    <cellStyle name="20% – paryškinimas 6 4 3 3 2 2" xfId="2433" xr:uid="{00000000-0005-0000-0000-0000FB120000}"/>
    <cellStyle name="20% – paryškinimas 6 4 3 3 2 2 2" xfId="9354" xr:uid="{00000000-0005-0000-0000-0000FC120000}"/>
    <cellStyle name="20% – paryškinimas 6 4 3 3 2 3" xfId="9353" xr:uid="{00000000-0005-0000-0000-0000FD120000}"/>
    <cellStyle name="20% – paryškinimas 6 4 3 3 3" xfId="2434" xr:uid="{00000000-0005-0000-0000-0000FE120000}"/>
    <cellStyle name="20% – paryškinimas 6 4 3 3 3 2" xfId="9355" xr:uid="{00000000-0005-0000-0000-0000FF120000}"/>
    <cellStyle name="20% – paryškinimas 6 4 3 3 4" xfId="9352" xr:uid="{00000000-0005-0000-0000-000000130000}"/>
    <cellStyle name="20% – paryškinimas 6 4 3 4" xfId="2435" xr:uid="{00000000-0005-0000-0000-000001130000}"/>
    <cellStyle name="20% – paryškinimas 6 4 3 4 2" xfId="2436" xr:uid="{00000000-0005-0000-0000-000002130000}"/>
    <cellStyle name="20% – paryškinimas 6 4 3 4 2 2" xfId="9357" xr:uid="{00000000-0005-0000-0000-000003130000}"/>
    <cellStyle name="20% – paryškinimas 6 4 3 4 3" xfId="9356" xr:uid="{00000000-0005-0000-0000-000004130000}"/>
    <cellStyle name="20% – paryškinimas 6 4 3 5" xfId="2437" xr:uid="{00000000-0005-0000-0000-000005130000}"/>
    <cellStyle name="20% – paryškinimas 6 4 3 5 2" xfId="9358" xr:uid="{00000000-0005-0000-0000-000006130000}"/>
    <cellStyle name="20% – paryškinimas 6 4 3 6" xfId="9343" xr:uid="{00000000-0005-0000-0000-000007130000}"/>
    <cellStyle name="20% – paryškinimas 6 4 4" xfId="2438" xr:uid="{00000000-0005-0000-0000-000008130000}"/>
    <cellStyle name="20% – paryškinimas 6 4 4 2" xfId="2439" xr:uid="{00000000-0005-0000-0000-000009130000}"/>
    <cellStyle name="20% – paryškinimas 6 4 4 2 2" xfId="2440" xr:uid="{00000000-0005-0000-0000-00000A130000}"/>
    <cellStyle name="20% – paryškinimas 6 4 4 2 2 2" xfId="2441" xr:uid="{00000000-0005-0000-0000-00000B130000}"/>
    <cellStyle name="20% – paryškinimas 6 4 4 2 2 2 2" xfId="9362" xr:uid="{00000000-0005-0000-0000-00000C130000}"/>
    <cellStyle name="20% – paryškinimas 6 4 4 2 2 3" xfId="9361" xr:uid="{00000000-0005-0000-0000-00000D130000}"/>
    <cellStyle name="20% – paryškinimas 6 4 4 2 3" xfId="2442" xr:uid="{00000000-0005-0000-0000-00000E130000}"/>
    <cellStyle name="20% – paryškinimas 6 4 4 2 3 2" xfId="9363" xr:uid="{00000000-0005-0000-0000-00000F130000}"/>
    <cellStyle name="20% – paryškinimas 6 4 4 2 4" xfId="9360" xr:uid="{00000000-0005-0000-0000-000010130000}"/>
    <cellStyle name="20% – paryškinimas 6 4 4 3" xfId="2443" xr:uid="{00000000-0005-0000-0000-000011130000}"/>
    <cellStyle name="20% – paryškinimas 6 4 4 3 2" xfId="2444" xr:uid="{00000000-0005-0000-0000-000012130000}"/>
    <cellStyle name="20% – paryškinimas 6 4 4 3 2 2" xfId="9365" xr:uid="{00000000-0005-0000-0000-000013130000}"/>
    <cellStyle name="20% – paryškinimas 6 4 4 3 3" xfId="9364" xr:uid="{00000000-0005-0000-0000-000014130000}"/>
    <cellStyle name="20% – paryškinimas 6 4 4 4" xfId="2445" xr:uid="{00000000-0005-0000-0000-000015130000}"/>
    <cellStyle name="20% – paryškinimas 6 4 4 4 2" xfId="9366" xr:uid="{00000000-0005-0000-0000-000016130000}"/>
    <cellStyle name="20% – paryškinimas 6 4 4 5" xfId="9359" xr:uid="{00000000-0005-0000-0000-000017130000}"/>
    <cellStyle name="20% – paryškinimas 6 4 5" xfId="2446" xr:uid="{00000000-0005-0000-0000-000018130000}"/>
    <cellStyle name="20% – paryškinimas 6 4 5 2" xfId="2447" xr:uid="{00000000-0005-0000-0000-000019130000}"/>
    <cellStyle name="20% – paryškinimas 6 4 5 2 2" xfId="2448" xr:uid="{00000000-0005-0000-0000-00001A130000}"/>
    <cellStyle name="20% – paryškinimas 6 4 5 2 2 2" xfId="9369" xr:uid="{00000000-0005-0000-0000-00001B130000}"/>
    <cellStyle name="20% – paryškinimas 6 4 5 2 3" xfId="9368" xr:uid="{00000000-0005-0000-0000-00001C130000}"/>
    <cellStyle name="20% – paryškinimas 6 4 5 3" xfId="2449" xr:uid="{00000000-0005-0000-0000-00001D130000}"/>
    <cellStyle name="20% – paryškinimas 6 4 5 3 2" xfId="9370" xr:uid="{00000000-0005-0000-0000-00001E130000}"/>
    <cellStyle name="20% – paryškinimas 6 4 5 4" xfId="9367" xr:uid="{00000000-0005-0000-0000-00001F130000}"/>
    <cellStyle name="20% – paryškinimas 6 4 6" xfId="2450" xr:uid="{00000000-0005-0000-0000-000020130000}"/>
    <cellStyle name="20% – paryškinimas 6 4 6 2" xfId="2451" xr:uid="{00000000-0005-0000-0000-000021130000}"/>
    <cellStyle name="20% – paryškinimas 6 4 6 2 2" xfId="9372" xr:uid="{00000000-0005-0000-0000-000022130000}"/>
    <cellStyle name="20% – paryškinimas 6 4 6 3" xfId="9371" xr:uid="{00000000-0005-0000-0000-000023130000}"/>
    <cellStyle name="20% – paryškinimas 6 4 7" xfId="2452" xr:uid="{00000000-0005-0000-0000-000024130000}"/>
    <cellStyle name="20% – paryškinimas 6 4 7 2" xfId="9373" xr:uid="{00000000-0005-0000-0000-000025130000}"/>
    <cellStyle name="20% – paryškinimas 6 4 8" xfId="9310" xr:uid="{00000000-0005-0000-0000-000026130000}"/>
    <cellStyle name="20% – paryškinimas 6 5" xfId="2453" xr:uid="{00000000-0005-0000-0000-000027130000}"/>
    <cellStyle name="20% – paryškinimas 6 5 2" xfId="2454" xr:uid="{00000000-0005-0000-0000-000028130000}"/>
    <cellStyle name="20% – paryškinimas 6 5 2 2" xfId="2455" xr:uid="{00000000-0005-0000-0000-000029130000}"/>
    <cellStyle name="20% – paryškinimas 6 5 2 2 2" xfId="2456" xr:uid="{00000000-0005-0000-0000-00002A130000}"/>
    <cellStyle name="20% – paryškinimas 6 5 2 2 2 2" xfId="2457" xr:uid="{00000000-0005-0000-0000-00002B130000}"/>
    <cellStyle name="20% – paryškinimas 6 5 2 2 2 2 2" xfId="2458" xr:uid="{00000000-0005-0000-0000-00002C130000}"/>
    <cellStyle name="20% – paryškinimas 6 5 2 2 2 2 2 2" xfId="9379" xr:uid="{00000000-0005-0000-0000-00002D130000}"/>
    <cellStyle name="20% – paryškinimas 6 5 2 2 2 2 3" xfId="9378" xr:uid="{00000000-0005-0000-0000-00002E130000}"/>
    <cellStyle name="20% – paryškinimas 6 5 2 2 2 3" xfId="2459" xr:uid="{00000000-0005-0000-0000-00002F130000}"/>
    <cellStyle name="20% – paryškinimas 6 5 2 2 2 3 2" xfId="9380" xr:uid="{00000000-0005-0000-0000-000030130000}"/>
    <cellStyle name="20% – paryškinimas 6 5 2 2 2 4" xfId="9377" xr:uid="{00000000-0005-0000-0000-000031130000}"/>
    <cellStyle name="20% – paryškinimas 6 5 2 2 3" xfId="2460" xr:uid="{00000000-0005-0000-0000-000032130000}"/>
    <cellStyle name="20% – paryškinimas 6 5 2 2 3 2" xfId="2461" xr:uid="{00000000-0005-0000-0000-000033130000}"/>
    <cellStyle name="20% – paryškinimas 6 5 2 2 3 2 2" xfId="9382" xr:uid="{00000000-0005-0000-0000-000034130000}"/>
    <cellStyle name="20% – paryškinimas 6 5 2 2 3 3" xfId="9381" xr:uid="{00000000-0005-0000-0000-000035130000}"/>
    <cellStyle name="20% – paryškinimas 6 5 2 2 4" xfId="2462" xr:uid="{00000000-0005-0000-0000-000036130000}"/>
    <cellStyle name="20% – paryškinimas 6 5 2 2 4 2" xfId="9383" xr:uid="{00000000-0005-0000-0000-000037130000}"/>
    <cellStyle name="20% – paryškinimas 6 5 2 2 5" xfId="9376" xr:uid="{00000000-0005-0000-0000-000038130000}"/>
    <cellStyle name="20% – paryškinimas 6 5 2 3" xfId="2463" xr:uid="{00000000-0005-0000-0000-000039130000}"/>
    <cellStyle name="20% – paryškinimas 6 5 2 3 2" xfId="2464" xr:uid="{00000000-0005-0000-0000-00003A130000}"/>
    <cellStyle name="20% – paryškinimas 6 5 2 3 2 2" xfId="2465" xr:uid="{00000000-0005-0000-0000-00003B130000}"/>
    <cellStyle name="20% – paryškinimas 6 5 2 3 2 2 2" xfId="9386" xr:uid="{00000000-0005-0000-0000-00003C130000}"/>
    <cellStyle name="20% – paryškinimas 6 5 2 3 2 3" xfId="9385" xr:uid="{00000000-0005-0000-0000-00003D130000}"/>
    <cellStyle name="20% – paryškinimas 6 5 2 3 3" xfId="2466" xr:uid="{00000000-0005-0000-0000-00003E130000}"/>
    <cellStyle name="20% – paryškinimas 6 5 2 3 3 2" xfId="9387" xr:uid="{00000000-0005-0000-0000-00003F130000}"/>
    <cellStyle name="20% – paryškinimas 6 5 2 3 4" xfId="9384" xr:uid="{00000000-0005-0000-0000-000040130000}"/>
    <cellStyle name="20% – paryškinimas 6 5 2 4" xfId="2467" xr:uid="{00000000-0005-0000-0000-000041130000}"/>
    <cellStyle name="20% – paryškinimas 6 5 2 4 2" xfId="2468" xr:uid="{00000000-0005-0000-0000-000042130000}"/>
    <cellStyle name="20% – paryškinimas 6 5 2 4 2 2" xfId="9389" xr:uid="{00000000-0005-0000-0000-000043130000}"/>
    <cellStyle name="20% – paryškinimas 6 5 2 4 3" xfId="9388" xr:uid="{00000000-0005-0000-0000-000044130000}"/>
    <cellStyle name="20% – paryškinimas 6 5 2 5" xfId="2469" xr:uid="{00000000-0005-0000-0000-000045130000}"/>
    <cellStyle name="20% – paryškinimas 6 5 2 5 2" xfId="9390" xr:uid="{00000000-0005-0000-0000-000046130000}"/>
    <cellStyle name="20% – paryškinimas 6 5 2 6" xfId="9375" xr:uid="{00000000-0005-0000-0000-000047130000}"/>
    <cellStyle name="20% – paryškinimas 6 5 3" xfId="2470" xr:uid="{00000000-0005-0000-0000-000048130000}"/>
    <cellStyle name="20% – paryškinimas 6 5 3 2" xfId="2471" xr:uid="{00000000-0005-0000-0000-000049130000}"/>
    <cellStyle name="20% – paryškinimas 6 5 3 2 2" xfId="2472" xr:uid="{00000000-0005-0000-0000-00004A130000}"/>
    <cellStyle name="20% – paryškinimas 6 5 3 2 2 2" xfId="2473" xr:uid="{00000000-0005-0000-0000-00004B130000}"/>
    <cellStyle name="20% – paryškinimas 6 5 3 2 2 2 2" xfId="9394" xr:uid="{00000000-0005-0000-0000-00004C130000}"/>
    <cellStyle name="20% – paryškinimas 6 5 3 2 2 3" xfId="9393" xr:uid="{00000000-0005-0000-0000-00004D130000}"/>
    <cellStyle name="20% – paryškinimas 6 5 3 2 3" xfId="2474" xr:uid="{00000000-0005-0000-0000-00004E130000}"/>
    <cellStyle name="20% – paryškinimas 6 5 3 2 3 2" xfId="9395" xr:uid="{00000000-0005-0000-0000-00004F130000}"/>
    <cellStyle name="20% – paryškinimas 6 5 3 2 4" xfId="9392" xr:uid="{00000000-0005-0000-0000-000050130000}"/>
    <cellStyle name="20% – paryškinimas 6 5 3 3" xfId="2475" xr:uid="{00000000-0005-0000-0000-000051130000}"/>
    <cellStyle name="20% – paryškinimas 6 5 3 3 2" xfId="2476" xr:uid="{00000000-0005-0000-0000-000052130000}"/>
    <cellStyle name="20% – paryškinimas 6 5 3 3 2 2" xfId="9397" xr:uid="{00000000-0005-0000-0000-000053130000}"/>
    <cellStyle name="20% – paryškinimas 6 5 3 3 3" xfId="9396" xr:uid="{00000000-0005-0000-0000-000054130000}"/>
    <cellStyle name="20% – paryškinimas 6 5 3 4" xfId="2477" xr:uid="{00000000-0005-0000-0000-000055130000}"/>
    <cellStyle name="20% – paryškinimas 6 5 3 4 2" xfId="9398" xr:uid="{00000000-0005-0000-0000-000056130000}"/>
    <cellStyle name="20% – paryškinimas 6 5 3 5" xfId="9391" xr:uid="{00000000-0005-0000-0000-000057130000}"/>
    <cellStyle name="20% – paryškinimas 6 5 4" xfId="2478" xr:uid="{00000000-0005-0000-0000-000058130000}"/>
    <cellStyle name="20% – paryškinimas 6 5 4 2" xfId="2479" xr:uid="{00000000-0005-0000-0000-000059130000}"/>
    <cellStyle name="20% – paryškinimas 6 5 4 2 2" xfId="2480" xr:uid="{00000000-0005-0000-0000-00005A130000}"/>
    <cellStyle name="20% – paryškinimas 6 5 4 2 2 2" xfId="9401" xr:uid="{00000000-0005-0000-0000-00005B130000}"/>
    <cellStyle name="20% – paryškinimas 6 5 4 2 3" xfId="9400" xr:uid="{00000000-0005-0000-0000-00005C130000}"/>
    <cellStyle name="20% – paryškinimas 6 5 4 3" xfId="2481" xr:uid="{00000000-0005-0000-0000-00005D130000}"/>
    <cellStyle name="20% – paryškinimas 6 5 4 3 2" xfId="9402" xr:uid="{00000000-0005-0000-0000-00005E130000}"/>
    <cellStyle name="20% – paryškinimas 6 5 4 4" xfId="9399" xr:uid="{00000000-0005-0000-0000-00005F130000}"/>
    <cellStyle name="20% – paryškinimas 6 5 5" xfId="2482" xr:uid="{00000000-0005-0000-0000-000060130000}"/>
    <cellStyle name="20% – paryškinimas 6 5 5 2" xfId="2483" xr:uid="{00000000-0005-0000-0000-000061130000}"/>
    <cellStyle name="20% – paryškinimas 6 5 5 2 2" xfId="9404" xr:uid="{00000000-0005-0000-0000-000062130000}"/>
    <cellStyle name="20% – paryškinimas 6 5 5 3" xfId="9403" xr:uid="{00000000-0005-0000-0000-000063130000}"/>
    <cellStyle name="20% – paryškinimas 6 5 6" xfId="2484" xr:uid="{00000000-0005-0000-0000-000064130000}"/>
    <cellStyle name="20% – paryškinimas 6 5 6 2" xfId="9405" xr:uid="{00000000-0005-0000-0000-000065130000}"/>
    <cellStyle name="20% – paryškinimas 6 5 7" xfId="9374" xr:uid="{00000000-0005-0000-0000-000066130000}"/>
    <cellStyle name="20% – paryškinimas 6 6" xfId="2485" xr:uid="{00000000-0005-0000-0000-000067130000}"/>
    <cellStyle name="20% – paryškinimas 6 6 2" xfId="2486" xr:uid="{00000000-0005-0000-0000-000068130000}"/>
    <cellStyle name="20% – paryškinimas 6 6 2 2" xfId="2487" xr:uid="{00000000-0005-0000-0000-000069130000}"/>
    <cellStyle name="20% – paryškinimas 6 6 2 2 2" xfId="2488" xr:uid="{00000000-0005-0000-0000-00006A130000}"/>
    <cellStyle name="20% – paryškinimas 6 6 2 2 2 2" xfId="2489" xr:uid="{00000000-0005-0000-0000-00006B130000}"/>
    <cellStyle name="20% – paryškinimas 6 6 2 2 2 2 2" xfId="9410" xr:uid="{00000000-0005-0000-0000-00006C130000}"/>
    <cellStyle name="20% – paryškinimas 6 6 2 2 2 3" xfId="9409" xr:uid="{00000000-0005-0000-0000-00006D130000}"/>
    <cellStyle name="20% – paryškinimas 6 6 2 2 3" xfId="2490" xr:uid="{00000000-0005-0000-0000-00006E130000}"/>
    <cellStyle name="20% – paryškinimas 6 6 2 2 3 2" xfId="9411" xr:uid="{00000000-0005-0000-0000-00006F130000}"/>
    <cellStyle name="20% – paryškinimas 6 6 2 2 4" xfId="9408" xr:uid="{00000000-0005-0000-0000-000070130000}"/>
    <cellStyle name="20% – paryškinimas 6 6 2 3" xfId="2491" xr:uid="{00000000-0005-0000-0000-000071130000}"/>
    <cellStyle name="20% – paryškinimas 6 6 2 3 2" xfId="2492" xr:uid="{00000000-0005-0000-0000-000072130000}"/>
    <cellStyle name="20% – paryškinimas 6 6 2 3 2 2" xfId="9413" xr:uid="{00000000-0005-0000-0000-000073130000}"/>
    <cellStyle name="20% – paryškinimas 6 6 2 3 3" xfId="9412" xr:uid="{00000000-0005-0000-0000-000074130000}"/>
    <cellStyle name="20% – paryškinimas 6 6 2 4" xfId="2493" xr:uid="{00000000-0005-0000-0000-000075130000}"/>
    <cellStyle name="20% – paryškinimas 6 6 2 4 2" xfId="9414" xr:uid="{00000000-0005-0000-0000-000076130000}"/>
    <cellStyle name="20% – paryškinimas 6 6 2 5" xfId="9407" xr:uid="{00000000-0005-0000-0000-000077130000}"/>
    <cellStyle name="20% – paryškinimas 6 6 3" xfId="2494" xr:uid="{00000000-0005-0000-0000-000078130000}"/>
    <cellStyle name="20% – paryškinimas 6 6 3 2" xfId="2495" xr:uid="{00000000-0005-0000-0000-000079130000}"/>
    <cellStyle name="20% – paryškinimas 6 6 3 2 2" xfId="2496" xr:uid="{00000000-0005-0000-0000-00007A130000}"/>
    <cellStyle name="20% – paryškinimas 6 6 3 2 2 2" xfId="9417" xr:uid="{00000000-0005-0000-0000-00007B130000}"/>
    <cellStyle name="20% – paryškinimas 6 6 3 2 3" xfId="9416" xr:uid="{00000000-0005-0000-0000-00007C130000}"/>
    <cellStyle name="20% – paryškinimas 6 6 3 3" xfId="2497" xr:uid="{00000000-0005-0000-0000-00007D130000}"/>
    <cellStyle name="20% – paryškinimas 6 6 3 3 2" xfId="9418" xr:uid="{00000000-0005-0000-0000-00007E130000}"/>
    <cellStyle name="20% – paryškinimas 6 6 3 4" xfId="9415" xr:uid="{00000000-0005-0000-0000-00007F130000}"/>
    <cellStyle name="20% – paryškinimas 6 6 4" xfId="2498" xr:uid="{00000000-0005-0000-0000-000080130000}"/>
    <cellStyle name="20% – paryškinimas 6 6 4 2" xfId="2499" xr:uid="{00000000-0005-0000-0000-000081130000}"/>
    <cellStyle name="20% – paryškinimas 6 6 4 2 2" xfId="9420" xr:uid="{00000000-0005-0000-0000-000082130000}"/>
    <cellStyle name="20% – paryškinimas 6 6 4 3" xfId="9419" xr:uid="{00000000-0005-0000-0000-000083130000}"/>
    <cellStyle name="20% – paryškinimas 6 6 5" xfId="2500" xr:uid="{00000000-0005-0000-0000-000084130000}"/>
    <cellStyle name="20% – paryškinimas 6 6 5 2" xfId="9421" xr:uid="{00000000-0005-0000-0000-000085130000}"/>
    <cellStyle name="20% – paryškinimas 6 6 6" xfId="9406" xr:uid="{00000000-0005-0000-0000-000086130000}"/>
    <cellStyle name="3 antraštė 2" xfId="2501" xr:uid="{00000000-0005-0000-0000-000087130000}"/>
    <cellStyle name="3 antraštė 2 2" xfId="2502" xr:uid="{00000000-0005-0000-0000-000088130000}"/>
    <cellStyle name="3 antraštė 2 2 2" xfId="2503" xr:uid="{00000000-0005-0000-0000-000089130000}"/>
    <cellStyle name="3 antraštė 2 2 2 2" xfId="9424" xr:uid="{00000000-0005-0000-0000-00008A130000}"/>
    <cellStyle name="3 antraštė 2 2 3" xfId="2504" xr:uid="{00000000-0005-0000-0000-00008B130000}"/>
    <cellStyle name="3 antraštė 2 2 3 2" xfId="2505" xr:uid="{00000000-0005-0000-0000-00008C130000}"/>
    <cellStyle name="3 antraštė 2 2 3 2 2" xfId="13466" xr:uid="{00000000-0005-0000-0000-00008D130000}"/>
    <cellStyle name="3 antraštė 2 2 3 3" xfId="9425" xr:uid="{00000000-0005-0000-0000-00008E130000}"/>
    <cellStyle name="3 antraštė 2 2 4" xfId="2506" xr:uid="{00000000-0005-0000-0000-00008F130000}"/>
    <cellStyle name="3 antraštė 2 2 4 2" xfId="2507" xr:uid="{00000000-0005-0000-0000-000090130000}"/>
    <cellStyle name="3 antraštė 2 2 4 2 2" xfId="13467" xr:uid="{00000000-0005-0000-0000-000091130000}"/>
    <cellStyle name="3 antraštė 2 2 4 3" xfId="12301" xr:uid="{00000000-0005-0000-0000-000092130000}"/>
    <cellStyle name="3 antraštė 2 2 5" xfId="9423" xr:uid="{00000000-0005-0000-0000-000093130000}"/>
    <cellStyle name="3 antraštė 2 3" xfId="2508" xr:uid="{00000000-0005-0000-0000-000094130000}"/>
    <cellStyle name="3 antraštė 2 3 2" xfId="9426" xr:uid="{00000000-0005-0000-0000-000095130000}"/>
    <cellStyle name="3 antraštė 2 4" xfId="2509" xr:uid="{00000000-0005-0000-0000-000096130000}"/>
    <cellStyle name="3 antraštė 2 4 2" xfId="9427" xr:uid="{00000000-0005-0000-0000-000097130000}"/>
    <cellStyle name="3 antraštė 2 5" xfId="2510" xr:uid="{00000000-0005-0000-0000-000098130000}"/>
    <cellStyle name="3 antraštė 2 5 2" xfId="2511" xr:uid="{00000000-0005-0000-0000-000099130000}"/>
    <cellStyle name="3 antraštė 2 5 2 2" xfId="12437" xr:uid="{00000000-0005-0000-0000-00009A130000}"/>
    <cellStyle name="3 antraštė 2 5 3" xfId="12282" xr:uid="{00000000-0005-0000-0000-00009B130000}"/>
    <cellStyle name="3 antraštė 2 6" xfId="2512" xr:uid="{00000000-0005-0000-0000-00009C130000}"/>
    <cellStyle name="3 antraštė 2 6 2" xfId="12403" xr:uid="{00000000-0005-0000-0000-00009D130000}"/>
    <cellStyle name="3 antraštė 2 7" xfId="9422" xr:uid="{00000000-0005-0000-0000-00009E130000}"/>
    <cellStyle name="4 antraštė 2" xfId="2513" xr:uid="{00000000-0005-0000-0000-00009F130000}"/>
    <cellStyle name="4 antraštė 2 2" xfId="2514" xr:uid="{00000000-0005-0000-0000-0000A0130000}"/>
    <cellStyle name="4 antraštė 2 2 2" xfId="2515" xr:uid="{00000000-0005-0000-0000-0000A1130000}"/>
    <cellStyle name="4 antraštė 2 2 2 2" xfId="9430" xr:uid="{00000000-0005-0000-0000-0000A2130000}"/>
    <cellStyle name="4 antraštė 2 2 3" xfId="2516" xr:uid="{00000000-0005-0000-0000-0000A3130000}"/>
    <cellStyle name="4 antraštė 2 2 3 2" xfId="2517" xr:uid="{00000000-0005-0000-0000-0000A4130000}"/>
    <cellStyle name="4 antraštė 2 2 3 2 2" xfId="13468" xr:uid="{00000000-0005-0000-0000-0000A5130000}"/>
    <cellStyle name="4 antraštė 2 2 3 3" xfId="9431" xr:uid="{00000000-0005-0000-0000-0000A6130000}"/>
    <cellStyle name="4 antraštė 2 2 4" xfId="2518" xr:uid="{00000000-0005-0000-0000-0000A7130000}"/>
    <cellStyle name="4 antraštė 2 2 4 2" xfId="2519" xr:uid="{00000000-0005-0000-0000-0000A8130000}"/>
    <cellStyle name="4 antraštė 2 2 4 2 2" xfId="13469" xr:uid="{00000000-0005-0000-0000-0000A9130000}"/>
    <cellStyle name="4 antraštė 2 2 4 3" xfId="12302" xr:uid="{00000000-0005-0000-0000-0000AA130000}"/>
    <cellStyle name="4 antraštė 2 2 5" xfId="9429" xr:uid="{00000000-0005-0000-0000-0000AB130000}"/>
    <cellStyle name="4 antraštė 2 3" xfId="2520" xr:uid="{00000000-0005-0000-0000-0000AC130000}"/>
    <cellStyle name="4 antraštė 2 3 2" xfId="9432" xr:uid="{00000000-0005-0000-0000-0000AD130000}"/>
    <cellStyle name="4 antraštė 2 4" xfId="2521" xr:uid="{00000000-0005-0000-0000-0000AE130000}"/>
    <cellStyle name="4 antraštė 2 4 2" xfId="9433" xr:uid="{00000000-0005-0000-0000-0000AF130000}"/>
    <cellStyle name="4 antraštė 2 5" xfId="2522" xr:uid="{00000000-0005-0000-0000-0000B0130000}"/>
    <cellStyle name="4 antraštė 2 5 2" xfId="2523" xr:uid="{00000000-0005-0000-0000-0000B1130000}"/>
    <cellStyle name="4 antraštė 2 5 2 2" xfId="12438" xr:uid="{00000000-0005-0000-0000-0000B2130000}"/>
    <cellStyle name="4 antraštė 2 5 3" xfId="12285" xr:uid="{00000000-0005-0000-0000-0000B3130000}"/>
    <cellStyle name="4 antraštė 2 6" xfId="2524" xr:uid="{00000000-0005-0000-0000-0000B4130000}"/>
    <cellStyle name="4 antraštė 2 6 2" xfId="12404" xr:uid="{00000000-0005-0000-0000-0000B5130000}"/>
    <cellStyle name="4 antraštė 2 7" xfId="9428" xr:uid="{00000000-0005-0000-0000-0000B6130000}"/>
    <cellStyle name="4 antraštė 3" xfId="2525" xr:uid="{00000000-0005-0000-0000-0000B7130000}"/>
    <cellStyle name="4 antraštė 3 2" xfId="2526" xr:uid="{00000000-0005-0000-0000-0000B8130000}"/>
    <cellStyle name="4 antraštė 3 2 2" xfId="9435" xr:uid="{00000000-0005-0000-0000-0000B9130000}"/>
    <cellStyle name="4 antraštė 3 3" xfId="2527" xr:uid="{00000000-0005-0000-0000-0000BA130000}"/>
    <cellStyle name="4 antraštė 3 3 2" xfId="9436" xr:uid="{00000000-0005-0000-0000-0000BB130000}"/>
    <cellStyle name="4 antraštė 3 4" xfId="9434" xr:uid="{00000000-0005-0000-0000-0000BC130000}"/>
    <cellStyle name="40% - Accent1" xfId="2528" xr:uid="{00000000-0005-0000-0000-0000BD130000}"/>
    <cellStyle name="40% - Accent1 2" xfId="2529" xr:uid="{00000000-0005-0000-0000-0000BE130000}"/>
    <cellStyle name="40% - Accent1 2 2" xfId="2530" xr:uid="{00000000-0005-0000-0000-0000BF130000}"/>
    <cellStyle name="40% - Accent1 2 2 2" xfId="2531" xr:uid="{00000000-0005-0000-0000-0000C0130000}"/>
    <cellStyle name="40% - Accent1 2 2 2 2" xfId="13470" xr:uid="{00000000-0005-0000-0000-0000C1130000}"/>
    <cellStyle name="40% - Accent1 2 2 3" xfId="9439" xr:uid="{00000000-0005-0000-0000-0000C2130000}"/>
    <cellStyle name="40% - Accent1 2 3" xfId="9438" xr:uid="{00000000-0005-0000-0000-0000C3130000}"/>
    <cellStyle name="40% - Accent1 3" xfId="9437" xr:uid="{00000000-0005-0000-0000-0000C4130000}"/>
    <cellStyle name="40% - Accent2" xfId="2532" xr:uid="{00000000-0005-0000-0000-0000C5130000}"/>
    <cellStyle name="40% - Accent2 2" xfId="2533" xr:uid="{00000000-0005-0000-0000-0000C6130000}"/>
    <cellStyle name="40% - Accent2 2 2" xfId="2534" xr:uid="{00000000-0005-0000-0000-0000C7130000}"/>
    <cellStyle name="40% - Accent2 2 2 2" xfId="9442" xr:uid="{00000000-0005-0000-0000-0000C8130000}"/>
    <cellStyle name="40% - Accent2 2 3" xfId="9441" xr:uid="{00000000-0005-0000-0000-0000C9130000}"/>
    <cellStyle name="40% - Accent2 3" xfId="9440" xr:uid="{00000000-0005-0000-0000-0000CA130000}"/>
    <cellStyle name="40% - Accent3" xfId="2535" xr:uid="{00000000-0005-0000-0000-0000CB130000}"/>
    <cellStyle name="40% - Accent3 2" xfId="2536" xr:uid="{00000000-0005-0000-0000-0000CC130000}"/>
    <cellStyle name="40% - Accent3 2 2" xfId="2537" xr:uid="{00000000-0005-0000-0000-0000CD130000}"/>
    <cellStyle name="40% - Accent3 2 2 2" xfId="2538" xr:uid="{00000000-0005-0000-0000-0000CE130000}"/>
    <cellStyle name="40% - Accent3 2 2 2 2" xfId="13471" xr:uid="{00000000-0005-0000-0000-0000CF130000}"/>
    <cellStyle name="40% - Accent3 2 2 3" xfId="9445" xr:uid="{00000000-0005-0000-0000-0000D0130000}"/>
    <cellStyle name="40% - Accent3 2 3" xfId="9444" xr:uid="{00000000-0005-0000-0000-0000D1130000}"/>
    <cellStyle name="40% - Accent3 3" xfId="9443" xr:uid="{00000000-0005-0000-0000-0000D2130000}"/>
    <cellStyle name="40% - Accent4" xfId="2539" xr:uid="{00000000-0005-0000-0000-0000D3130000}"/>
    <cellStyle name="40% - Accent4 2" xfId="2540" xr:uid="{00000000-0005-0000-0000-0000D4130000}"/>
    <cellStyle name="40% - Accent4 2 2" xfId="2541" xr:uid="{00000000-0005-0000-0000-0000D5130000}"/>
    <cellStyle name="40% - Accent4 2 2 2" xfId="2542" xr:uid="{00000000-0005-0000-0000-0000D6130000}"/>
    <cellStyle name="40% - Accent4 2 2 2 2" xfId="13472" xr:uid="{00000000-0005-0000-0000-0000D7130000}"/>
    <cellStyle name="40% - Accent4 2 2 3" xfId="9448" xr:uid="{00000000-0005-0000-0000-0000D8130000}"/>
    <cellStyle name="40% - Accent4 2 3" xfId="9447" xr:uid="{00000000-0005-0000-0000-0000D9130000}"/>
    <cellStyle name="40% - Accent4 3" xfId="9446" xr:uid="{00000000-0005-0000-0000-0000DA130000}"/>
    <cellStyle name="40% - Accent5" xfId="2543" xr:uid="{00000000-0005-0000-0000-0000DB130000}"/>
    <cellStyle name="40% - Accent5 2" xfId="2544" xr:uid="{00000000-0005-0000-0000-0000DC130000}"/>
    <cellStyle name="40% - Accent5 2 2" xfId="2545" xr:uid="{00000000-0005-0000-0000-0000DD130000}"/>
    <cellStyle name="40% - Accent5 2 2 2" xfId="9451" xr:uid="{00000000-0005-0000-0000-0000DE130000}"/>
    <cellStyle name="40% - Accent5 2 3" xfId="9450" xr:uid="{00000000-0005-0000-0000-0000DF130000}"/>
    <cellStyle name="40% - Accent5 3" xfId="9449" xr:uid="{00000000-0005-0000-0000-0000E0130000}"/>
    <cellStyle name="40% - Accent6" xfId="2546" xr:uid="{00000000-0005-0000-0000-0000E1130000}"/>
    <cellStyle name="40% - Accent6 2" xfId="2547" xr:uid="{00000000-0005-0000-0000-0000E2130000}"/>
    <cellStyle name="40% - Accent6 2 2" xfId="2548" xr:uid="{00000000-0005-0000-0000-0000E3130000}"/>
    <cellStyle name="40% - Accent6 2 2 2" xfId="2549" xr:uid="{00000000-0005-0000-0000-0000E4130000}"/>
    <cellStyle name="40% - Accent6 2 2 2 2" xfId="13473" xr:uid="{00000000-0005-0000-0000-0000E5130000}"/>
    <cellStyle name="40% - Accent6 2 2 3" xfId="9454" xr:uid="{00000000-0005-0000-0000-0000E6130000}"/>
    <cellStyle name="40% - Accent6 2 3" xfId="9453" xr:uid="{00000000-0005-0000-0000-0000E7130000}"/>
    <cellStyle name="40% - Accent6 3" xfId="9452" xr:uid="{00000000-0005-0000-0000-0000E8130000}"/>
    <cellStyle name="40% – paryškinimas 1 2" xfId="2550" xr:uid="{00000000-0005-0000-0000-0000E9130000}"/>
    <cellStyle name="40% – paryškinimas 1 2 10" xfId="9455" xr:uid="{00000000-0005-0000-0000-0000EA130000}"/>
    <cellStyle name="40% – paryškinimas 1 2 2" xfId="2551" xr:uid="{00000000-0005-0000-0000-0000EB130000}"/>
    <cellStyle name="40% – paryškinimas 1 2 2 10" xfId="9456" xr:uid="{00000000-0005-0000-0000-0000EC130000}"/>
    <cellStyle name="40% – paryškinimas 1 2 2 2" xfId="2552" xr:uid="{00000000-0005-0000-0000-0000ED130000}"/>
    <cellStyle name="40% – paryškinimas 1 2 2 2 2" xfId="2553" xr:uid="{00000000-0005-0000-0000-0000EE130000}"/>
    <cellStyle name="40% – paryškinimas 1 2 2 2 2 2" xfId="2554" xr:uid="{00000000-0005-0000-0000-0000EF130000}"/>
    <cellStyle name="40% – paryškinimas 1 2 2 2 2 2 2" xfId="2555" xr:uid="{00000000-0005-0000-0000-0000F0130000}"/>
    <cellStyle name="40% – paryškinimas 1 2 2 2 2 2 2 2" xfId="2556" xr:uid="{00000000-0005-0000-0000-0000F1130000}"/>
    <cellStyle name="40% – paryškinimas 1 2 2 2 2 2 2 2 2" xfId="2557" xr:uid="{00000000-0005-0000-0000-0000F2130000}"/>
    <cellStyle name="40% – paryškinimas 1 2 2 2 2 2 2 2 2 2" xfId="13474" xr:uid="{00000000-0005-0000-0000-0000F3130000}"/>
    <cellStyle name="40% – paryškinimas 1 2 2 2 2 2 2 2 3" xfId="9461" xr:uid="{00000000-0005-0000-0000-0000F4130000}"/>
    <cellStyle name="40% – paryškinimas 1 2 2 2 2 2 2 3" xfId="2558" xr:uid="{00000000-0005-0000-0000-0000F5130000}"/>
    <cellStyle name="40% – paryškinimas 1 2 2 2 2 2 2 3 2" xfId="13475" xr:uid="{00000000-0005-0000-0000-0000F6130000}"/>
    <cellStyle name="40% – paryškinimas 1 2 2 2 2 2 2 4" xfId="9460" xr:uid="{00000000-0005-0000-0000-0000F7130000}"/>
    <cellStyle name="40% – paryškinimas 1 2 2 2 2 2 3" xfId="2559" xr:uid="{00000000-0005-0000-0000-0000F8130000}"/>
    <cellStyle name="40% – paryškinimas 1 2 2 2 2 2 3 2" xfId="2560" xr:uid="{00000000-0005-0000-0000-0000F9130000}"/>
    <cellStyle name="40% – paryškinimas 1 2 2 2 2 2 3 2 2" xfId="13476" xr:uid="{00000000-0005-0000-0000-0000FA130000}"/>
    <cellStyle name="40% – paryškinimas 1 2 2 2 2 2 3 3" xfId="9462" xr:uid="{00000000-0005-0000-0000-0000FB130000}"/>
    <cellStyle name="40% – paryškinimas 1 2 2 2 2 2 4" xfId="2561" xr:uid="{00000000-0005-0000-0000-0000FC130000}"/>
    <cellStyle name="40% – paryškinimas 1 2 2 2 2 2 4 2" xfId="13477" xr:uid="{00000000-0005-0000-0000-0000FD130000}"/>
    <cellStyle name="40% – paryškinimas 1 2 2 2 2 2 5" xfId="9459" xr:uid="{00000000-0005-0000-0000-0000FE130000}"/>
    <cellStyle name="40% – paryškinimas 1 2 2 2 2 3" xfId="2562" xr:uid="{00000000-0005-0000-0000-0000FF130000}"/>
    <cellStyle name="40% – paryškinimas 1 2 2 2 2 3 2" xfId="2563" xr:uid="{00000000-0005-0000-0000-000000140000}"/>
    <cellStyle name="40% – paryškinimas 1 2 2 2 2 3 2 2" xfId="2564" xr:uid="{00000000-0005-0000-0000-000001140000}"/>
    <cellStyle name="40% – paryškinimas 1 2 2 2 2 3 2 2 2" xfId="13478" xr:uid="{00000000-0005-0000-0000-000002140000}"/>
    <cellStyle name="40% – paryškinimas 1 2 2 2 2 3 2 3" xfId="9464" xr:uid="{00000000-0005-0000-0000-000003140000}"/>
    <cellStyle name="40% – paryškinimas 1 2 2 2 2 3 3" xfId="2565" xr:uid="{00000000-0005-0000-0000-000004140000}"/>
    <cellStyle name="40% – paryškinimas 1 2 2 2 2 3 3 2" xfId="13479" xr:uid="{00000000-0005-0000-0000-000005140000}"/>
    <cellStyle name="40% – paryškinimas 1 2 2 2 2 3 4" xfId="9463" xr:uid="{00000000-0005-0000-0000-000006140000}"/>
    <cellStyle name="40% – paryškinimas 1 2 2 2 2 4" xfId="2566" xr:uid="{00000000-0005-0000-0000-000007140000}"/>
    <cellStyle name="40% – paryškinimas 1 2 2 2 2 4 2" xfId="2567" xr:uid="{00000000-0005-0000-0000-000008140000}"/>
    <cellStyle name="40% – paryškinimas 1 2 2 2 2 4 2 2" xfId="13480" xr:uid="{00000000-0005-0000-0000-000009140000}"/>
    <cellStyle name="40% – paryškinimas 1 2 2 2 2 4 3" xfId="9465" xr:uid="{00000000-0005-0000-0000-00000A140000}"/>
    <cellStyle name="40% – paryškinimas 1 2 2 2 2 5" xfId="2568" xr:uid="{00000000-0005-0000-0000-00000B140000}"/>
    <cellStyle name="40% – paryškinimas 1 2 2 2 2 5 2" xfId="13481" xr:uid="{00000000-0005-0000-0000-00000C140000}"/>
    <cellStyle name="40% – paryškinimas 1 2 2 2 2 6" xfId="9458" xr:uid="{00000000-0005-0000-0000-00000D140000}"/>
    <cellStyle name="40% – paryškinimas 1 2 2 2 3" xfId="2569" xr:uid="{00000000-0005-0000-0000-00000E140000}"/>
    <cellStyle name="40% – paryškinimas 1 2 2 2 3 2" xfId="2570" xr:uid="{00000000-0005-0000-0000-00000F140000}"/>
    <cellStyle name="40% – paryškinimas 1 2 2 2 3 2 2" xfId="2571" xr:uid="{00000000-0005-0000-0000-000010140000}"/>
    <cellStyle name="40% – paryškinimas 1 2 2 2 3 2 2 2" xfId="2572" xr:uid="{00000000-0005-0000-0000-000011140000}"/>
    <cellStyle name="40% – paryškinimas 1 2 2 2 3 2 2 2 2" xfId="13482" xr:uid="{00000000-0005-0000-0000-000012140000}"/>
    <cellStyle name="40% – paryškinimas 1 2 2 2 3 2 2 3" xfId="9468" xr:uid="{00000000-0005-0000-0000-000013140000}"/>
    <cellStyle name="40% – paryškinimas 1 2 2 2 3 2 3" xfId="2573" xr:uid="{00000000-0005-0000-0000-000014140000}"/>
    <cellStyle name="40% – paryškinimas 1 2 2 2 3 2 3 2" xfId="13483" xr:uid="{00000000-0005-0000-0000-000015140000}"/>
    <cellStyle name="40% – paryškinimas 1 2 2 2 3 2 4" xfId="9467" xr:uid="{00000000-0005-0000-0000-000016140000}"/>
    <cellStyle name="40% – paryškinimas 1 2 2 2 3 3" xfId="2574" xr:uid="{00000000-0005-0000-0000-000017140000}"/>
    <cellStyle name="40% – paryškinimas 1 2 2 2 3 3 2" xfId="2575" xr:uid="{00000000-0005-0000-0000-000018140000}"/>
    <cellStyle name="40% – paryškinimas 1 2 2 2 3 3 2 2" xfId="13484" xr:uid="{00000000-0005-0000-0000-000019140000}"/>
    <cellStyle name="40% – paryškinimas 1 2 2 2 3 3 3" xfId="9469" xr:uid="{00000000-0005-0000-0000-00001A140000}"/>
    <cellStyle name="40% – paryškinimas 1 2 2 2 3 4" xfId="2576" xr:uid="{00000000-0005-0000-0000-00001B140000}"/>
    <cellStyle name="40% – paryškinimas 1 2 2 2 3 4 2" xfId="13485" xr:uid="{00000000-0005-0000-0000-00001C140000}"/>
    <cellStyle name="40% – paryškinimas 1 2 2 2 3 5" xfId="9466" xr:uid="{00000000-0005-0000-0000-00001D140000}"/>
    <cellStyle name="40% – paryškinimas 1 2 2 2 4" xfId="2577" xr:uid="{00000000-0005-0000-0000-00001E140000}"/>
    <cellStyle name="40% – paryškinimas 1 2 2 2 4 2" xfId="2578" xr:uid="{00000000-0005-0000-0000-00001F140000}"/>
    <cellStyle name="40% – paryškinimas 1 2 2 2 4 2 2" xfId="2579" xr:uid="{00000000-0005-0000-0000-000020140000}"/>
    <cellStyle name="40% – paryškinimas 1 2 2 2 4 2 2 2" xfId="13486" xr:uid="{00000000-0005-0000-0000-000021140000}"/>
    <cellStyle name="40% – paryškinimas 1 2 2 2 4 2 3" xfId="9471" xr:uid="{00000000-0005-0000-0000-000022140000}"/>
    <cellStyle name="40% – paryškinimas 1 2 2 2 4 3" xfId="2580" xr:uid="{00000000-0005-0000-0000-000023140000}"/>
    <cellStyle name="40% – paryškinimas 1 2 2 2 4 3 2" xfId="13487" xr:uid="{00000000-0005-0000-0000-000024140000}"/>
    <cellStyle name="40% – paryškinimas 1 2 2 2 4 4" xfId="9470" xr:uid="{00000000-0005-0000-0000-000025140000}"/>
    <cellStyle name="40% – paryškinimas 1 2 2 2 5" xfId="2581" xr:uid="{00000000-0005-0000-0000-000026140000}"/>
    <cellStyle name="40% – paryškinimas 1 2 2 2 5 2" xfId="2582" xr:uid="{00000000-0005-0000-0000-000027140000}"/>
    <cellStyle name="40% – paryškinimas 1 2 2 2 5 2 2" xfId="13488" xr:uid="{00000000-0005-0000-0000-000028140000}"/>
    <cellStyle name="40% – paryškinimas 1 2 2 2 5 3" xfId="9472" xr:uid="{00000000-0005-0000-0000-000029140000}"/>
    <cellStyle name="40% – paryškinimas 1 2 2 2 6" xfId="2583" xr:uid="{00000000-0005-0000-0000-00002A140000}"/>
    <cellStyle name="40% – paryškinimas 1 2 2 2 6 2" xfId="13489" xr:uid="{00000000-0005-0000-0000-00002B140000}"/>
    <cellStyle name="40% – paryškinimas 1 2 2 2 7" xfId="9457" xr:uid="{00000000-0005-0000-0000-00002C140000}"/>
    <cellStyle name="40% – paryškinimas 1 2 2 3" xfId="2584" xr:uid="{00000000-0005-0000-0000-00002D140000}"/>
    <cellStyle name="40% – paryškinimas 1 2 2 3 2" xfId="2585" xr:uid="{00000000-0005-0000-0000-00002E140000}"/>
    <cellStyle name="40% – paryškinimas 1 2 2 3 2 2" xfId="2586" xr:uid="{00000000-0005-0000-0000-00002F140000}"/>
    <cellStyle name="40% – paryškinimas 1 2 2 3 2 2 2" xfId="2587" xr:uid="{00000000-0005-0000-0000-000030140000}"/>
    <cellStyle name="40% – paryškinimas 1 2 2 3 2 2 2 2" xfId="2588" xr:uid="{00000000-0005-0000-0000-000031140000}"/>
    <cellStyle name="40% – paryškinimas 1 2 2 3 2 2 2 2 2" xfId="13490" xr:uid="{00000000-0005-0000-0000-000032140000}"/>
    <cellStyle name="40% – paryškinimas 1 2 2 3 2 2 2 3" xfId="9476" xr:uid="{00000000-0005-0000-0000-000033140000}"/>
    <cellStyle name="40% – paryškinimas 1 2 2 3 2 2 3" xfId="2589" xr:uid="{00000000-0005-0000-0000-000034140000}"/>
    <cellStyle name="40% – paryškinimas 1 2 2 3 2 2 3 2" xfId="13491" xr:uid="{00000000-0005-0000-0000-000035140000}"/>
    <cellStyle name="40% – paryškinimas 1 2 2 3 2 2 4" xfId="9475" xr:uid="{00000000-0005-0000-0000-000036140000}"/>
    <cellStyle name="40% – paryškinimas 1 2 2 3 2 3" xfId="2590" xr:uid="{00000000-0005-0000-0000-000037140000}"/>
    <cellStyle name="40% – paryškinimas 1 2 2 3 2 3 2" xfId="2591" xr:uid="{00000000-0005-0000-0000-000038140000}"/>
    <cellStyle name="40% – paryškinimas 1 2 2 3 2 3 2 2" xfId="13492" xr:uid="{00000000-0005-0000-0000-000039140000}"/>
    <cellStyle name="40% – paryškinimas 1 2 2 3 2 3 3" xfId="9477" xr:uid="{00000000-0005-0000-0000-00003A140000}"/>
    <cellStyle name="40% – paryškinimas 1 2 2 3 2 4" xfId="2592" xr:uid="{00000000-0005-0000-0000-00003B140000}"/>
    <cellStyle name="40% – paryškinimas 1 2 2 3 2 4 2" xfId="13493" xr:uid="{00000000-0005-0000-0000-00003C140000}"/>
    <cellStyle name="40% – paryškinimas 1 2 2 3 2 5" xfId="9474" xr:uid="{00000000-0005-0000-0000-00003D140000}"/>
    <cellStyle name="40% – paryškinimas 1 2 2 3 3" xfId="2593" xr:uid="{00000000-0005-0000-0000-00003E140000}"/>
    <cellStyle name="40% – paryškinimas 1 2 2 3 3 2" xfId="2594" xr:uid="{00000000-0005-0000-0000-00003F140000}"/>
    <cellStyle name="40% – paryškinimas 1 2 2 3 3 2 2" xfId="2595" xr:uid="{00000000-0005-0000-0000-000040140000}"/>
    <cellStyle name="40% – paryškinimas 1 2 2 3 3 2 2 2" xfId="13494" xr:uid="{00000000-0005-0000-0000-000041140000}"/>
    <cellStyle name="40% – paryškinimas 1 2 2 3 3 2 3" xfId="9479" xr:uid="{00000000-0005-0000-0000-000042140000}"/>
    <cellStyle name="40% – paryškinimas 1 2 2 3 3 3" xfId="2596" xr:uid="{00000000-0005-0000-0000-000043140000}"/>
    <cellStyle name="40% – paryškinimas 1 2 2 3 3 3 2" xfId="13495" xr:uid="{00000000-0005-0000-0000-000044140000}"/>
    <cellStyle name="40% – paryškinimas 1 2 2 3 3 4" xfId="9478" xr:uid="{00000000-0005-0000-0000-000045140000}"/>
    <cellStyle name="40% – paryškinimas 1 2 2 3 4" xfId="2597" xr:uid="{00000000-0005-0000-0000-000046140000}"/>
    <cellStyle name="40% – paryškinimas 1 2 2 3 4 2" xfId="2598" xr:uid="{00000000-0005-0000-0000-000047140000}"/>
    <cellStyle name="40% – paryškinimas 1 2 2 3 4 2 2" xfId="13496" xr:uid="{00000000-0005-0000-0000-000048140000}"/>
    <cellStyle name="40% – paryškinimas 1 2 2 3 4 3" xfId="9480" xr:uid="{00000000-0005-0000-0000-000049140000}"/>
    <cellStyle name="40% – paryškinimas 1 2 2 3 5" xfId="2599" xr:uid="{00000000-0005-0000-0000-00004A140000}"/>
    <cellStyle name="40% – paryškinimas 1 2 2 3 5 2" xfId="13497" xr:uid="{00000000-0005-0000-0000-00004B140000}"/>
    <cellStyle name="40% – paryškinimas 1 2 2 3 6" xfId="9473" xr:uid="{00000000-0005-0000-0000-00004C140000}"/>
    <cellStyle name="40% – paryškinimas 1 2 2 4" xfId="2600" xr:uid="{00000000-0005-0000-0000-00004D140000}"/>
    <cellStyle name="40% – paryškinimas 1 2 2 4 2" xfId="2601" xr:uid="{00000000-0005-0000-0000-00004E140000}"/>
    <cellStyle name="40% – paryškinimas 1 2 2 4 2 2" xfId="2602" xr:uid="{00000000-0005-0000-0000-00004F140000}"/>
    <cellStyle name="40% – paryškinimas 1 2 2 4 2 2 2" xfId="2603" xr:uid="{00000000-0005-0000-0000-000050140000}"/>
    <cellStyle name="40% – paryškinimas 1 2 2 4 2 2 2 2" xfId="13498" xr:uid="{00000000-0005-0000-0000-000051140000}"/>
    <cellStyle name="40% – paryškinimas 1 2 2 4 2 2 3" xfId="9483" xr:uid="{00000000-0005-0000-0000-000052140000}"/>
    <cellStyle name="40% – paryškinimas 1 2 2 4 2 3" xfId="2604" xr:uid="{00000000-0005-0000-0000-000053140000}"/>
    <cellStyle name="40% – paryškinimas 1 2 2 4 2 3 2" xfId="13499" xr:uid="{00000000-0005-0000-0000-000054140000}"/>
    <cellStyle name="40% – paryškinimas 1 2 2 4 2 4" xfId="9482" xr:uid="{00000000-0005-0000-0000-000055140000}"/>
    <cellStyle name="40% – paryškinimas 1 2 2 4 3" xfId="2605" xr:uid="{00000000-0005-0000-0000-000056140000}"/>
    <cellStyle name="40% – paryškinimas 1 2 2 4 3 2" xfId="2606" xr:uid="{00000000-0005-0000-0000-000057140000}"/>
    <cellStyle name="40% – paryškinimas 1 2 2 4 3 2 2" xfId="13500" xr:uid="{00000000-0005-0000-0000-000058140000}"/>
    <cellStyle name="40% – paryškinimas 1 2 2 4 3 3" xfId="9484" xr:uid="{00000000-0005-0000-0000-000059140000}"/>
    <cellStyle name="40% – paryškinimas 1 2 2 4 4" xfId="2607" xr:uid="{00000000-0005-0000-0000-00005A140000}"/>
    <cellStyle name="40% – paryškinimas 1 2 2 4 4 2" xfId="13501" xr:uid="{00000000-0005-0000-0000-00005B140000}"/>
    <cellStyle name="40% – paryškinimas 1 2 2 4 5" xfId="9481" xr:uid="{00000000-0005-0000-0000-00005C140000}"/>
    <cellStyle name="40% – paryškinimas 1 2 2 5" xfId="2608" xr:uid="{00000000-0005-0000-0000-00005D140000}"/>
    <cellStyle name="40% – paryškinimas 1 2 2 5 2" xfId="2609" xr:uid="{00000000-0005-0000-0000-00005E140000}"/>
    <cellStyle name="40% – paryškinimas 1 2 2 5 2 2" xfId="2610" xr:uid="{00000000-0005-0000-0000-00005F140000}"/>
    <cellStyle name="40% – paryškinimas 1 2 2 5 2 2 2" xfId="13502" xr:uid="{00000000-0005-0000-0000-000060140000}"/>
    <cellStyle name="40% – paryškinimas 1 2 2 5 2 3" xfId="9486" xr:uid="{00000000-0005-0000-0000-000061140000}"/>
    <cellStyle name="40% – paryškinimas 1 2 2 5 3" xfId="2611" xr:uid="{00000000-0005-0000-0000-000062140000}"/>
    <cellStyle name="40% – paryškinimas 1 2 2 5 3 2" xfId="13503" xr:uid="{00000000-0005-0000-0000-000063140000}"/>
    <cellStyle name="40% – paryškinimas 1 2 2 5 4" xfId="9485" xr:uid="{00000000-0005-0000-0000-000064140000}"/>
    <cellStyle name="40% – paryškinimas 1 2 2 6" xfId="2612" xr:uid="{00000000-0005-0000-0000-000065140000}"/>
    <cellStyle name="40% – paryškinimas 1 2 2 6 2" xfId="9487" xr:uid="{00000000-0005-0000-0000-000066140000}"/>
    <cellStyle name="40% – paryškinimas 1 2 2 7" xfId="2613" xr:uid="{00000000-0005-0000-0000-000067140000}"/>
    <cellStyle name="40% – paryškinimas 1 2 2 7 2" xfId="2614" xr:uid="{00000000-0005-0000-0000-000068140000}"/>
    <cellStyle name="40% – paryškinimas 1 2 2 7 2 2" xfId="13504" xr:uid="{00000000-0005-0000-0000-000069140000}"/>
    <cellStyle name="40% – paryškinimas 1 2 2 7 3" xfId="9488" xr:uid="{00000000-0005-0000-0000-00006A140000}"/>
    <cellStyle name="40% – paryškinimas 1 2 2 8" xfId="2615" xr:uid="{00000000-0005-0000-0000-00006B140000}"/>
    <cellStyle name="40% – paryškinimas 1 2 2 8 2" xfId="2616" xr:uid="{00000000-0005-0000-0000-00006C140000}"/>
    <cellStyle name="40% – paryškinimas 1 2 2 8 2 2" xfId="13505" xr:uid="{00000000-0005-0000-0000-00006D140000}"/>
    <cellStyle name="40% – paryškinimas 1 2 2 8 3" xfId="9489" xr:uid="{00000000-0005-0000-0000-00006E140000}"/>
    <cellStyle name="40% – paryškinimas 1 2 2 9" xfId="2617" xr:uid="{00000000-0005-0000-0000-00006F140000}"/>
    <cellStyle name="40% – paryškinimas 1 2 2 9 2" xfId="2618" xr:uid="{00000000-0005-0000-0000-000070140000}"/>
    <cellStyle name="40% – paryškinimas 1 2 2 9 2 2" xfId="13506" xr:uid="{00000000-0005-0000-0000-000071140000}"/>
    <cellStyle name="40% – paryškinimas 1 2 2 9 3" xfId="12303" xr:uid="{00000000-0005-0000-0000-000072140000}"/>
    <cellStyle name="40% – paryškinimas 1 2 3" xfId="2619" xr:uid="{00000000-0005-0000-0000-000073140000}"/>
    <cellStyle name="40% – paryškinimas 1 2 3 2" xfId="2620" xr:uid="{00000000-0005-0000-0000-000074140000}"/>
    <cellStyle name="40% – paryškinimas 1 2 3 2 2" xfId="2621" xr:uid="{00000000-0005-0000-0000-000075140000}"/>
    <cellStyle name="40% – paryškinimas 1 2 3 2 2 2" xfId="2622" xr:uid="{00000000-0005-0000-0000-000076140000}"/>
    <cellStyle name="40% – paryškinimas 1 2 3 2 2 2 2" xfId="2623" xr:uid="{00000000-0005-0000-0000-000077140000}"/>
    <cellStyle name="40% – paryškinimas 1 2 3 2 2 2 2 2" xfId="2624" xr:uid="{00000000-0005-0000-0000-000078140000}"/>
    <cellStyle name="40% – paryškinimas 1 2 3 2 2 2 2 2 2" xfId="13507" xr:uid="{00000000-0005-0000-0000-000079140000}"/>
    <cellStyle name="40% – paryškinimas 1 2 3 2 2 2 2 3" xfId="9494" xr:uid="{00000000-0005-0000-0000-00007A140000}"/>
    <cellStyle name="40% – paryškinimas 1 2 3 2 2 2 3" xfId="2625" xr:uid="{00000000-0005-0000-0000-00007B140000}"/>
    <cellStyle name="40% – paryškinimas 1 2 3 2 2 2 3 2" xfId="13508" xr:uid="{00000000-0005-0000-0000-00007C140000}"/>
    <cellStyle name="40% – paryškinimas 1 2 3 2 2 2 4" xfId="9493" xr:uid="{00000000-0005-0000-0000-00007D140000}"/>
    <cellStyle name="40% – paryškinimas 1 2 3 2 2 3" xfId="2626" xr:uid="{00000000-0005-0000-0000-00007E140000}"/>
    <cellStyle name="40% – paryškinimas 1 2 3 2 2 3 2" xfId="2627" xr:uid="{00000000-0005-0000-0000-00007F140000}"/>
    <cellStyle name="40% – paryškinimas 1 2 3 2 2 3 2 2" xfId="13509" xr:uid="{00000000-0005-0000-0000-000080140000}"/>
    <cellStyle name="40% – paryškinimas 1 2 3 2 2 3 3" xfId="9495" xr:uid="{00000000-0005-0000-0000-000081140000}"/>
    <cellStyle name="40% – paryškinimas 1 2 3 2 2 4" xfId="2628" xr:uid="{00000000-0005-0000-0000-000082140000}"/>
    <cellStyle name="40% – paryškinimas 1 2 3 2 2 4 2" xfId="13510" xr:uid="{00000000-0005-0000-0000-000083140000}"/>
    <cellStyle name="40% – paryškinimas 1 2 3 2 2 5" xfId="9492" xr:uid="{00000000-0005-0000-0000-000084140000}"/>
    <cellStyle name="40% – paryškinimas 1 2 3 2 3" xfId="2629" xr:uid="{00000000-0005-0000-0000-000085140000}"/>
    <cellStyle name="40% – paryškinimas 1 2 3 2 3 2" xfId="2630" xr:uid="{00000000-0005-0000-0000-000086140000}"/>
    <cellStyle name="40% – paryškinimas 1 2 3 2 3 2 2" xfId="2631" xr:uid="{00000000-0005-0000-0000-000087140000}"/>
    <cellStyle name="40% – paryškinimas 1 2 3 2 3 2 2 2" xfId="13511" xr:uid="{00000000-0005-0000-0000-000088140000}"/>
    <cellStyle name="40% – paryškinimas 1 2 3 2 3 2 3" xfId="9497" xr:uid="{00000000-0005-0000-0000-000089140000}"/>
    <cellStyle name="40% – paryškinimas 1 2 3 2 3 3" xfId="2632" xr:uid="{00000000-0005-0000-0000-00008A140000}"/>
    <cellStyle name="40% – paryškinimas 1 2 3 2 3 3 2" xfId="13512" xr:uid="{00000000-0005-0000-0000-00008B140000}"/>
    <cellStyle name="40% – paryškinimas 1 2 3 2 3 4" xfId="9496" xr:uid="{00000000-0005-0000-0000-00008C140000}"/>
    <cellStyle name="40% – paryškinimas 1 2 3 2 4" xfId="2633" xr:uid="{00000000-0005-0000-0000-00008D140000}"/>
    <cellStyle name="40% – paryškinimas 1 2 3 2 4 2" xfId="2634" xr:uid="{00000000-0005-0000-0000-00008E140000}"/>
    <cellStyle name="40% – paryškinimas 1 2 3 2 4 2 2" xfId="13513" xr:uid="{00000000-0005-0000-0000-00008F140000}"/>
    <cellStyle name="40% – paryškinimas 1 2 3 2 4 3" xfId="9498" xr:uid="{00000000-0005-0000-0000-000090140000}"/>
    <cellStyle name="40% – paryškinimas 1 2 3 2 5" xfId="2635" xr:uid="{00000000-0005-0000-0000-000091140000}"/>
    <cellStyle name="40% – paryškinimas 1 2 3 2 5 2" xfId="13514" xr:uid="{00000000-0005-0000-0000-000092140000}"/>
    <cellStyle name="40% – paryškinimas 1 2 3 2 6" xfId="9491" xr:uid="{00000000-0005-0000-0000-000093140000}"/>
    <cellStyle name="40% – paryškinimas 1 2 3 3" xfId="2636" xr:uid="{00000000-0005-0000-0000-000094140000}"/>
    <cellStyle name="40% – paryškinimas 1 2 3 3 2" xfId="2637" xr:uid="{00000000-0005-0000-0000-000095140000}"/>
    <cellStyle name="40% – paryškinimas 1 2 3 3 2 2" xfId="2638" xr:uid="{00000000-0005-0000-0000-000096140000}"/>
    <cellStyle name="40% – paryškinimas 1 2 3 3 2 2 2" xfId="2639" xr:uid="{00000000-0005-0000-0000-000097140000}"/>
    <cellStyle name="40% – paryškinimas 1 2 3 3 2 2 2 2" xfId="13515" xr:uid="{00000000-0005-0000-0000-000098140000}"/>
    <cellStyle name="40% – paryškinimas 1 2 3 3 2 2 3" xfId="9501" xr:uid="{00000000-0005-0000-0000-000099140000}"/>
    <cellStyle name="40% – paryškinimas 1 2 3 3 2 3" xfId="2640" xr:uid="{00000000-0005-0000-0000-00009A140000}"/>
    <cellStyle name="40% – paryškinimas 1 2 3 3 2 3 2" xfId="13516" xr:uid="{00000000-0005-0000-0000-00009B140000}"/>
    <cellStyle name="40% – paryškinimas 1 2 3 3 2 4" xfId="9500" xr:uid="{00000000-0005-0000-0000-00009C140000}"/>
    <cellStyle name="40% – paryškinimas 1 2 3 3 3" xfId="2641" xr:uid="{00000000-0005-0000-0000-00009D140000}"/>
    <cellStyle name="40% – paryškinimas 1 2 3 3 3 2" xfId="2642" xr:uid="{00000000-0005-0000-0000-00009E140000}"/>
    <cellStyle name="40% – paryškinimas 1 2 3 3 3 2 2" xfId="13517" xr:uid="{00000000-0005-0000-0000-00009F140000}"/>
    <cellStyle name="40% – paryškinimas 1 2 3 3 3 3" xfId="9502" xr:uid="{00000000-0005-0000-0000-0000A0140000}"/>
    <cellStyle name="40% – paryškinimas 1 2 3 3 4" xfId="2643" xr:uid="{00000000-0005-0000-0000-0000A1140000}"/>
    <cellStyle name="40% – paryškinimas 1 2 3 3 4 2" xfId="13518" xr:uid="{00000000-0005-0000-0000-0000A2140000}"/>
    <cellStyle name="40% – paryškinimas 1 2 3 3 5" xfId="9499" xr:uid="{00000000-0005-0000-0000-0000A3140000}"/>
    <cellStyle name="40% – paryškinimas 1 2 3 4" xfId="2644" xr:uid="{00000000-0005-0000-0000-0000A4140000}"/>
    <cellStyle name="40% – paryškinimas 1 2 3 4 2" xfId="2645" xr:uid="{00000000-0005-0000-0000-0000A5140000}"/>
    <cellStyle name="40% – paryškinimas 1 2 3 4 2 2" xfId="2646" xr:uid="{00000000-0005-0000-0000-0000A6140000}"/>
    <cellStyle name="40% – paryškinimas 1 2 3 4 2 2 2" xfId="13519" xr:uid="{00000000-0005-0000-0000-0000A7140000}"/>
    <cellStyle name="40% – paryškinimas 1 2 3 4 2 3" xfId="9504" xr:uid="{00000000-0005-0000-0000-0000A8140000}"/>
    <cellStyle name="40% – paryškinimas 1 2 3 4 3" xfId="2647" xr:uid="{00000000-0005-0000-0000-0000A9140000}"/>
    <cellStyle name="40% – paryškinimas 1 2 3 4 3 2" xfId="13520" xr:uid="{00000000-0005-0000-0000-0000AA140000}"/>
    <cellStyle name="40% – paryškinimas 1 2 3 4 4" xfId="9503" xr:uid="{00000000-0005-0000-0000-0000AB140000}"/>
    <cellStyle name="40% – paryškinimas 1 2 3 5" xfId="2648" xr:uid="{00000000-0005-0000-0000-0000AC140000}"/>
    <cellStyle name="40% – paryškinimas 1 2 3 5 2" xfId="2649" xr:uid="{00000000-0005-0000-0000-0000AD140000}"/>
    <cellStyle name="40% – paryškinimas 1 2 3 5 2 2" xfId="13521" xr:uid="{00000000-0005-0000-0000-0000AE140000}"/>
    <cellStyle name="40% – paryškinimas 1 2 3 5 3" xfId="9505" xr:uid="{00000000-0005-0000-0000-0000AF140000}"/>
    <cellStyle name="40% – paryškinimas 1 2 3 6" xfId="2650" xr:uid="{00000000-0005-0000-0000-0000B0140000}"/>
    <cellStyle name="40% – paryškinimas 1 2 3 6 2" xfId="13522" xr:uid="{00000000-0005-0000-0000-0000B1140000}"/>
    <cellStyle name="40% – paryškinimas 1 2 3 7" xfId="9490" xr:uid="{00000000-0005-0000-0000-0000B2140000}"/>
    <cellStyle name="40% – paryškinimas 1 2 4" xfId="2651" xr:uid="{00000000-0005-0000-0000-0000B3140000}"/>
    <cellStyle name="40% – paryškinimas 1 2 4 2" xfId="2652" xr:uid="{00000000-0005-0000-0000-0000B4140000}"/>
    <cellStyle name="40% – paryškinimas 1 2 4 2 2" xfId="2653" xr:uid="{00000000-0005-0000-0000-0000B5140000}"/>
    <cellStyle name="40% – paryškinimas 1 2 4 2 2 2" xfId="2654" xr:uid="{00000000-0005-0000-0000-0000B6140000}"/>
    <cellStyle name="40% – paryškinimas 1 2 4 2 2 2 2" xfId="2655" xr:uid="{00000000-0005-0000-0000-0000B7140000}"/>
    <cellStyle name="40% – paryškinimas 1 2 4 2 2 2 2 2" xfId="13523" xr:uid="{00000000-0005-0000-0000-0000B8140000}"/>
    <cellStyle name="40% – paryškinimas 1 2 4 2 2 2 3" xfId="9509" xr:uid="{00000000-0005-0000-0000-0000B9140000}"/>
    <cellStyle name="40% – paryškinimas 1 2 4 2 2 3" xfId="2656" xr:uid="{00000000-0005-0000-0000-0000BA140000}"/>
    <cellStyle name="40% – paryškinimas 1 2 4 2 2 3 2" xfId="13524" xr:uid="{00000000-0005-0000-0000-0000BB140000}"/>
    <cellStyle name="40% – paryškinimas 1 2 4 2 2 4" xfId="9508" xr:uid="{00000000-0005-0000-0000-0000BC140000}"/>
    <cellStyle name="40% – paryškinimas 1 2 4 2 3" xfId="2657" xr:uid="{00000000-0005-0000-0000-0000BD140000}"/>
    <cellStyle name="40% – paryškinimas 1 2 4 2 3 2" xfId="2658" xr:uid="{00000000-0005-0000-0000-0000BE140000}"/>
    <cellStyle name="40% – paryškinimas 1 2 4 2 3 2 2" xfId="13525" xr:uid="{00000000-0005-0000-0000-0000BF140000}"/>
    <cellStyle name="40% – paryškinimas 1 2 4 2 3 3" xfId="9510" xr:uid="{00000000-0005-0000-0000-0000C0140000}"/>
    <cellStyle name="40% – paryškinimas 1 2 4 2 4" xfId="2659" xr:uid="{00000000-0005-0000-0000-0000C1140000}"/>
    <cellStyle name="40% – paryškinimas 1 2 4 2 4 2" xfId="13526" xr:uid="{00000000-0005-0000-0000-0000C2140000}"/>
    <cellStyle name="40% – paryškinimas 1 2 4 2 5" xfId="9507" xr:uid="{00000000-0005-0000-0000-0000C3140000}"/>
    <cellStyle name="40% – paryškinimas 1 2 4 3" xfId="2660" xr:uid="{00000000-0005-0000-0000-0000C4140000}"/>
    <cellStyle name="40% – paryškinimas 1 2 4 3 2" xfId="2661" xr:uid="{00000000-0005-0000-0000-0000C5140000}"/>
    <cellStyle name="40% – paryškinimas 1 2 4 3 2 2" xfId="2662" xr:uid="{00000000-0005-0000-0000-0000C6140000}"/>
    <cellStyle name="40% – paryškinimas 1 2 4 3 2 2 2" xfId="13527" xr:uid="{00000000-0005-0000-0000-0000C7140000}"/>
    <cellStyle name="40% – paryškinimas 1 2 4 3 2 3" xfId="9512" xr:uid="{00000000-0005-0000-0000-0000C8140000}"/>
    <cellStyle name="40% – paryškinimas 1 2 4 3 3" xfId="2663" xr:uid="{00000000-0005-0000-0000-0000C9140000}"/>
    <cellStyle name="40% – paryškinimas 1 2 4 3 3 2" xfId="13528" xr:uid="{00000000-0005-0000-0000-0000CA140000}"/>
    <cellStyle name="40% – paryškinimas 1 2 4 3 4" xfId="9511" xr:uid="{00000000-0005-0000-0000-0000CB140000}"/>
    <cellStyle name="40% – paryškinimas 1 2 4 4" xfId="2664" xr:uid="{00000000-0005-0000-0000-0000CC140000}"/>
    <cellStyle name="40% – paryškinimas 1 2 4 4 2" xfId="2665" xr:uid="{00000000-0005-0000-0000-0000CD140000}"/>
    <cellStyle name="40% – paryškinimas 1 2 4 4 2 2" xfId="13529" xr:uid="{00000000-0005-0000-0000-0000CE140000}"/>
    <cellStyle name="40% – paryškinimas 1 2 4 4 3" xfId="9513" xr:uid="{00000000-0005-0000-0000-0000CF140000}"/>
    <cellStyle name="40% – paryškinimas 1 2 4 5" xfId="2666" xr:uid="{00000000-0005-0000-0000-0000D0140000}"/>
    <cellStyle name="40% – paryškinimas 1 2 4 5 2" xfId="13530" xr:uid="{00000000-0005-0000-0000-0000D1140000}"/>
    <cellStyle name="40% – paryškinimas 1 2 4 6" xfId="9506" xr:uid="{00000000-0005-0000-0000-0000D2140000}"/>
    <cellStyle name="40% – paryškinimas 1 2 5" xfId="2667" xr:uid="{00000000-0005-0000-0000-0000D3140000}"/>
    <cellStyle name="40% – paryškinimas 1 2 5 2" xfId="2668" xr:uid="{00000000-0005-0000-0000-0000D4140000}"/>
    <cellStyle name="40% – paryškinimas 1 2 5 2 2" xfId="2669" xr:uid="{00000000-0005-0000-0000-0000D5140000}"/>
    <cellStyle name="40% – paryškinimas 1 2 5 2 2 2" xfId="2670" xr:uid="{00000000-0005-0000-0000-0000D6140000}"/>
    <cellStyle name="40% – paryškinimas 1 2 5 2 2 2 2" xfId="2671" xr:uid="{00000000-0005-0000-0000-0000D7140000}"/>
    <cellStyle name="40% – paryškinimas 1 2 5 2 2 2 2 2" xfId="13531" xr:uid="{00000000-0005-0000-0000-0000D8140000}"/>
    <cellStyle name="40% – paryškinimas 1 2 5 2 2 2 3" xfId="9517" xr:uid="{00000000-0005-0000-0000-0000D9140000}"/>
    <cellStyle name="40% – paryškinimas 1 2 5 2 2 3" xfId="2672" xr:uid="{00000000-0005-0000-0000-0000DA140000}"/>
    <cellStyle name="40% – paryškinimas 1 2 5 2 2 3 2" xfId="13532" xr:uid="{00000000-0005-0000-0000-0000DB140000}"/>
    <cellStyle name="40% – paryškinimas 1 2 5 2 2 4" xfId="9516" xr:uid="{00000000-0005-0000-0000-0000DC140000}"/>
    <cellStyle name="40% – paryškinimas 1 2 5 2 3" xfId="2673" xr:uid="{00000000-0005-0000-0000-0000DD140000}"/>
    <cellStyle name="40% – paryškinimas 1 2 5 2 3 2" xfId="2674" xr:uid="{00000000-0005-0000-0000-0000DE140000}"/>
    <cellStyle name="40% – paryškinimas 1 2 5 2 3 2 2" xfId="13533" xr:uid="{00000000-0005-0000-0000-0000DF140000}"/>
    <cellStyle name="40% – paryškinimas 1 2 5 2 3 3" xfId="9518" xr:uid="{00000000-0005-0000-0000-0000E0140000}"/>
    <cellStyle name="40% – paryškinimas 1 2 5 2 4" xfId="2675" xr:uid="{00000000-0005-0000-0000-0000E1140000}"/>
    <cellStyle name="40% – paryškinimas 1 2 5 2 4 2" xfId="13534" xr:uid="{00000000-0005-0000-0000-0000E2140000}"/>
    <cellStyle name="40% – paryškinimas 1 2 5 2 5" xfId="9515" xr:uid="{00000000-0005-0000-0000-0000E3140000}"/>
    <cellStyle name="40% – paryškinimas 1 2 5 3" xfId="2676" xr:uid="{00000000-0005-0000-0000-0000E4140000}"/>
    <cellStyle name="40% – paryškinimas 1 2 5 3 2" xfId="2677" xr:uid="{00000000-0005-0000-0000-0000E5140000}"/>
    <cellStyle name="40% – paryškinimas 1 2 5 3 2 2" xfId="2678" xr:uid="{00000000-0005-0000-0000-0000E6140000}"/>
    <cellStyle name="40% – paryškinimas 1 2 5 3 2 2 2" xfId="13535" xr:uid="{00000000-0005-0000-0000-0000E7140000}"/>
    <cellStyle name="40% – paryškinimas 1 2 5 3 2 3" xfId="9520" xr:uid="{00000000-0005-0000-0000-0000E8140000}"/>
    <cellStyle name="40% – paryškinimas 1 2 5 3 3" xfId="2679" xr:uid="{00000000-0005-0000-0000-0000E9140000}"/>
    <cellStyle name="40% – paryškinimas 1 2 5 3 3 2" xfId="13536" xr:uid="{00000000-0005-0000-0000-0000EA140000}"/>
    <cellStyle name="40% – paryškinimas 1 2 5 3 4" xfId="9519" xr:uid="{00000000-0005-0000-0000-0000EB140000}"/>
    <cellStyle name="40% – paryškinimas 1 2 5 4" xfId="2680" xr:uid="{00000000-0005-0000-0000-0000EC140000}"/>
    <cellStyle name="40% – paryškinimas 1 2 5 4 2" xfId="2681" xr:uid="{00000000-0005-0000-0000-0000ED140000}"/>
    <cellStyle name="40% – paryškinimas 1 2 5 4 2 2" xfId="13537" xr:uid="{00000000-0005-0000-0000-0000EE140000}"/>
    <cellStyle name="40% – paryškinimas 1 2 5 4 3" xfId="9521" xr:uid="{00000000-0005-0000-0000-0000EF140000}"/>
    <cellStyle name="40% – paryškinimas 1 2 5 5" xfId="2682" xr:uid="{00000000-0005-0000-0000-0000F0140000}"/>
    <cellStyle name="40% – paryškinimas 1 2 5 5 2" xfId="13538" xr:uid="{00000000-0005-0000-0000-0000F1140000}"/>
    <cellStyle name="40% – paryškinimas 1 2 5 6" xfId="9514" xr:uid="{00000000-0005-0000-0000-0000F2140000}"/>
    <cellStyle name="40% – paryškinimas 1 2 6" xfId="2683" xr:uid="{00000000-0005-0000-0000-0000F3140000}"/>
    <cellStyle name="40% – paryškinimas 1 2 6 2" xfId="9522" xr:uid="{00000000-0005-0000-0000-0000F4140000}"/>
    <cellStyle name="40% – paryškinimas 1 2 7" xfId="2684" xr:uid="{00000000-0005-0000-0000-0000F5140000}"/>
    <cellStyle name="40% – paryškinimas 1 2 7 2" xfId="9523" xr:uid="{00000000-0005-0000-0000-0000F6140000}"/>
    <cellStyle name="40% – paryškinimas 1 2 8" xfId="2685" xr:uid="{00000000-0005-0000-0000-0000F7140000}"/>
    <cellStyle name="40% – paryškinimas 1 2 8 2" xfId="2686" xr:uid="{00000000-0005-0000-0000-0000F8140000}"/>
    <cellStyle name="40% – paryškinimas 1 2 8 2 2" xfId="12439" xr:uid="{00000000-0005-0000-0000-0000F9140000}"/>
    <cellStyle name="40% – paryškinimas 1 2 8 3" xfId="12274" xr:uid="{00000000-0005-0000-0000-0000FA140000}"/>
    <cellStyle name="40% – paryškinimas 1 2 9" xfId="2687" xr:uid="{00000000-0005-0000-0000-0000FB140000}"/>
    <cellStyle name="40% – paryškinimas 1 2 9 2" xfId="12405" xr:uid="{00000000-0005-0000-0000-0000FC140000}"/>
    <cellStyle name="40% – paryškinimas 1 3" xfId="2688" xr:uid="{00000000-0005-0000-0000-0000FD140000}"/>
    <cellStyle name="40% – paryškinimas 1 3 2" xfId="2689" xr:uid="{00000000-0005-0000-0000-0000FE140000}"/>
    <cellStyle name="40% – paryškinimas 1 3 2 2" xfId="2690" xr:uid="{00000000-0005-0000-0000-0000FF140000}"/>
    <cellStyle name="40% – paryškinimas 1 3 2 2 2" xfId="2691" xr:uid="{00000000-0005-0000-0000-000000150000}"/>
    <cellStyle name="40% – paryškinimas 1 3 2 2 2 2" xfId="2692" xr:uid="{00000000-0005-0000-0000-000001150000}"/>
    <cellStyle name="40% – paryškinimas 1 3 2 2 2 2 2" xfId="2693" xr:uid="{00000000-0005-0000-0000-000002150000}"/>
    <cellStyle name="40% – paryškinimas 1 3 2 2 2 2 2 2" xfId="2694" xr:uid="{00000000-0005-0000-0000-000003150000}"/>
    <cellStyle name="40% – paryškinimas 1 3 2 2 2 2 2 2 2" xfId="2695" xr:uid="{00000000-0005-0000-0000-000004150000}"/>
    <cellStyle name="40% – paryškinimas 1 3 2 2 2 2 2 2 2 2" xfId="13539" xr:uid="{00000000-0005-0000-0000-000005150000}"/>
    <cellStyle name="40% – paryškinimas 1 3 2 2 2 2 2 2 3" xfId="9530" xr:uid="{00000000-0005-0000-0000-000006150000}"/>
    <cellStyle name="40% – paryškinimas 1 3 2 2 2 2 2 3" xfId="2696" xr:uid="{00000000-0005-0000-0000-000007150000}"/>
    <cellStyle name="40% – paryškinimas 1 3 2 2 2 2 2 3 2" xfId="13540" xr:uid="{00000000-0005-0000-0000-000008150000}"/>
    <cellStyle name="40% – paryškinimas 1 3 2 2 2 2 2 4" xfId="9529" xr:uid="{00000000-0005-0000-0000-000009150000}"/>
    <cellStyle name="40% – paryškinimas 1 3 2 2 2 2 3" xfId="2697" xr:uid="{00000000-0005-0000-0000-00000A150000}"/>
    <cellStyle name="40% – paryškinimas 1 3 2 2 2 2 3 2" xfId="2698" xr:uid="{00000000-0005-0000-0000-00000B150000}"/>
    <cellStyle name="40% – paryškinimas 1 3 2 2 2 2 3 2 2" xfId="13541" xr:uid="{00000000-0005-0000-0000-00000C150000}"/>
    <cellStyle name="40% – paryškinimas 1 3 2 2 2 2 3 3" xfId="9531" xr:uid="{00000000-0005-0000-0000-00000D150000}"/>
    <cellStyle name="40% – paryškinimas 1 3 2 2 2 2 4" xfId="2699" xr:uid="{00000000-0005-0000-0000-00000E150000}"/>
    <cellStyle name="40% – paryškinimas 1 3 2 2 2 2 4 2" xfId="13542" xr:uid="{00000000-0005-0000-0000-00000F150000}"/>
    <cellStyle name="40% – paryškinimas 1 3 2 2 2 2 5" xfId="9528" xr:uid="{00000000-0005-0000-0000-000010150000}"/>
    <cellStyle name="40% – paryškinimas 1 3 2 2 2 3" xfId="2700" xr:uid="{00000000-0005-0000-0000-000011150000}"/>
    <cellStyle name="40% – paryškinimas 1 3 2 2 2 3 2" xfId="2701" xr:uid="{00000000-0005-0000-0000-000012150000}"/>
    <cellStyle name="40% – paryškinimas 1 3 2 2 2 3 2 2" xfId="2702" xr:uid="{00000000-0005-0000-0000-000013150000}"/>
    <cellStyle name="40% – paryškinimas 1 3 2 2 2 3 2 2 2" xfId="13543" xr:uid="{00000000-0005-0000-0000-000014150000}"/>
    <cellStyle name="40% – paryškinimas 1 3 2 2 2 3 2 3" xfId="9533" xr:uid="{00000000-0005-0000-0000-000015150000}"/>
    <cellStyle name="40% – paryškinimas 1 3 2 2 2 3 3" xfId="2703" xr:uid="{00000000-0005-0000-0000-000016150000}"/>
    <cellStyle name="40% – paryškinimas 1 3 2 2 2 3 3 2" xfId="13544" xr:uid="{00000000-0005-0000-0000-000017150000}"/>
    <cellStyle name="40% – paryškinimas 1 3 2 2 2 3 4" xfId="9532" xr:uid="{00000000-0005-0000-0000-000018150000}"/>
    <cellStyle name="40% – paryškinimas 1 3 2 2 2 4" xfId="2704" xr:uid="{00000000-0005-0000-0000-000019150000}"/>
    <cellStyle name="40% – paryškinimas 1 3 2 2 2 4 2" xfId="2705" xr:uid="{00000000-0005-0000-0000-00001A150000}"/>
    <cellStyle name="40% – paryškinimas 1 3 2 2 2 4 2 2" xfId="13545" xr:uid="{00000000-0005-0000-0000-00001B150000}"/>
    <cellStyle name="40% – paryškinimas 1 3 2 2 2 4 3" xfId="9534" xr:uid="{00000000-0005-0000-0000-00001C150000}"/>
    <cellStyle name="40% – paryškinimas 1 3 2 2 2 5" xfId="2706" xr:uid="{00000000-0005-0000-0000-00001D150000}"/>
    <cellStyle name="40% – paryškinimas 1 3 2 2 2 5 2" xfId="13546" xr:uid="{00000000-0005-0000-0000-00001E150000}"/>
    <cellStyle name="40% – paryškinimas 1 3 2 2 2 6" xfId="9527" xr:uid="{00000000-0005-0000-0000-00001F150000}"/>
    <cellStyle name="40% – paryškinimas 1 3 2 2 3" xfId="2707" xr:uid="{00000000-0005-0000-0000-000020150000}"/>
    <cellStyle name="40% – paryškinimas 1 3 2 2 3 2" xfId="2708" xr:uid="{00000000-0005-0000-0000-000021150000}"/>
    <cellStyle name="40% – paryškinimas 1 3 2 2 3 2 2" xfId="2709" xr:uid="{00000000-0005-0000-0000-000022150000}"/>
    <cellStyle name="40% – paryškinimas 1 3 2 2 3 2 2 2" xfId="2710" xr:uid="{00000000-0005-0000-0000-000023150000}"/>
    <cellStyle name="40% – paryškinimas 1 3 2 2 3 2 2 2 2" xfId="13547" xr:uid="{00000000-0005-0000-0000-000024150000}"/>
    <cellStyle name="40% – paryškinimas 1 3 2 2 3 2 2 3" xfId="9537" xr:uid="{00000000-0005-0000-0000-000025150000}"/>
    <cellStyle name="40% – paryškinimas 1 3 2 2 3 2 3" xfId="2711" xr:uid="{00000000-0005-0000-0000-000026150000}"/>
    <cellStyle name="40% – paryškinimas 1 3 2 2 3 2 3 2" xfId="13548" xr:uid="{00000000-0005-0000-0000-000027150000}"/>
    <cellStyle name="40% – paryškinimas 1 3 2 2 3 2 4" xfId="9536" xr:uid="{00000000-0005-0000-0000-000028150000}"/>
    <cellStyle name="40% – paryškinimas 1 3 2 2 3 3" xfId="2712" xr:uid="{00000000-0005-0000-0000-000029150000}"/>
    <cellStyle name="40% – paryškinimas 1 3 2 2 3 3 2" xfId="2713" xr:uid="{00000000-0005-0000-0000-00002A150000}"/>
    <cellStyle name="40% – paryškinimas 1 3 2 2 3 3 2 2" xfId="13549" xr:uid="{00000000-0005-0000-0000-00002B150000}"/>
    <cellStyle name="40% – paryškinimas 1 3 2 2 3 3 3" xfId="9538" xr:uid="{00000000-0005-0000-0000-00002C150000}"/>
    <cellStyle name="40% – paryškinimas 1 3 2 2 3 4" xfId="2714" xr:uid="{00000000-0005-0000-0000-00002D150000}"/>
    <cellStyle name="40% – paryškinimas 1 3 2 2 3 4 2" xfId="13550" xr:uid="{00000000-0005-0000-0000-00002E150000}"/>
    <cellStyle name="40% – paryškinimas 1 3 2 2 3 5" xfId="9535" xr:uid="{00000000-0005-0000-0000-00002F150000}"/>
    <cellStyle name="40% – paryškinimas 1 3 2 2 4" xfId="2715" xr:uid="{00000000-0005-0000-0000-000030150000}"/>
    <cellStyle name="40% – paryškinimas 1 3 2 2 4 2" xfId="2716" xr:uid="{00000000-0005-0000-0000-000031150000}"/>
    <cellStyle name="40% – paryškinimas 1 3 2 2 4 2 2" xfId="2717" xr:uid="{00000000-0005-0000-0000-000032150000}"/>
    <cellStyle name="40% – paryškinimas 1 3 2 2 4 2 2 2" xfId="13551" xr:uid="{00000000-0005-0000-0000-000033150000}"/>
    <cellStyle name="40% – paryškinimas 1 3 2 2 4 2 3" xfId="9540" xr:uid="{00000000-0005-0000-0000-000034150000}"/>
    <cellStyle name="40% – paryškinimas 1 3 2 2 4 3" xfId="2718" xr:uid="{00000000-0005-0000-0000-000035150000}"/>
    <cellStyle name="40% – paryškinimas 1 3 2 2 4 3 2" xfId="13552" xr:uid="{00000000-0005-0000-0000-000036150000}"/>
    <cellStyle name="40% – paryškinimas 1 3 2 2 4 4" xfId="9539" xr:uid="{00000000-0005-0000-0000-000037150000}"/>
    <cellStyle name="40% – paryškinimas 1 3 2 2 5" xfId="2719" xr:uid="{00000000-0005-0000-0000-000038150000}"/>
    <cellStyle name="40% – paryškinimas 1 3 2 2 5 2" xfId="2720" xr:uid="{00000000-0005-0000-0000-000039150000}"/>
    <cellStyle name="40% – paryškinimas 1 3 2 2 5 2 2" xfId="13553" xr:uid="{00000000-0005-0000-0000-00003A150000}"/>
    <cellStyle name="40% – paryškinimas 1 3 2 2 5 3" xfId="9541" xr:uid="{00000000-0005-0000-0000-00003B150000}"/>
    <cellStyle name="40% – paryškinimas 1 3 2 2 6" xfId="2721" xr:uid="{00000000-0005-0000-0000-00003C150000}"/>
    <cellStyle name="40% – paryškinimas 1 3 2 2 6 2" xfId="13554" xr:uid="{00000000-0005-0000-0000-00003D150000}"/>
    <cellStyle name="40% – paryškinimas 1 3 2 2 7" xfId="9526" xr:uid="{00000000-0005-0000-0000-00003E150000}"/>
    <cellStyle name="40% – paryškinimas 1 3 2 3" xfId="2722" xr:uid="{00000000-0005-0000-0000-00003F150000}"/>
    <cellStyle name="40% – paryškinimas 1 3 2 3 2" xfId="2723" xr:uid="{00000000-0005-0000-0000-000040150000}"/>
    <cellStyle name="40% – paryškinimas 1 3 2 3 2 2" xfId="2724" xr:uid="{00000000-0005-0000-0000-000041150000}"/>
    <cellStyle name="40% – paryškinimas 1 3 2 3 2 2 2" xfId="2725" xr:uid="{00000000-0005-0000-0000-000042150000}"/>
    <cellStyle name="40% – paryškinimas 1 3 2 3 2 2 2 2" xfId="2726" xr:uid="{00000000-0005-0000-0000-000043150000}"/>
    <cellStyle name="40% – paryškinimas 1 3 2 3 2 2 2 2 2" xfId="13555" xr:uid="{00000000-0005-0000-0000-000044150000}"/>
    <cellStyle name="40% – paryškinimas 1 3 2 3 2 2 2 3" xfId="9545" xr:uid="{00000000-0005-0000-0000-000045150000}"/>
    <cellStyle name="40% – paryškinimas 1 3 2 3 2 2 3" xfId="2727" xr:uid="{00000000-0005-0000-0000-000046150000}"/>
    <cellStyle name="40% – paryškinimas 1 3 2 3 2 2 3 2" xfId="13556" xr:uid="{00000000-0005-0000-0000-000047150000}"/>
    <cellStyle name="40% – paryškinimas 1 3 2 3 2 2 4" xfId="9544" xr:uid="{00000000-0005-0000-0000-000048150000}"/>
    <cellStyle name="40% – paryškinimas 1 3 2 3 2 3" xfId="2728" xr:uid="{00000000-0005-0000-0000-000049150000}"/>
    <cellStyle name="40% – paryškinimas 1 3 2 3 2 3 2" xfId="2729" xr:uid="{00000000-0005-0000-0000-00004A150000}"/>
    <cellStyle name="40% – paryškinimas 1 3 2 3 2 3 2 2" xfId="13557" xr:uid="{00000000-0005-0000-0000-00004B150000}"/>
    <cellStyle name="40% – paryškinimas 1 3 2 3 2 3 3" xfId="9546" xr:uid="{00000000-0005-0000-0000-00004C150000}"/>
    <cellStyle name="40% – paryškinimas 1 3 2 3 2 4" xfId="2730" xr:uid="{00000000-0005-0000-0000-00004D150000}"/>
    <cellStyle name="40% – paryškinimas 1 3 2 3 2 4 2" xfId="13558" xr:uid="{00000000-0005-0000-0000-00004E150000}"/>
    <cellStyle name="40% – paryškinimas 1 3 2 3 2 5" xfId="9543" xr:uid="{00000000-0005-0000-0000-00004F150000}"/>
    <cellStyle name="40% – paryškinimas 1 3 2 3 3" xfId="2731" xr:uid="{00000000-0005-0000-0000-000050150000}"/>
    <cellStyle name="40% – paryškinimas 1 3 2 3 3 2" xfId="2732" xr:uid="{00000000-0005-0000-0000-000051150000}"/>
    <cellStyle name="40% – paryškinimas 1 3 2 3 3 2 2" xfId="2733" xr:uid="{00000000-0005-0000-0000-000052150000}"/>
    <cellStyle name="40% – paryškinimas 1 3 2 3 3 2 2 2" xfId="13559" xr:uid="{00000000-0005-0000-0000-000053150000}"/>
    <cellStyle name="40% – paryškinimas 1 3 2 3 3 2 3" xfId="9548" xr:uid="{00000000-0005-0000-0000-000054150000}"/>
    <cellStyle name="40% – paryškinimas 1 3 2 3 3 3" xfId="2734" xr:uid="{00000000-0005-0000-0000-000055150000}"/>
    <cellStyle name="40% – paryškinimas 1 3 2 3 3 3 2" xfId="13560" xr:uid="{00000000-0005-0000-0000-000056150000}"/>
    <cellStyle name="40% – paryškinimas 1 3 2 3 3 4" xfId="9547" xr:uid="{00000000-0005-0000-0000-000057150000}"/>
    <cellStyle name="40% – paryškinimas 1 3 2 3 4" xfId="2735" xr:uid="{00000000-0005-0000-0000-000058150000}"/>
    <cellStyle name="40% – paryškinimas 1 3 2 3 4 2" xfId="2736" xr:uid="{00000000-0005-0000-0000-000059150000}"/>
    <cellStyle name="40% – paryškinimas 1 3 2 3 4 2 2" xfId="13561" xr:uid="{00000000-0005-0000-0000-00005A150000}"/>
    <cellStyle name="40% – paryškinimas 1 3 2 3 4 3" xfId="9549" xr:uid="{00000000-0005-0000-0000-00005B150000}"/>
    <cellStyle name="40% – paryškinimas 1 3 2 3 5" xfId="2737" xr:uid="{00000000-0005-0000-0000-00005C150000}"/>
    <cellStyle name="40% – paryškinimas 1 3 2 3 5 2" xfId="13562" xr:uid="{00000000-0005-0000-0000-00005D150000}"/>
    <cellStyle name="40% – paryškinimas 1 3 2 3 6" xfId="9542" xr:uid="{00000000-0005-0000-0000-00005E150000}"/>
    <cellStyle name="40% – paryškinimas 1 3 2 4" xfId="2738" xr:uid="{00000000-0005-0000-0000-00005F150000}"/>
    <cellStyle name="40% – paryškinimas 1 3 2 4 2" xfId="2739" xr:uid="{00000000-0005-0000-0000-000060150000}"/>
    <cellStyle name="40% – paryškinimas 1 3 2 4 2 2" xfId="2740" xr:uid="{00000000-0005-0000-0000-000061150000}"/>
    <cellStyle name="40% – paryškinimas 1 3 2 4 2 2 2" xfId="2741" xr:uid="{00000000-0005-0000-0000-000062150000}"/>
    <cellStyle name="40% – paryškinimas 1 3 2 4 2 2 2 2" xfId="13563" xr:uid="{00000000-0005-0000-0000-000063150000}"/>
    <cellStyle name="40% – paryškinimas 1 3 2 4 2 2 3" xfId="9552" xr:uid="{00000000-0005-0000-0000-000064150000}"/>
    <cellStyle name="40% – paryškinimas 1 3 2 4 2 3" xfId="2742" xr:uid="{00000000-0005-0000-0000-000065150000}"/>
    <cellStyle name="40% – paryškinimas 1 3 2 4 2 3 2" xfId="13564" xr:uid="{00000000-0005-0000-0000-000066150000}"/>
    <cellStyle name="40% – paryškinimas 1 3 2 4 2 4" xfId="9551" xr:uid="{00000000-0005-0000-0000-000067150000}"/>
    <cellStyle name="40% – paryškinimas 1 3 2 4 3" xfId="2743" xr:uid="{00000000-0005-0000-0000-000068150000}"/>
    <cellStyle name="40% – paryškinimas 1 3 2 4 3 2" xfId="2744" xr:uid="{00000000-0005-0000-0000-000069150000}"/>
    <cellStyle name="40% – paryškinimas 1 3 2 4 3 2 2" xfId="13565" xr:uid="{00000000-0005-0000-0000-00006A150000}"/>
    <cellStyle name="40% – paryškinimas 1 3 2 4 3 3" xfId="9553" xr:uid="{00000000-0005-0000-0000-00006B150000}"/>
    <cellStyle name="40% – paryškinimas 1 3 2 4 4" xfId="2745" xr:uid="{00000000-0005-0000-0000-00006C150000}"/>
    <cellStyle name="40% – paryškinimas 1 3 2 4 4 2" xfId="13566" xr:uid="{00000000-0005-0000-0000-00006D150000}"/>
    <cellStyle name="40% – paryškinimas 1 3 2 4 5" xfId="9550" xr:uid="{00000000-0005-0000-0000-00006E150000}"/>
    <cellStyle name="40% – paryškinimas 1 3 2 5" xfId="2746" xr:uid="{00000000-0005-0000-0000-00006F150000}"/>
    <cellStyle name="40% – paryškinimas 1 3 2 5 2" xfId="2747" xr:uid="{00000000-0005-0000-0000-000070150000}"/>
    <cellStyle name="40% – paryškinimas 1 3 2 5 2 2" xfId="2748" xr:uid="{00000000-0005-0000-0000-000071150000}"/>
    <cellStyle name="40% – paryškinimas 1 3 2 5 2 2 2" xfId="13567" xr:uid="{00000000-0005-0000-0000-000072150000}"/>
    <cellStyle name="40% – paryškinimas 1 3 2 5 2 3" xfId="9555" xr:uid="{00000000-0005-0000-0000-000073150000}"/>
    <cellStyle name="40% – paryškinimas 1 3 2 5 3" xfId="2749" xr:uid="{00000000-0005-0000-0000-000074150000}"/>
    <cellStyle name="40% – paryškinimas 1 3 2 5 3 2" xfId="13568" xr:uid="{00000000-0005-0000-0000-000075150000}"/>
    <cellStyle name="40% – paryškinimas 1 3 2 5 4" xfId="9554" xr:uid="{00000000-0005-0000-0000-000076150000}"/>
    <cellStyle name="40% – paryškinimas 1 3 2 6" xfId="2750" xr:uid="{00000000-0005-0000-0000-000077150000}"/>
    <cellStyle name="40% – paryškinimas 1 3 2 6 2" xfId="2751" xr:uid="{00000000-0005-0000-0000-000078150000}"/>
    <cellStyle name="40% – paryškinimas 1 3 2 6 2 2" xfId="13569" xr:uid="{00000000-0005-0000-0000-000079150000}"/>
    <cellStyle name="40% – paryškinimas 1 3 2 6 3" xfId="9556" xr:uid="{00000000-0005-0000-0000-00007A150000}"/>
    <cellStyle name="40% – paryškinimas 1 3 2 7" xfId="2752" xr:uid="{00000000-0005-0000-0000-00007B150000}"/>
    <cellStyle name="40% – paryškinimas 1 3 2 7 2" xfId="13570" xr:uid="{00000000-0005-0000-0000-00007C150000}"/>
    <cellStyle name="40% – paryškinimas 1 3 2 8" xfId="9525" xr:uid="{00000000-0005-0000-0000-00007D150000}"/>
    <cellStyle name="40% – paryškinimas 1 3 3" xfId="2753" xr:uid="{00000000-0005-0000-0000-00007E150000}"/>
    <cellStyle name="40% – paryškinimas 1 3 3 2" xfId="2754" xr:uid="{00000000-0005-0000-0000-00007F150000}"/>
    <cellStyle name="40% – paryškinimas 1 3 3 2 2" xfId="2755" xr:uid="{00000000-0005-0000-0000-000080150000}"/>
    <cellStyle name="40% – paryškinimas 1 3 3 2 2 2" xfId="2756" xr:uid="{00000000-0005-0000-0000-000081150000}"/>
    <cellStyle name="40% – paryškinimas 1 3 3 2 2 2 2" xfId="2757" xr:uid="{00000000-0005-0000-0000-000082150000}"/>
    <cellStyle name="40% – paryškinimas 1 3 3 2 2 2 2 2" xfId="2758" xr:uid="{00000000-0005-0000-0000-000083150000}"/>
    <cellStyle name="40% – paryškinimas 1 3 3 2 2 2 2 2 2" xfId="13571" xr:uid="{00000000-0005-0000-0000-000084150000}"/>
    <cellStyle name="40% – paryškinimas 1 3 3 2 2 2 2 3" xfId="9561" xr:uid="{00000000-0005-0000-0000-000085150000}"/>
    <cellStyle name="40% – paryškinimas 1 3 3 2 2 2 3" xfId="2759" xr:uid="{00000000-0005-0000-0000-000086150000}"/>
    <cellStyle name="40% – paryškinimas 1 3 3 2 2 2 3 2" xfId="13572" xr:uid="{00000000-0005-0000-0000-000087150000}"/>
    <cellStyle name="40% – paryškinimas 1 3 3 2 2 2 4" xfId="9560" xr:uid="{00000000-0005-0000-0000-000088150000}"/>
    <cellStyle name="40% – paryškinimas 1 3 3 2 2 3" xfId="2760" xr:uid="{00000000-0005-0000-0000-000089150000}"/>
    <cellStyle name="40% – paryškinimas 1 3 3 2 2 3 2" xfId="2761" xr:uid="{00000000-0005-0000-0000-00008A150000}"/>
    <cellStyle name="40% – paryškinimas 1 3 3 2 2 3 2 2" xfId="13573" xr:uid="{00000000-0005-0000-0000-00008B150000}"/>
    <cellStyle name="40% – paryškinimas 1 3 3 2 2 3 3" xfId="9562" xr:uid="{00000000-0005-0000-0000-00008C150000}"/>
    <cellStyle name="40% – paryškinimas 1 3 3 2 2 4" xfId="2762" xr:uid="{00000000-0005-0000-0000-00008D150000}"/>
    <cellStyle name="40% – paryškinimas 1 3 3 2 2 4 2" xfId="13574" xr:uid="{00000000-0005-0000-0000-00008E150000}"/>
    <cellStyle name="40% – paryškinimas 1 3 3 2 2 5" xfId="9559" xr:uid="{00000000-0005-0000-0000-00008F150000}"/>
    <cellStyle name="40% – paryškinimas 1 3 3 2 3" xfId="2763" xr:uid="{00000000-0005-0000-0000-000090150000}"/>
    <cellStyle name="40% – paryškinimas 1 3 3 2 3 2" xfId="2764" xr:uid="{00000000-0005-0000-0000-000091150000}"/>
    <cellStyle name="40% – paryškinimas 1 3 3 2 3 2 2" xfId="2765" xr:uid="{00000000-0005-0000-0000-000092150000}"/>
    <cellStyle name="40% – paryškinimas 1 3 3 2 3 2 2 2" xfId="13575" xr:uid="{00000000-0005-0000-0000-000093150000}"/>
    <cellStyle name="40% – paryškinimas 1 3 3 2 3 2 3" xfId="9564" xr:uid="{00000000-0005-0000-0000-000094150000}"/>
    <cellStyle name="40% – paryškinimas 1 3 3 2 3 3" xfId="2766" xr:uid="{00000000-0005-0000-0000-000095150000}"/>
    <cellStyle name="40% – paryškinimas 1 3 3 2 3 3 2" xfId="13576" xr:uid="{00000000-0005-0000-0000-000096150000}"/>
    <cellStyle name="40% – paryškinimas 1 3 3 2 3 4" xfId="9563" xr:uid="{00000000-0005-0000-0000-000097150000}"/>
    <cellStyle name="40% – paryškinimas 1 3 3 2 4" xfId="2767" xr:uid="{00000000-0005-0000-0000-000098150000}"/>
    <cellStyle name="40% – paryškinimas 1 3 3 2 4 2" xfId="2768" xr:uid="{00000000-0005-0000-0000-000099150000}"/>
    <cellStyle name="40% – paryškinimas 1 3 3 2 4 2 2" xfId="13577" xr:uid="{00000000-0005-0000-0000-00009A150000}"/>
    <cellStyle name="40% – paryškinimas 1 3 3 2 4 3" xfId="9565" xr:uid="{00000000-0005-0000-0000-00009B150000}"/>
    <cellStyle name="40% – paryškinimas 1 3 3 2 5" xfId="2769" xr:uid="{00000000-0005-0000-0000-00009C150000}"/>
    <cellStyle name="40% – paryškinimas 1 3 3 2 5 2" xfId="13578" xr:uid="{00000000-0005-0000-0000-00009D150000}"/>
    <cellStyle name="40% – paryškinimas 1 3 3 2 6" xfId="9558" xr:uid="{00000000-0005-0000-0000-00009E150000}"/>
    <cellStyle name="40% – paryškinimas 1 3 3 3" xfId="2770" xr:uid="{00000000-0005-0000-0000-00009F150000}"/>
    <cellStyle name="40% – paryškinimas 1 3 3 3 2" xfId="2771" xr:uid="{00000000-0005-0000-0000-0000A0150000}"/>
    <cellStyle name="40% – paryškinimas 1 3 3 3 2 2" xfId="2772" xr:uid="{00000000-0005-0000-0000-0000A1150000}"/>
    <cellStyle name="40% – paryškinimas 1 3 3 3 2 2 2" xfId="2773" xr:uid="{00000000-0005-0000-0000-0000A2150000}"/>
    <cellStyle name="40% – paryškinimas 1 3 3 3 2 2 2 2" xfId="13579" xr:uid="{00000000-0005-0000-0000-0000A3150000}"/>
    <cellStyle name="40% – paryškinimas 1 3 3 3 2 2 3" xfId="9568" xr:uid="{00000000-0005-0000-0000-0000A4150000}"/>
    <cellStyle name="40% – paryškinimas 1 3 3 3 2 3" xfId="2774" xr:uid="{00000000-0005-0000-0000-0000A5150000}"/>
    <cellStyle name="40% – paryškinimas 1 3 3 3 2 3 2" xfId="13580" xr:uid="{00000000-0005-0000-0000-0000A6150000}"/>
    <cellStyle name="40% – paryškinimas 1 3 3 3 2 4" xfId="9567" xr:uid="{00000000-0005-0000-0000-0000A7150000}"/>
    <cellStyle name="40% – paryškinimas 1 3 3 3 3" xfId="2775" xr:uid="{00000000-0005-0000-0000-0000A8150000}"/>
    <cellStyle name="40% – paryškinimas 1 3 3 3 3 2" xfId="2776" xr:uid="{00000000-0005-0000-0000-0000A9150000}"/>
    <cellStyle name="40% – paryškinimas 1 3 3 3 3 2 2" xfId="13581" xr:uid="{00000000-0005-0000-0000-0000AA150000}"/>
    <cellStyle name="40% – paryškinimas 1 3 3 3 3 3" xfId="9569" xr:uid="{00000000-0005-0000-0000-0000AB150000}"/>
    <cellStyle name="40% – paryškinimas 1 3 3 3 4" xfId="2777" xr:uid="{00000000-0005-0000-0000-0000AC150000}"/>
    <cellStyle name="40% – paryškinimas 1 3 3 3 4 2" xfId="13582" xr:uid="{00000000-0005-0000-0000-0000AD150000}"/>
    <cellStyle name="40% – paryškinimas 1 3 3 3 5" xfId="9566" xr:uid="{00000000-0005-0000-0000-0000AE150000}"/>
    <cellStyle name="40% – paryškinimas 1 3 3 4" xfId="2778" xr:uid="{00000000-0005-0000-0000-0000AF150000}"/>
    <cellStyle name="40% – paryškinimas 1 3 3 4 2" xfId="2779" xr:uid="{00000000-0005-0000-0000-0000B0150000}"/>
    <cellStyle name="40% – paryškinimas 1 3 3 4 2 2" xfId="2780" xr:uid="{00000000-0005-0000-0000-0000B1150000}"/>
    <cellStyle name="40% – paryškinimas 1 3 3 4 2 2 2" xfId="13583" xr:uid="{00000000-0005-0000-0000-0000B2150000}"/>
    <cellStyle name="40% – paryškinimas 1 3 3 4 2 3" xfId="9571" xr:uid="{00000000-0005-0000-0000-0000B3150000}"/>
    <cellStyle name="40% – paryškinimas 1 3 3 4 3" xfId="2781" xr:uid="{00000000-0005-0000-0000-0000B4150000}"/>
    <cellStyle name="40% – paryškinimas 1 3 3 4 3 2" xfId="13584" xr:uid="{00000000-0005-0000-0000-0000B5150000}"/>
    <cellStyle name="40% – paryškinimas 1 3 3 4 4" xfId="9570" xr:uid="{00000000-0005-0000-0000-0000B6150000}"/>
    <cellStyle name="40% – paryškinimas 1 3 3 5" xfId="2782" xr:uid="{00000000-0005-0000-0000-0000B7150000}"/>
    <cellStyle name="40% – paryškinimas 1 3 3 5 2" xfId="2783" xr:uid="{00000000-0005-0000-0000-0000B8150000}"/>
    <cellStyle name="40% – paryškinimas 1 3 3 5 2 2" xfId="13585" xr:uid="{00000000-0005-0000-0000-0000B9150000}"/>
    <cellStyle name="40% – paryškinimas 1 3 3 5 3" xfId="9572" xr:uid="{00000000-0005-0000-0000-0000BA150000}"/>
    <cellStyle name="40% – paryškinimas 1 3 3 6" xfId="2784" xr:uid="{00000000-0005-0000-0000-0000BB150000}"/>
    <cellStyle name="40% – paryškinimas 1 3 3 6 2" xfId="13586" xr:uid="{00000000-0005-0000-0000-0000BC150000}"/>
    <cellStyle name="40% – paryškinimas 1 3 3 7" xfId="9557" xr:uid="{00000000-0005-0000-0000-0000BD150000}"/>
    <cellStyle name="40% – paryškinimas 1 3 4" xfId="2785" xr:uid="{00000000-0005-0000-0000-0000BE150000}"/>
    <cellStyle name="40% – paryškinimas 1 3 4 2" xfId="2786" xr:uid="{00000000-0005-0000-0000-0000BF150000}"/>
    <cellStyle name="40% – paryškinimas 1 3 4 2 2" xfId="2787" xr:uid="{00000000-0005-0000-0000-0000C0150000}"/>
    <cellStyle name="40% – paryškinimas 1 3 4 2 2 2" xfId="2788" xr:uid="{00000000-0005-0000-0000-0000C1150000}"/>
    <cellStyle name="40% – paryškinimas 1 3 4 2 2 2 2" xfId="2789" xr:uid="{00000000-0005-0000-0000-0000C2150000}"/>
    <cellStyle name="40% – paryškinimas 1 3 4 2 2 2 2 2" xfId="13587" xr:uid="{00000000-0005-0000-0000-0000C3150000}"/>
    <cellStyle name="40% – paryškinimas 1 3 4 2 2 2 3" xfId="9576" xr:uid="{00000000-0005-0000-0000-0000C4150000}"/>
    <cellStyle name="40% – paryškinimas 1 3 4 2 2 3" xfId="2790" xr:uid="{00000000-0005-0000-0000-0000C5150000}"/>
    <cellStyle name="40% – paryškinimas 1 3 4 2 2 3 2" xfId="13588" xr:uid="{00000000-0005-0000-0000-0000C6150000}"/>
    <cellStyle name="40% – paryškinimas 1 3 4 2 2 4" xfId="9575" xr:uid="{00000000-0005-0000-0000-0000C7150000}"/>
    <cellStyle name="40% – paryškinimas 1 3 4 2 3" xfId="2791" xr:uid="{00000000-0005-0000-0000-0000C8150000}"/>
    <cellStyle name="40% – paryškinimas 1 3 4 2 3 2" xfId="2792" xr:uid="{00000000-0005-0000-0000-0000C9150000}"/>
    <cellStyle name="40% – paryškinimas 1 3 4 2 3 2 2" xfId="13589" xr:uid="{00000000-0005-0000-0000-0000CA150000}"/>
    <cellStyle name="40% – paryškinimas 1 3 4 2 3 3" xfId="9577" xr:uid="{00000000-0005-0000-0000-0000CB150000}"/>
    <cellStyle name="40% – paryškinimas 1 3 4 2 4" xfId="2793" xr:uid="{00000000-0005-0000-0000-0000CC150000}"/>
    <cellStyle name="40% – paryškinimas 1 3 4 2 4 2" xfId="13590" xr:uid="{00000000-0005-0000-0000-0000CD150000}"/>
    <cellStyle name="40% – paryškinimas 1 3 4 2 5" xfId="9574" xr:uid="{00000000-0005-0000-0000-0000CE150000}"/>
    <cellStyle name="40% – paryškinimas 1 3 4 3" xfId="2794" xr:uid="{00000000-0005-0000-0000-0000CF150000}"/>
    <cellStyle name="40% – paryškinimas 1 3 4 3 2" xfId="2795" xr:uid="{00000000-0005-0000-0000-0000D0150000}"/>
    <cellStyle name="40% – paryškinimas 1 3 4 3 2 2" xfId="2796" xr:uid="{00000000-0005-0000-0000-0000D1150000}"/>
    <cellStyle name="40% – paryškinimas 1 3 4 3 2 2 2" xfId="13591" xr:uid="{00000000-0005-0000-0000-0000D2150000}"/>
    <cellStyle name="40% – paryškinimas 1 3 4 3 2 3" xfId="9579" xr:uid="{00000000-0005-0000-0000-0000D3150000}"/>
    <cellStyle name="40% – paryškinimas 1 3 4 3 3" xfId="2797" xr:uid="{00000000-0005-0000-0000-0000D4150000}"/>
    <cellStyle name="40% – paryškinimas 1 3 4 3 3 2" xfId="13592" xr:uid="{00000000-0005-0000-0000-0000D5150000}"/>
    <cellStyle name="40% – paryškinimas 1 3 4 3 4" xfId="9578" xr:uid="{00000000-0005-0000-0000-0000D6150000}"/>
    <cellStyle name="40% – paryškinimas 1 3 4 4" xfId="2798" xr:uid="{00000000-0005-0000-0000-0000D7150000}"/>
    <cellStyle name="40% – paryškinimas 1 3 4 4 2" xfId="2799" xr:uid="{00000000-0005-0000-0000-0000D8150000}"/>
    <cellStyle name="40% – paryškinimas 1 3 4 4 2 2" xfId="13593" xr:uid="{00000000-0005-0000-0000-0000D9150000}"/>
    <cellStyle name="40% – paryškinimas 1 3 4 4 3" xfId="9580" xr:uid="{00000000-0005-0000-0000-0000DA150000}"/>
    <cellStyle name="40% – paryškinimas 1 3 4 5" xfId="2800" xr:uid="{00000000-0005-0000-0000-0000DB150000}"/>
    <cellStyle name="40% – paryškinimas 1 3 4 5 2" xfId="13594" xr:uid="{00000000-0005-0000-0000-0000DC150000}"/>
    <cellStyle name="40% – paryškinimas 1 3 4 6" xfId="9573" xr:uid="{00000000-0005-0000-0000-0000DD150000}"/>
    <cellStyle name="40% – paryškinimas 1 3 5" xfId="2801" xr:uid="{00000000-0005-0000-0000-0000DE150000}"/>
    <cellStyle name="40% – paryškinimas 1 3 5 2" xfId="2802" xr:uid="{00000000-0005-0000-0000-0000DF150000}"/>
    <cellStyle name="40% – paryškinimas 1 3 5 2 2" xfId="2803" xr:uid="{00000000-0005-0000-0000-0000E0150000}"/>
    <cellStyle name="40% – paryškinimas 1 3 5 2 2 2" xfId="2804" xr:uid="{00000000-0005-0000-0000-0000E1150000}"/>
    <cellStyle name="40% – paryškinimas 1 3 5 2 2 2 2" xfId="13595" xr:uid="{00000000-0005-0000-0000-0000E2150000}"/>
    <cellStyle name="40% – paryškinimas 1 3 5 2 2 3" xfId="9583" xr:uid="{00000000-0005-0000-0000-0000E3150000}"/>
    <cellStyle name="40% – paryškinimas 1 3 5 2 3" xfId="2805" xr:uid="{00000000-0005-0000-0000-0000E4150000}"/>
    <cellStyle name="40% – paryškinimas 1 3 5 2 3 2" xfId="13596" xr:uid="{00000000-0005-0000-0000-0000E5150000}"/>
    <cellStyle name="40% – paryškinimas 1 3 5 2 4" xfId="9582" xr:uid="{00000000-0005-0000-0000-0000E6150000}"/>
    <cellStyle name="40% – paryškinimas 1 3 5 3" xfId="2806" xr:uid="{00000000-0005-0000-0000-0000E7150000}"/>
    <cellStyle name="40% – paryškinimas 1 3 5 3 2" xfId="2807" xr:uid="{00000000-0005-0000-0000-0000E8150000}"/>
    <cellStyle name="40% – paryškinimas 1 3 5 3 2 2" xfId="13597" xr:uid="{00000000-0005-0000-0000-0000E9150000}"/>
    <cellStyle name="40% – paryškinimas 1 3 5 3 3" xfId="9584" xr:uid="{00000000-0005-0000-0000-0000EA150000}"/>
    <cellStyle name="40% – paryškinimas 1 3 5 4" xfId="2808" xr:uid="{00000000-0005-0000-0000-0000EB150000}"/>
    <cellStyle name="40% – paryškinimas 1 3 5 4 2" xfId="13598" xr:uid="{00000000-0005-0000-0000-0000EC150000}"/>
    <cellStyle name="40% – paryškinimas 1 3 5 5" xfId="9581" xr:uid="{00000000-0005-0000-0000-0000ED150000}"/>
    <cellStyle name="40% – paryškinimas 1 3 6" xfId="2809" xr:uid="{00000000-0005-0000-0000-0000EE150000}"/>
    <cellStyle name="40% – paryškinimas 1 3 6 2" xfId="2810" xr:uid="{00000000-0005-0000-0000-0000EF150000}"/>
    <cellStyle name="40% – paryškinimas 1 3 6 2 2" xfId="2811" xr:uid="{00000000-0005-0000-0000-0000F0150000}"/>
    <cellStyle name="40% – paryškinimas 1 3 6 2 2 2" xfId="13599" xr:uid="{00000000-0005-0000-0000-0000F1150000}"/>
    <cellStyle name="40% – paryškinimas 1 3 6 2 3" xfId="9586" xr:uid="{00000000-0005-0000-0000-0000F2150000}"/>
    <cellStyle name="40% – paryškinimas 1 3 6 3" xfId="2812" xr:uid="{00000000-0005-0000-0000-0000F3150000}"/>
    <cellStyle name="40% – paryškinimas 1 3 6 3 2" xfId="13600" xr:uid="{00000000-0005-0000-0000-0000F4150000}"/>
    <cellStyle name="40% – paryškinimas 1 3 6 4" xfId="9585" xr:uid="{00000000-0005-0000-0000-0000F5150000}"/>
    <cellStyle name="40% – paryškinimas 1 3 7" xfId="2813" xr:uid="{00000000-0005-0000-0000-0000F6150000}"/>
    <cellStyle name="40% – paryškinimas 1 3 7 2" xfId="2814" xr:uid="{00000000-0005-0000-0000-0000F7150000}"/>
    <cellStyle name="40% – paryškinimas 1 3 7 2 2" xfId="13601" xr:uid="{00000000-0005-0000-0000-0000F8150000}"/>
    <cellStyle name="40% – paryškinimas 1 3 7 3" xfId="9587" xr:uid="{00000000-0005-0000-0000-0000F9150000}"/>
    <cellStyle name="40% – paryškinimas 1 3 8" xfId="2815" xr:uid="{00000000-0005-0000-0000-0000FA150000}"/>
    <cellStyle name="40% – paryškinimas 1 3 8 2" xfId="13602" xr:uid="{00000000-0005-0000-0000-0000FB150000}"/>
    <cellStyle name="40% – paryškinimas 1 3 9" xfId="9524" xr:uid="{00000000-0005-0000-0000-0000FC150000}"/>
    <cellStyle name="40% – paryškinimas 1 4" xfId="2816" xr:uid="{00000000-0005-0000-0000-0000FD150000}"/>
    <cellStyle name="40% – paryškinimas 1 4 2" xfId="2817" xr:uid="{00000000-0005-0000-0000-0000FE150000}"/>
    <cellStyle name="40% – paryškinimas 1 4 2 2" xfId="2818" xr:uid="{00000000-0005-0000-0000-0000FF150000}"/>
    <cellStyle name="40% – paryškinimas 1 4 2 2 2" xfId="2819" xr:uid="{00000000-0005-0000-0000-000000160000}"/>
    <cellStyle name="40% – paryškinimas 1 4 2 2 2 2" xfId="2820" xr:uid="{00000000-0005-0000-0000-000001160000}"/>
    <cellStyle name="40% – paryškinimas 1 4 2 2 2 2 2" xfId="2821" xr:uid="{00000000-0005-0000-0000-000002160000}"/>
    <cellStyle name="40% – paryškinimas 1 4 2 2 2 2 2 2" xfId="2822" xr:uid="{00000000-0005-0000-0000-000003160000}"/>
    <cellStyle name="40% – paryškinimas 1 4 2 2 2 2 2 2 2" xfId="2823" xr:uid="{00000000-0005-0000-0000-000004160000}"/>
    <cellStyle name="40% – paryškinimas 1 4 2 2 2 2 2 2 2 2" xfId="13603" xr:uid="{00000000-0005-0000-0000-000005160000}"/>
    <cellStyle name="40% – paryškinimas 1 4 2 2 2 2 2 2 3" xfId="9594" xr:uid="{00000000-0005-0000-0000-000006160000}"/>
    <cellStyle name="40% – paryškinimas 1 4 2 2 2 2 2 3" xfId="2824" xr:uid="{00000000-0005-0000-0000-000007160000}"/>
    <cellStyle name="40% – paryškinimas 1 4 2 2 2 2 2 3 2" xfId="13604" xr:uid="{00000000-0005-0000-0000-000008160000}"/>
    <cellStyle name="40% – paryškinimas 1 4 2 2 2 2 2 4" xfId="9593" xr:uid="{00000000-0005-0000-0000-000009160000}"/>
    <cellStyle name="40% – paryškinimas 1 4 2 2 2 2 3" xfId="2825" xr:uid="{00000000-0005-0000-0000-00000A160000}"/>
    <cellStyle name="40% – paryškinimas 1 4 2 2 2 2 3 2" xfId="2826" xr:uid="{00000000-0005-0000-0000-00000B160000}"/>
    <cellStyle name="40% – paryškinimas 1 4 2 2 2 2 3 2 2" xfId="13605" xr:uid="{00000000-0005-0000-0000-00000C160000}"/>
    <cellStyle name="40% – paryškinimas 1 4 2 2 2 2 3 3" xfId="9595" xr:uid="{00000000-0005-0000-0000-00000D160000}"/>
    <cellStyle name="40% – paryškinimas 1 4 2 2 2 2 4" xfId="2827" xr:uid="{00000000-0005-0000-0000-00000E160000}"/>
    <cellStyle name="40% – paryškinimas 1 4 2 2 2 2 4 2" xfId="13606" xr:uid="{00000000-0005-0000-0000-00000F160000}"/>
    <cellStyle name="40% – paryškinimas 1 4 2 2 2 2 5" xfId="9592" xr:uid="{00000000-0005-0000-0000-000010160000}"/>
    <cellStyle name="40% – paryškinimas 1 4 2 2 2 3" xfId="2828" xr:uid="{00000000-0005-0000-0000-000011160000}"/>
    <cellStyle name="40% – paryškinimas 1 4 2 2 2 3 2" xfId="2829" xr:uid="{00000000-0005-0000-0000-000012160000}"/>
    <cellStyle name="40% – paryškinimas 1 4 2 2 2 3 2 2" xfId="2830" xr:uid="{00000000-0005-0000-0000-000013160000}"/>
    <cellStyle name="40% – paryškinimas 1 4 2 2 2 3 2 2 2" xfId="13607" xr:uid="{00000000-0005-0000-0000-000014160000}"/>
    <cellStyle name="40% – paryškinimas 1 4 2 2 2 3 2 3" xfId="9597" xr:uid="{00000000-0005-0000-0000-000015160000}"/>
    <cellStyle name="40% – paryškinimas 1 4 2 2 2 3 3" xfId="2831" xr:uid="{00000000-0005-0000-0000-000016160000}"/>
    <cellStyle name="40% – paryškinimas 1 4 2 2 2 3 3 2" xfId="13608" xr:uid="{00000000-0005-0000-0000-000017160000}"/>
    <cellStyle name="40% – paryškinimas 1 4 2 2 2 3 4" xfId="9596" xr:uid="{00000000-0005-0000-0000-000018160000}"/>
    <cellStyle name="40% – paryškinimas 1 4 2 2 2 4" xfId="2832" xr:uid="{00000000-0005-0000-0000-000019160000}"/>
    <cellStyle name="40% – paryškinimas 1 4 2 2 2 4 2" xfId="2833" xr:uid="{00000000-0005-0000-0000-00001A160000}"/>
    <cellStyle name="40% – paryškinimas 1 4 2 2 2 4 2 2" xfId="13609" xr:uid="{00000000-0005-0000-0000-00001B160000}"/>
    <cellStyle name="40% – paryškinimas 1 4 2 2 2 4 3" xfId="9598" xr:uid="{00000000-0005-0000-0000-00001C160000}"/>
    <cellStyle name="40% – paryškinimas 1 4 2 2 2 5" xfId="2834" xr:uid="{00000000-0005-0000-0000-00001D160000}"/>
    <cellStyle name="40% – paryškinimas 1 4 2 2 2 5 2" xfId="13610" xr:uid="{00000000-0005-0000-0000-00001E160000}"/>
    <cellStyle name="40% – paryškinimas 1 4 2 2 2 6" xfId="9591" xr:uid="{00000000-0005-0000-0000-00001F160000}"/>
    <cellStyle name="40% – paryškinimas 1 4 2 2 3" xfId="2835" xr:uid="{00000000-0005-0000-0000-000020160000}"/>
    <cellStyle name="40% – paryškinimas 1 4 2 2 3 2" xfId="2836" xr:uid="{00000000-0005-0000-0000-000021160000}"/>
    <cellStyle name="40% – paryškinimas 1 4 2 2 3 2 2" xfId="2837" xr:uid="{00000000-0005-0000-0000-000022160000}"/>
    <cellStyle name="40% – paryškinimas 1 4 2 2 3 2 2 2" xfId="2838" xr:uid="{00000000-0005-0000-0000-000023160000}"/>
    <cellStyle name="40% – paryškinimas 1 4 2 2 3 2 2 2 2" xfId="13611" xr:uid="{00000000-0005-0000-0000-000024160000}"/>
    <cellStyle name="40% – paryškinimas 1 4 2 2 3 2 2 3" xfId="9601" xr:uid="{00000000-0005-0000-0000-000025160000}"/>
    <cellStyle name="40% – paryškinimas 1 4 2 2 3 2 3" xfId="2839" xr:uid="{00000000-0005-0000-0000-000026160000}"/>
    <cellStyle name="40% – paryškinimas 1 4 2 2 3 2 3 2" xfId="13612" xr:uid="{00000000-0005-0000-0000-000027160000}"/>
    <cellStyle name="40% – paryškinimas 1 4 2 2 3 2 4" xfId="9600" xr:uid="{00000000-0005-0000-0000-000028160000}"/>
    <cellStyle name="40% – paryškinimas 1 4 2 2 3 3" xfId="2840" xr:uid="{00000000-0005-0000-0000-000029160000}"/>
    <cellStyle name="40% – paryškinimas 1 4 2 2 3 3 2" xfId="2841" xr:uid="{00000000-0005-0000-0000-00002A160000}"/>
    <cellStyle name="40% – paryškinimas 1 4 2 2 3 3 2 2" xfId="13613" xr:uid="{00000000-0005-0000-0000-00002B160000}"/>
    <cellStyle name="40% – paryškinimas 1 4 2 2 3 3 3" xfId="9602" xr:uid="{00000000-0005-0000-0000-00002C160000}"/>
    <cellStyle name="40% – paryškinimas 1 4 2 2 3 4" xfId="2842" xr:uid="{00000000-0005-0000-0000-00002D160000}"/>
    <cellStyle name="40% – paryškinimas 1 4 2 2 3 4 2" xfId="13614" xr:uid="{00000000-0005-0000-0000-00002E160000}"/>
    <cellStyle name="40% – paryškinimas 1 4 2 2 3 5" xfId="9599" xr:uid="{00000000-0005-0000-0000-00002F160000}"/>
    <cellStyle name="40% – paryškinimas 1 4 2 2 4" xfId="2843" xr:uid="{00000000-0005-0000-0000-000030160000}"/>
    <cellStyle name="40% – paryškinimas 1 4 2 2 4 2" xfId="2844" xr:uid="{00000000-0005-0000-0000-000031160000}"/>
    <cellStyle name="40% – paryškinimas 1 4 2 2 4 2 2" xfId="2845" xr:uid="{00000000-0005-0000-0000-000032160000}"/>
    <cellStyle name="40% – paryškinimas 1 4 2 2 4 2 2 2" xfId="13615" xr:uid="{00000000-0005-0000-0000-000033160000}"/>
    <cellStyle name="40% – paryškinimas 1 4 2 2 4 2 3" xfId="9604" xr:uid="{00000000-0005-0000-0000-000034160000}"/>
    <cellStyle name="40% – paryškinimas 1 4 2 2 4 3" xfId="2846" xr:uid="{00000000-0005-0000-0000-000035160000}"/>
    <cellStyle name="40% – paryškinimas 1 4 2 2 4 3 2" xfId="13616" xr:uid="{00000000-0005-0000-0000-000036160000}"/>
    <cellStyle name="40% – paryškinimas 1 4 2 2 4 4" xfId="9603" xr:uid="{00000000-0005-0000-0000-000037160000}"/>
    <cellStyle name="40% – paryškinimas 1 4 2 2 5" xfId="2847" xr:uid="{00000000-0005-0000-0000-000038160000}"/>
    <cellStyle name="40% – paryškinimas 1 4 2 2 5 2" xfId="2848" xr:uid="{00000000-0005-0000-0000-000039160000}"/>
    <cellStyle name="40% – paryškinimas 1 4 2 2 5 2 2" xfId="13617" xr:uid="{00000000-0005-0000-0000-00003A160000}"/>
    <cellStyle name="40% – paryškinimas 1 4 2 2 5 3" xfId="9605" xr:uid="{00000000-0005-0000-0000-00003B160000}"/>
    <cellStyle name="40% – paryškinimas 1 4 2 2 6" xfId="2849" xr:uid="{00000000-0005-0000-0000-00003C160000}"/>
    <cellStyle name="40% – paryškinimas 1 4 2 2 6 2" xfId="13618" xr:uid="{00000000-0005-0000-0000-00003D160000}"/>
    <cellStyle name="40% – paryškinimas 1 4 2 2 7" xfId="9590" xr:uid="{00000000-0005-0000-0000-00003E160000}"/>
    <cellStyle name="40% – paryškinimas 1 4 2 3" xfId="2850" xr:uid="{00000000-0005-0000-0000-00003F160000}"/>
    <cellStyle name="40% – paryškinimas 1 4 2 3 2" xfId="2851" xr:uid="{00000000-0005-0000-0000-000040160000}"/>
    <cellStyle name="40% – paryškinimas 1 4 2 3 2 2" xfId="2852" xr:uid="{00000000-0005-0000-0000-000041160000}"/>
    <cellStyle name="40% – paryškinimas 1 4 2 3 2 2 2" xfId="2853" xr:uid="{00000000-0005-0000-0000-000042160000}"/>
    <cellStyle name="40% – paryškinimas 1 4 2 3 2 2 2 2" xfId="2854" xr:uid="{00000000-0005-0000-0000-000043160000}"/>
    <cellStyle name="40% – paryškinimas 1 4 2 3 2 2 2 2 2" xfId="13619" xr:uid="{00000000-0005-0000-0000-000044160000}"/>
    <cellStyle name="40% – paryškinimas 1 4 2 3 2 2 2 3" xfId="9609" xr:uid="{00000000-0005-0000-0000-000045160000}"/>
    <cellStyle name="40% – paryškinimas 1 4 2 3 2 2 3" xfId="2855" xr:uid="{00000000-0005-0000-0000-000046160000}"/>
    <cellStyle name="40% – paryškinimas 1 4 2 3 2 2 3 2" xfId="13620" xr:uid="{00000000-0005-0000-0000-000047160000}"/>
    <cellStyle name="40% – paryškinimas 1 4 2 3 2 2 4" xfId="9608" xr:uid="{00000000-0005-0000-0000-000048160000}"/>
    <cellStyle name="40% – paryškinimas 1 4 2 3 2 3" xfId="2856" xr:uid="{00000000-0005-0000-0000-000049160000}"/>
    <cellStyle name="40% – paryškinimas 1 4 2 3 2 3 2" xfId="2857" xr:uid="{00000000-0005-0000-0000-00004A160000}"/>
    <cellStyle name="40% – paryškinimas 1 4 2 3 2 3 2 2" xfId="13621" xr:uid="{00000000-0005-0000-0000-00004B160000}"/>
    <cellStyle name="40% – paryškinimas 1 4 2 3 2 3 3" xfId="9610" xr:uid="{00000000-0005-0000-0000-00004C160000}"/>
    <cellStyle name="40% – paryškinimas 1 4 2 3 2 4" xfId="2858" xr:uid="{00000000-0005-0000-0000-00004D160000}"/>
    <cellStyle name="40% – paryškinimas 1 4 2 3 2 4 2" xfId="13622" xr:uid="{00000000-0005-0000-0000-00004E160000}"/>
    <cellStyle name="40% – paryškinimas 1 4 2 3 2 5" xfId="9607" xr:uid="{00000000-0005-0000-0000-00004F160000}"/>
    <cellStyle name="40% – paryškinimas 1 4 2 3 3" xfId="2859" xr:uid="{00000000-0005-0000-0000-000050160000}"/>
    <cellStyle name="40% – paryškinimas 1 4 2 3 3 2" xfId="2860" xr:uid="{00000000-0005-0000-0000-000051160000}"/>
    <cellStyle name="40% – paryškinimas 1 4 2 3 3 2 2" xfId="2861" xr:uid="{00000000-0005-0000-0000-000052160000}"/>
    <cellStyle name="40% – paryškinimas 1 4 2 3 3 2 2 2" xfId="13623" xr:uid="{00000000-0005-0000-0000-000053160000}"/>
    <cellStyle name="40% – paryškinimas 1 4 2 3 3 2 3" xfId="9612" xr:uid="{00000000-0005-0000-0000-000054160000}"/>
    <cellStyle name="40% – paryškinimas 1 4 2 3 3 3" xfId="2862" xr:uid="{00000000-0005-0000-0000-000055160000}"/>
    <cellStyle name="40% – paryškinimas 1 4 2 3 3 3 2" xfId="13624" xr:uid="{00000000-0005-0000-0000-000056160000}"/>
    <cellStyle name="40% – paryškinimas 1 4 2 3 3 4" xfId="9611" xr:uid="{00000000-0005-0000-0000-000057160000}"/>
    <cellStyle name="40% – paryškinimas 1 4 2 3 4" xfId="2863" xr:uid="{00000000-0005-0000-0000-000058160000}"/>
    <cellStyle name="40% – paryškinimas 1 4 2 3 4 2" xfId="2864" xr:uid="{00000000-0005-0000-0000-000059160000}"/>
    <cellStyle name="40% – paryškinimas 1 4 2 3 4 2 2" xfId="13625" xr:uid="{00000000-0005-0000-0000-00005A160000}"/>
    <cellStyle name="40% – paryškinimas 1 4 2 3 4 3" xfId="9613" xr:uid="{00000000-0005-0000-0000-00005B160000}"/>
    <cellStyle name="40% – paryškinimas 1 4 2 3 5" xfId="2865" xr:uid="{00000000-0005-0000-0000-00005C160000}"/>
    <cellStyle name="40% – paryškinimas 1 4 2 3 5 2" xfId="13626" xr:uid="{00000000-0005-0000-0000-00005D160000}"/>
    <cellStyle name="40% – paryškinimas 1 4 2 3 6" xfId="9606" xr:uid="{00000000-0005-0000-0000-00005E160000}"/>
    <cellStyle name="40% – paryškinimas 1 4 2 4" xfId="2866" xr:uid="{00000000-0005-0000-0000-00005F160000}"/>
    <cellStyle name="40% – paryškinimas 1 4 2 4 2" xfId="2867" xr:uid="{00000000-0005-0000-0000-000060160000}"/>
    <cellStyle name="40% – paryškinimas 1 4 2 4 2 2" xfId="2868" xr:uid="{00000000-0005-0000-0000-000061160000}"/>
    <cellStyle name="40% – paryškinimas 1 4 2 4 2 2 2" xfId="2869" xr:uid="{00000000-0005-0000-0000-000062160000}"/>
    <cellStyle name="40% – paryškinimas 1 4 2 4 2 2 2 2" xfId="13627" xr:uid="{00000000-0005-0000-0000-000063160000}"/>
    <cellStyle name="40% – paryškinimas 1 4 2 4 2 2 3" xfId="9616" xr:uid="{00000000-0005-0000-0000-000064160000}"/>
    <cellStyle name="40% – paryškinimas 1 4 2 4 2 3" xfId="2870" xr:uid="{00000000-0005-0000-0000-000065160000}"/>
    <cellStyle name="40% – paryškinimas 1 4 2 4 2 3 2" xfId="13628" xr:uid="{00000000-0005-0000-0000-000066160000}"/>
    <cellStyle name="40% – paryškinimas 1 4 2 4 2 4" xfId="9615" xr:uid="{00000000-0005-0000-0000-000067160000}"/>
    <cellStyle name="40% – paryškinimas 1 4 2 4 3" xfId="2871" xr:uid="{00000000-0005-0000-0000-000068160000}"/>
    <cellStyle name="40% – paryškinimas 1 4 2 4 3 2" xfId="2872" xr:uid="{00000000-0005-0000-0000-000069160000}"/>
    <cellStyle name="40% – paryškinimas 1 4 2 4 3 2 2" xfId="13629" xr:uid="{00000000-0005-0000-0000-00006A160000}"/>
    <cellStyle name="40% – paryškinimas 1 4 2 4 3 3" xfId="9617" xr:uid="{00000000-0005-0000-0000-00006B160000}"/>
    <cellStyle name="40% – paryškinimas 1 4 2 4 4" xfId="2873" xr:uid="{00000000-0005-0000-0000-00006C160000}"/>
    <cellStyle name="40% – paryškinimas 1 4 2 4 4 2" xfId="13630" xr:uid="{00000000-0005-0000-0000-00006D160000}"/>
    <cellStyle name="40% – paryškinimas 1 4 2 4 5" xfId="9614" xr:uid="{00000000-0005-0000-0000-00006E160000}"/>
    <cellStyle name="40% – paryškinimas 1 4 2 5" xfId="2874" xr:uid="{00000000-0005-0000-0000-00006F160000}"/>
    <cellStyle name="40% – paryškinimas 1 4 2 5 2" xfId="2875" xr:uid="{00000000-0005-0000-0000-000070160000}"/>
    <cellStyle name="40% – paryškinimas 1 4 2 5 2 2" xfId="2876" xr:uid="{00000000-0005-0000-0000-000071160000}"/>
    <cellStyle name="40% – paryškinimas 1 4 2 5 2 2 2" xfId="13631" xr:uid="{00000000-0005-0000-0000-000072160000}"/>
    <cellStyle name="40% – paryškinimas 1 4 2 5 2 3" xfId="9619" xr:uid="{00000000-0005-0000-0000-000073160000}"/>
    <cellStyle name="40% – paryškinimas 1 4 2 5 3" xfId="2877" xr:uid="{00000000-0005-0000-0000-000074160000}"/>
    <cellStyle name="40% – paryškinimas 1 4 2 5 3 2" xfId="13632" xr:uid="{00000000-0005-0000-0000-000075160000}"/>
    <cellStyle name="40% – paryškinimas 1 4 2 5 4" xfId="9618" xr:uid="{00000000-0005-0000-0000-000076160000}"/>
    <cellStyle name="40% – paryškinimas 1 4 2 6" xfId="2878" xr:uid="{00000000-0005-0000-0000-000077160000}"/>
    <cellStyle name="40% – paryškinimas 1 4 2 6 2" xfId="2879" xr:uid="{00000000-0005-0000-0000-000078160000}"/>
    <cellStyle name="40% – paryškinimas 1 4 2 6 2 2" xfId="13633" xr:uid="{00000000-0005-0000-0000-000079160000}"/>
    <cellStyle name="40% – paryškinimas 1 4 2 6 3" xfId="9620" xr:uid="{00000000-0005-0000-0000-00007A160000}"/>
    <cellStyle name="40% – paryškinimas 1 4 2 7" xfId="2880" xr:uid="{00000000-0005-0000-0000-00007B160000}"/>
    <cellStyle name="40% – paryškinimas 1 4 2 7 2" xfId="13634" xr:uid="{00000000-0005-0000-0000-00007C160000}"/>
    <cellStyle name="40% – paryškinimas 1 4 2 8" xfId="9589" xr:uid="{00000000-0005-0000-0000-00007D160000}"/>
    <cellStyle name="40% – paryškinimas 1 4 3" xfId="2881" xr:uid="{00000000-0005-0000-0000-00007E160000}"/>
    <cellStyle name="40% – paryškinimas 1 4 3 2" xfId="2882" xr:uid="{00000000-0005-0000-0000-00007F160000}"/>
    <cellStyle name="40% – paryškinimas 1 4 3 2 2" xfId="2883" xr:uid="{00000000-0005-0000-0000-000080160000}"/>
    <cellStyle name="40% – paryškinimas 1 4 3 2 2 2" xfId="2884" xr:uid="{00000000-0005-0000-0000-000081160000}"/>
    <cellStyle name="40% – paryškinimas 1 4 3 2 2 2 2" xfId="2885" xr:uid="{00000000-0005-0000-0000-000082160000}"/>
    <cellStyle name="40% – paryškinimas 1 4 3 2 2 2 2 2" xfId="2886" xr:uid="{00000000-0005-0000-0000-000083160000}"/>
    <cellStyle name="40% – paryškinimas 1 4 3 2 2 2 2 2 2" xfId="13635" xr:uid="{00000000-0005-0000-0000-000084160000}"/>
    <cellStyle name="40% – paryškinimas 1 4 3 2 2 2 2 3" xfId="9625" xr:uid="{00000000-0005-0000-0000-000085160000}"/>
    <cellStyle name="40% – paryškinimas 1 4 3 2 2 2 3" xfId="2887" xr:uid="{00000000-0005-0000-0000-000086160000}"/>
    <cellStyle name="40% – paryškinimas 1 4 3 2 2 2 3 2" xfId="13636" xr:uid="{00000000-0005-0000-0000-000087160000}"/>
    <cellStyle name="40% – paryškinimas 1 4 3 2 2 2 4" xfId="9624" xr:uid="{00000000-0005-0000-0000-000088160000}"/>
    <cellStyle name="40% – paryškinimas 1 4 3 2 2 3" xfId="2888" xr:uid="{00000000-0005-0000-0000-000089160000}"/>
    <cellStyle name="40% – paryškinimas 1 4 3 2 2 3 2" xfId="2889" xr:uid="{00000000-0005-0000-0000-00008A160000}"/>
    <cellStyle name="40% – paryškinimas 1 4 3 2 2 3 2 2" xfId="13637" xr:uid="{00000000-0005-0000-0000-00008B160000}"/>
    <cellStyle name="40% – paryškinimas 1 4 3 2 2 3 3" xfId="9626" xr:uid="{00000000-0005-0000-0000-00008C160000}"/>
    <cellStyle name="40% – paryškinimas 1 4 3 2 2 4" xfId="2890" xr:uid="{00000000-0005-0000-0000-00008D160000}"/>
    <cellStyle name="40% – paryškinimas 1 4 3 2 2 4 2" xfId="13638" xr:uid="{00000000-0005-0000-0000-00008E160000}"/>
    <cellStyle name="40% – paryškinimas 1 4 3 2 2 5" xfId="9623" xr:uid="{00000000-0005-0000-0000-00008F160000}"/>
    <cellStyle name="40% – paryškinimas 1 4 3 2 3" xfId="2891" xr:uid="{00000000-0005-0000-0000-000090160000}"/>
    <cellStyle name="40% – paryškinimas 1 4 3 2 3 2" xfId="2892" xr:uid="{00000000-0005-0000-0000-000091160000}"/>
    <cellStyle name="40% – paryškinimas 1 4 3 2 3 2 2" xfId="2893" xr:uid="{00000000-0005-0000-0000-000092160000}"/>
    <cellStyle name="40% – paryškinimas 1 4 3 2 3 2 2 2" xfId="13639" xr:uid="{00000000-0005-0000-0000-000093160000}"/>
    <cellStyle name="40% – paryškinimas 1 4 3 2 3 2 3" xfId="9628" xr:uid="{00000000-0005-0000-0000-000094160000}"/>
    <cellStyle name="40% – paryškinimas 1 4 3 2 3 3" xfId="2894" xr:uid="{00000000-0005-0000-0000-000095160000}"/>
    <cellStyle name="40% – paryškinimas 1 4 3 2 3 3 2" xfId="13640" xr:uid="{00000000-0005-0000-0000-000096160000}"/>
    <cellStyle name="40% – paryškinimas 1 4 3 2 3 4" xfId="9627" xr:uid="{00000000-0005-0000-0000-000097160000}"/>
    <cellStyle name="40% – paryškinimas 1 4 3 2 4" xfId="2895" xr:uid="{00000000-0005-0000-0000-000098160000}"/>
    <cellStyle name="40% – paryškinimas 1 4 3 2 4 2" xfId="2896" xr:uid="{00000000-0005-0000-0000-000099160000}"/>
    <cellStyle name="40% – paryškinimas 1 4 3 2 4 2 2" xfId="13641" xr:uid="{00000000-0005-0000-0000-00009A160000}"/>
    <cellStyle name="40% – paryškinimas 1 4 3 2 4 3" xfId="9629" xr:uid="{00000000-0005-0000-0000-00009B160000}"/>
    <cellStyle name="40% – paryškinimas 1 4 3 2 5" xfId="2897" xr:uid="{00000000-0005-0000-0000-00009C160000}"/>
    <cellStyle name="40% – paryškinimas 1 4 3 2 5 2" xfId="13642" xr:uid="{00000000-0005-0000-0000-00009D160000}"/>
    <cellStyle name="40% – paryškinimas 1 4 3 2 6" xfId="9622" xr:uid="{00000000-0005-0000-0000-00009E160000}"/>
    <cellStyle name="40% – paryškinimas 1 4 3 3" xfId="2898" xr:uid="{00000000-0005-0000-0000-00009F160000}"/>
    <cellStyle name="40% – paryškinimas 1 4 3 3 2" xfId="2899" xr:uid="{00000000-0005-0000-0000-0000A0160000}"/>
    <cellStyle name="40% – paryškinimas 1 4 3 3 2 2" xfId="2900" xr:uid="{00000000-0005-0000-0000-0000A1160000}"/>
    <cellStyle name="40% – paryškinimas 1 4 3 3 2 2 2" xfId="2901" xr:uid="{00000000-0005-0000-0000-0000A2160000}"/>
    <cellStyle name="40% – paryškinimas 1 4 3 3 2 2 2 2" xfId="13643" xr:uid="{00000000-0005-0000-0000-0000A3160000}"/>
    <cellStyle name="40% – paryškinimas 1 4 3 3 2 2 3" xfId="9632" xr:uid="{00000000-0005-0000-0000-0000A4160000}"/>
    <cellStyle name="40% – paryškinimas 1 4 3 3 2 3" xfId="2902" xr:uid="{00000000-0005-0000-0000-0000A5160000}"/>
    <cellStyle name="40% – paryškinimas 1 4 3 3 2 3 2" xfId="13644" xr:uid="{00000000-0005-0000-0000-0000A6160000}"/>
    <cellStyle name="40% – paryškinimas 1 4 3 3 2 4" xfId="9631" xr:uid="{00000000-0005-0000-0000-0000A7160000}"/>
    <cellStyle name="40% – paryškinimas 1 4 3 3 3" xfId="2903" xr:uid="{00000000-0005-0000-0000-0000A8160000}"/>
    <cellStyle name="40% – paryškinimas 1 4 3 3 3 2" xfId="2904" xr:uid="{00000000-0005-0000-0000-0000A9160000}"/>
    <cellStyle name="40% – paryškinimas 1 4 3 3 3 2 2" xfId="13645" xr:uid="{00000000-0005-0000-0000-0000AA160000}"/>
    <cellStyle name="40% – paryškinimas 1 4 3 3 3 3" xfId="9633" xr:uid="{00000000-0005-0000-0000-0000AB160000}"/>
    <cellStyle name="40% – paryškinimas 1 4 3 3 4" xfId="2905" xr:uid="{00000000-0005-0000-0000-0000AC160000}"/>
    <cellStyle name="40% – paryškinimas 1 4 3 3 4 2" xfId="13646" xr:uid="{00000000-0005-0000-0000-0000AD160000}"/>
    <cellStyle name="40% – paryškinimas 1 4 3 3 5" xfId="9630" xr:uid="{00000000-0005-0000-0000-0000AE160000}"/>
    <cellStyle name="40% – paryškinimas 1 4 3 4" xfId="2906" xr:uid="{00000000-0005-0000-0000-0000AF160000}"/>
    <cellStyle name="40% – paryškinimas 1 4 3 4 2" xfId="2907" xr:uid="{00000000-0005-0000-0000-0000B0160000}"/>
    <cellStyle name="40% – paryškinimas 1 4 3 4 2 2" xfId="2908" xr:uid="{00000000-0005-0000-0000-0000B1160000}"/>
    <cellStyle name="40% – paryškinimas 1 4 3 4 2 2 2" xfId="13647" xr:uid="{00000000-0005-0000-0000-0000B2160000}"/>
    <cellStyle name="40% – paryškinimas 1 4 3 4 2 3" xfId="9635" xr:uid="{00000000-0005-0000-0000-0000B3160000}"/>
    <cellStyle name="40% – paryškinimas 1 4 3 4 3" xfId="2909" xr:uid="{00000000-0005-0000-0000-0000B4160000}"/>
    <cellStyle name="40% – paryškinimas 1 4 3 4 3 2" xfId="13648" xr:uid="{00000000-0005-0000-0000-0000B5160000}"/>
    <cellStyle name="40% – paryškinimas 1 4 3 4 4" xfId="9634" xr:uid="{00000000-0005-0000-0000-0000B6160000}"/>
    <cellStyle name="40% – paryškinimas 1 4 3 5" xfId="2910" xr:uid="{00000000-0005-0000-0000-0000B7160000}"/>
    <cellStyle name="40% – paryškinimas 1 4 3 5 2" xfId="2911" xr:uid="{00000000-0005-0000-0000-0000B8160000}"/>
    <cellStyle name="40% – paryškinimas 1 4 3 5 2 2" xfId="13649" xr:uid="{00000000-0005-0000-0000-0000B9160000}"/>
    <cellStyle name="40% – paryškinimas 1 4 3 5 3" xfId="9636" xr:uid="{00000000-0005-0000-0000-0000BA160000}"/>
    <cellStyle name="40% – paryškinimas 1 4 3 6" xfId="2912" xr:uid="{00000000-0005-0000-0000-0000BB160000}"/>
    <cellStyle name="40% – paryškinimas 1 4 3 6 2" xfId="13650" xr:uid="{00000000-0005-0000-0000-0000BC160000}"/>
    <cellStyle name="40% – paryškinimas 1 4 3 7" xfId="9621" xr:uid="{00000000-0005-0000-0000-0000BD160000}"/>
    <cellStyle name="40% – paryškinimas 1 4 4" xfId="2913" xr:uid="{00000000-0005-0000-0000-0000BE160000}"/>
    <cellStyle name="40% – paryškinimas 1 4 4 2" xfId="2914" xr:uid="{00000000-0005-0000-0000-0000BF160000}"/>
    <cellStyle name="40% – paryškinimas 1 4 4 2 2" xfId="2915" xr:uid="{00000000-0005-0000-0000-0000C0160000}"/>
    <cellStyle name="40% – paryškinimas 1 4 4 2 2 2" xfId="2916" xr:uid="{00000000-0005-0000-0000-0000C1160000}"/>
    <cellStyle name="40% – paryškinimas 1 4 4 2 2 2 2" xfId="2917" xr:uid="{00000000-0005-0000-0000-0000C2160000}"/>
    <cellStyle name="40% – paryškinimas 1 4 4 2 2 2 2 2" xfId="13651" xr:uid="{00000000-0005-0000-0000-0000C3160000}"/>
    <cellStyle name="40% – paryškinimas 1 4 4 2 2 2 3" xfId="9640" xr:uid="{00000000-0005-0000-0000-0000C4160000}"/>
    <cellStyle name="40% – paryškinimas 1 4 4 2 2 3" xfId="2918" xr:uid="{00000000-0005-0000-0000-0000C5160000}"/>
    <cellStyle name="40% – paryškinimas 1 4 4 2 2 3 2" xfId="13652" xr:uid="{00000000-0005-0000-0000-0000C6160000}"/>
    <cellStyle name="40% – paryškinimas 1 4 4 2 2 4" xfId="9639" xr:uid="{00000000-0005-0000-0000-0000C7160000}"/>
    <cellStyle name="40% – paryškinimas 1 4 4 2 3" xfId="2919" xr:uid="{00000000-0005-0000-0000-0000C8160000}"/>
    <cellStyle name="40% – paryškinimas 1 4 4 2 3 2" xfId="2920" xr:uid="{00000000-0005-0000-0000-0000C9160000}"/>
    <cellStyle name="40% – paryškinimas 1 4 4 2 3 2 2" xfId="13653" xr:uid="{00000000-0005-0000-0000-0000CA160000}"/>
    <cellStyle name="40% – paryškinimas 1 4 4 2 3 3" xfId="9641" xr:uid="{00000000-0005-0000-0000-0000CB160000}"/>
    <cellStyle name="40% – paryškinimas 1 4 4 2 4" xfId="2921" xr:uid="{00000000-0005-0000-0000-0000CC160000}"/>
    <cellStyle name="40% – paryškinimas 1 4 4 2 4 2" xfId="13654" xr:uid="{00000000-0005-0000-0000-0000CD160000}"/>
    <cellStyle name="40% – paryškinimas 1 4 4 2 5" xfId="9638" xr:uid="{00000000-0005-0000-0000-0000CE160000}"/>
    <cellStyle name="40% – paryškinimas 1 4 4 3" xfId="2922" xr:uid="{00000000-0005-0000-0000-0000CF160000}"/>
    <cellStyle name="40% – paryškinimas 1 4 4 3 2" xfId="2923" xr:uid="{00000000-0005-0000-0000-0000D0160000}"/>
    <cellStyle name="40% – paryškinimas 1 4 4 3 2 2" xfId="2924" xr:uid="{00000000-0005-0000-0000-0000D1160000}"/>
    <cellStyle name="40% – paryškinimas 1 4 4 3 2 2 2" xfId="13655" xr:uid="{00000000-0005-0000-0000-0000D2160000}"/>
    <cellStyle name="40% – paryškinimas 1 4 4 3 2 3" xfId="9643" xr:uid="{00000000-0005-0000-0000-0000D3160000}"/>
    <cellStyle name="40% – paryškinimas 1 4 4 3 3" xfId="2925" xr:uid="{00000000-0005-0000-0000-0000D4160000}"/>
    <cellStyle name="40% – paryškinimas 1 4 4 3 3 2" xfId="13656" xr:uid="{00000000-0005-0000-0000-0000D5160000}"/>
    <cellStyle name="40% – paryškinimas 1 4 4 3 4" xfId="9642" xr:uid="{00000000-0005-0000-0000-0000D6160000}"/>
    <cellStyle name="40% – paryškinimas 1 4 4 4" xfId="2926" xr:uid="{00000000-0005-0000-0000-0000D7160000}"/>
    <cellStyle name="40% – paryškinimas 1 4 4 4 2" xfId="2927" xr:uid="{00000000-0005-0000-0000-0000D8160000}"/>
    <cellStyle name="40% – paryškinimas 1 4 4 4 2 2" xfId="13657" xr:uid="{00000000-0005-0000-0000-0000D9160000}"/>
    <cellStyle name="40% – paryškinimas 1 4 4 4 3" xfId="9644" xr:uid="{00000000-0005-0000-0000-0000DA160000}"/>
    <cellStyle name="40% – paryškinimas 1 4 4 5" xfId="2928" xr:uid="{00000000-0005-0000-0000-0000DB160000}"/>
    <cellStyle name="40% – paryškinimas 1 4 4 5 2" xfId="13658" xr:uid="{00000000-0005-0000-0000-0000DC160000}"/>
    <cellStyle name="40% – paryškinimas 1 4 4 6" xfId="9637" xr:uid="{00000000-0005-0000-0000-0000DD160000}"/>
    <cellStyle name="40% – paryškinimas 1 4 5" xfId="2929" xr:uid="{00000000-0005-0000-0000-0000DE160000}"/>
    <cellStyle name="40% – paryškinimas 1 4 5 2" xfId="2930" xr:uid="{00000000-0005-0000-0000-0000DF160000}"/>
    <cellStyle name="40% – paryškinimas 1 4 5 2 2" xfId="2931" xr:uid="{00000000-0005-0000-0000-0000E0160000}"/>
    <cellStyle name="40% – paryškinimas 1 4 5 2 2 2" xfId="2932" xr:uid="{00000000-0005-0000-0000-0000E1160000}"/>
    <cellStyle name="40% – paryškinimas 1 4 5 2 2 2 2" xfId="13659" xr:uid="{00000000-0005-0000-0000-0000E2160000}"/>
    <cellStyle name="40% – paryškinimas 1 4 5 2 2 3" xfId="9647" xr:uid="{00000000-0005-0000-0000-0000E3160000}"/>
    <cellStyle name="40% – paryškinimas 1 4 5 2 3" xfId="2933" xr:uid="{00000000-0005-0000-0000-0000E4160000}"/>
    <cellStyle name="40% – paryškinimas 1 4 5 2 3 2" xfId="13660" xr:uid="{00000000-0005-0000-0000-0000E5160000}"/>
    <cellStyle name="40% – paryškinimas 1 4 5 2 4" xfId="9646" xr:uid="{00000000-0005-0000-0000-0000E6160000}"/>
    <cellStyle name="40% – paryškinimas 1 4 5 3" xfId="2934" xr:uid="{00000000-0005-0000-0000-0000E7160000}"/>
    <cellStyle name="40% – paryškinimas 1 4 5 3 2" xfId="2935" xr:uid="{00000000-0005-0000-0000-0000E8160000}"/>
    <cellStyle name="40% – paryškinimas 1 4 5 3 2 2" xfId="13661" xr:uid="{00000000-0005-0000-0000-0000E9160000}"/>
    <cellStyle name="40% – paryškinimas 1 4 5 3 3" xfId="9648" xr:uid="{00000000-0005-0000-0000-0000EA160000}"/>
    <cellStyle name="40% – paryškinimas 1 4 5 4" xfId="2936" xr:uid="{00000000-0005-0000-0000-0000EB160000}"/>
    <cellStyle name="40% – paryškinimas 1 4 5 4 2" xfId="13662" xr:uid="{00000000-0005-0000-0000-0000EC160000}"/>
    <cellStyle name="40% – paryškinimas 1 4 5 5" xfId="9645" xr:uid="{00000000-0005-0000-0000-0000ED160000}"/>
    <cellStyle name="40% – paryškinimas 1 4 6" xfId="2937" xr:uid="{00000000-0005-0000-0000-0000EE160000}"/>
    <cellStyle name="40% – paryškinimas 1 4 6 2" xfId="2938" xr:uid="{00000000-0005-0000-0000-0000EF160000}"/>
    <cellStyle name="40% – paryškinimas 1 4 6 2 2" xfId="2939" xr:uid="{00000000-0005-0000-0000-0000F0160000}"/>
    <cellStyle name="40% – paryškinimas 1 4 6 2 2 2" xfId="13663" xr:uid="{00000000-0005-0000-0000-0000F1160000}"/>
    <cellStyle name="40% – paryškinimas 1 4 6 2 3" xfId="9650" xr:uid="{00000000-0005-0000-0000-0000F2160000}"/>
    <cellStyle name="40% – paryškinimas 1 4 6 3" xfId="2940" xr:uid="{00000000-0005-0000-0000-0000F3160000}"/>
    <cellStyle name="40% – paryškinimas 1 4 6 3 2" xfId="13664" xr:uid="{00000000-0005-0000-0000-0000F4160000}"/>
    <cellStyle name="40% – paryškinimas 1 4 6 4" xfId="9649" xr:uid="{00000000-0005-0000-0000-0000F5160000}"/>
    <cellStyle name="40% – paryškinimas 1 4 7" xfId="2941" xr:uid="{00000000-0005-0000-0000-0000F6160000}"/>
    <cellStyle name="40% – paryškinimas 1 4 7 2" xfId="2942" xr:uid="{00000000-0005-0000-0000-0000F7160000}"/>
    <cellStyle name="40% – paryškinimas 1 4 7 2 2" xfId="13665" xr:uid="{00000000-0005-0000-0000-0000F8160000}"/>
    <cellStyle name="40% – paryškinimas 1 4 7 3" xfId="9651" xr:uid="{00000000-0005-0000-0000-0000F9160000}"/>
    <cellStyle name="40% – paryškinimas 1 4 8" xfId="2943" xr:uid="{00000000-0005-0000-0000-0000FA160000}"/>
    <cellStyle name="40% – paryškinimas 1 4 8 2" xfId="13666" xr:uid="{00000000-0005-0000-0000-0000FB160000}"/>
    <cellStyle name="40% – paryškinimas 1 4 9" xfId="9588" xr:uid="{00000000-0005-0000-0000-0000FC160000}"/>
    <cellStyle name="40% – paryškinimas 1 5" xfId="2944" xr:uid="{00000000-0005-0000-0000-0000FD160000}"/>
    <cellStyle name="40% – paryškinimas 1 5 2" xfId="2945" xr:uid="{00000000-0005-0000-0000-0000FE160000}"/>
    <cellStyle name="40% – paryškinimas 1 5 2 2" xfId="2946" xr:uid="{00000000-0005-0000-0000-0000FF160000}"/>
    <cellStyle name="40% – paryškinimas 1 5 2 2 2" xfId="2947" xr:uid="{00000000-0005-0000-0000-000000170000}"/>
    <cellStyle name="40% – paryškinimas 1 5 2 2 2 2" xfId="2948" xr:uid="{00000000-0005-0000-0000-000001170000}"/>
    <cellStyle name="40% – paryškinimas 1 5 2 2 2 2 2" xfId="2949" xr:uid="{00000000-0005-0000-0000-000002170000}"/>
    <cellStyle name="40% – paryškinimas 1 5 2 2 2 2 2 2" xfId="2950" xr:uid="{00000000-0005-0000-0000-000003170000}"/>
    <cellStyle name="40% – paryškinimas 1 5 2 2 2 2 2 2 2" xfId="13667" xr:uid="{00000000-0005-0000-0000-000004170000}"/>
    <cellStyle name="40% – paryškinimas 1 5 2 2 2 2 2 3" xfId="9657" xr:uid="{00000000-0005-0000-0000-000005170000}"/>
    <cellStyle name="40% – paryškinimas 1 5 2 2 2 2 3" xfId="2951" xr:uid="{00000000-0005-0000-0000-000006170000}"/>
    <cellStyle name="40% – paryškinimas 1 5 2 2 2 2 3 2" xfId="13668" xr:uid="{00000000-0005-0000-0000-000007170000}"/>
    <cellStyle name="40% – paryškinimas 1 5 2 2 2 2 4" xfId="9656" xr:uid="{00000000-0005-0000-0000-000008170000}"/>
    <cellStyle name="40% – paryškinimas 1 5 2 2 2 3" xfId="2952" xr:uid="{00000000-0005-0000-0000-000009170000}"/>
    <cellStyle name="40% – paryškinimas 1 5 2 2 2 3 2" xfId="2953" xr:uid="{00000000-0005-0000-0000-00000A170000}"/>
    <cellStyle name="40% – paryškinimas 1 5 2 2 2 3 2 2" xfId="13669" xr:uid="{00000000-0005-0000-0000-00000B170000}"/>
    <cellStyle name="40% – paryškinimas 1 5 2 2 2 3 3" xfId="9658" xr:uid="{00000000-0005-0000-0000-00000C170000}"/>
    <cellStyle name="40% – paryškinimas 1 5 2 2 2 4" xfId="2954" xr:uid="{00000000-0005-0000-0000-00000D170000}"/>
    <cellStyle name="40% – paryškinimas 1 5 2 2 2 4 2" xfId="13670" xr:uid="{00000000-0005-0000-0000-00000E170000}"/>
    <cellStyle name="40% – paryškinimas 1 5 2 2 2 5" xfId="9655" xr:uid="{00000000-0005-0000-0000-00000F170000}"/>
    <cellStyle name="40% – paryškinimas 1 5 2 2 3" xfId="2955" xr:uid="{00000000-0005-0000-0000-000010170000}"/>
    <cellStyle name="40% – paryškinimas 1 5 2 2 3 2" xfId="2956" xr:uid="{00000000-0005-0000-0000-000011170000}"/>
    <cellStyle name="40% – paryškinimas 1 5 2 2 3 2 2" xfId="2957" xr:uid="{00000000-0005-0000-0000-000012170000}"/>
    <cellStyle name="40% – paryškinimas 1 5 2 2 3 2 2 2" xfId="13671" xr:uid="{00000000-0005-0000-0000-000013170000}"/>
    <cellStyle name="40% – paryškinimas 1 5 2 2 3 2 3" xfId="9660" xr:uid="{00000000-0005-0000-0000-000014170000}"/>
    <cellStyle name="40% – paryškinimas 1 5 2 2 3 3" xfId="2958" xr:uid="{00000000-0005-0000-0000-000015170000}"/>
    <cellStyle name="40% – paryškinimas 1 5 2 2 3 3 2" xfId="13672" xr:uid="{00000000-0005-0000-0000-000016170000}"/>
    <cellStyle name="40% – paryškinimas 1 5 2 2 3 4" xfId="9659" xr:uid="{00000000-0005-0000-0000-000017170000}"/>
    <cellStyle name="40% – paryškinimas 1 5 2 2 4" xfId="2959" xr:uid="{00000000-0005-0000-0000-000018170000}"/>
    <cellStyle name="40% – paryškinimas 1 5 2 2 4 2" xfId="2960" xr:uid="{00000000-0005-0000-0000-000019170000}"/>
    <cellStyle name="40% – paryškinimas 1 5 2 2 4 2 2" xfId="13673" xr:uid="{00000000-0005-0000-0000-00001A170000}"/>
    <cellStyle name="40% – paryškinimas 1 5 2 2 4 3" xfId="9661" xr:uid="{00000000-0005-0000-0000-00001B170000}"/>
    <cellStyle name="40% – paryškinimas 1 5 2 2 5" xfId="2961" xr:uid="{00000000-0005-0000-0000-00001C170000}"/>
    <cellStyle name="40% – paryškinimas 1 5 2 2 5 2" xfId="13674" xr:uid="{00000000-0005-0000-0000-00001D170000}"/>
    <cellStyle name="40% – paryškinimas 1 5 2 2 6" xfId="9654" xr:uid="{00000000-0005-0000-0000-00001E170000}"/>
    <cellStyle name="40% – paryškinimas 1 5 2 3" xfId="2962" xr:uid="{00000000-0005-0000-0000-00001F170000}"/>
    <cellStyle name="40% – paryškinimas 1 5 2 3 2" xfId="2963" xr:uid="{00000000-0005-0000-0000-000020170000}"/>
    <cellStyle name="40% – paryškinimas 1 5 2 3 2 2" xfId="2964" xr:uid="{00000000-0005-0000-0000-000021170000}"/>
    <cellStyle name="40% – paryškinimas 1 5 2 3 2 2 2" xfId="2965" xr:uid="{00000000-0005-0000-0000-000022170000}"/>
    <cellStyle name="40% – paryškinimas 1 5 2 3 2 2 2 2" xfId="13675" xr:uid="{00000000-0005-0000-0000-000023170000}"/>
    <cellStyle name="40% – paryškinimas 1 5 2 3 2 2 3" xfId="9664" xr:uid="{00000000-0005-0000-0000-000024170000}"/>
    <cellStyle name="40% – paryškinimas 1 5 2 3 2 3" xfId="2966" xr:uid="{00000000-0005-0000-0000-000025170000}"/>
    <cellStyle name="40% – paryškinimas 1 5 2 3 2 3 2" xfId="13676" xr:uid="{00000000-0005-0000-0000-000026170000}"/>
    <cellStyle name="40% – paryškinimas 1 5 2 3 2 4" xfId="9663" xr:uid="{00000000-0005-0000-0000-000027170000}"/>
    <cellStyle name="40% – paryškinimas 1 5 2 3 3" xfId="2967" xr:uid="{00000000-0005-0000-0000-000028170000}"/>
    <cellStyle name="40% – paryškinimas 1 5 2 3 3 2" xfId="2968" xr:uid="{00000000-0005-0000-0000-000029170000}"/>
    <cellStyle name="40% – paryškinimas 1 5 2 3 3 2 2" xfId="13677" xr:uid="{00000000-0005-0000-0000-00002A170000}"/>
    <cellStyle name="40% – paryškinimas 1 5 2 3 3 3" xfId="9665" xr:uid="{00000000-0005-0000-0000-00002B170000}"/>
    <cellStyle name="40% – paryškinimas 1 5 2 3 4" xfId="2969" xr:uid="{00000000-0005-0000-0000-00002C170000}"/>
    <cellStyle name="40% – paryškinimas 1 5 2 3 4 2" xfId="13678" xr:uid="{00000000-0005-0000-0000-00002D170000}"/>
    <cellStyle name="40% – paryškinimas 1 5 2 3 5" xfId="9662" xr:uid="{00000000-0005-0000-0000-00002E170000}"/>
    <cellStyle name="40% – paryškinimas 1 5 2 4" xfId="2970" xr:uid="{00000000-0005-0000-0000-00002F170000}"/>
    <cellStyle name="40% – paryškinimas 1 5 2 4 2" xfId="2971" xr:uid="{00000000-0005-0000-0000-000030170000}"/>
    <cellStyle name="40% – paryškinimas 1 5 2 4 2 2" xfId="2972" xr:uid="{00000000-0005-0000-0000-000031170000}"/>
    <cellStyle name="40% – paryškinimas 1 5 2 4 2 2 2" xfId="13679" xr:uid="{00000000-0005-0000-0000-000032170000}"/>
    <cellStyle name="40% – paryškinimas 1 5 2 4 2 3" xfId="9667" xr:uid="{00000000-0005-0000-0000-000033170000}"/>
    <cellStyle name="40% – paryškinimas 1 5 2 4 3" xfId="2973" xr:uid="{00000000-0005-0000-0000-000034170000}"/>
    <cellStyle name="40% – paryškinimas 1 5 2 4 3 2" xfId="13680" xr:uid="{00000000-0005-0000-0000-000035170000}"/>
    <cellStyle name="40% – paryškinimas 1 5 2 4 4" xfId="9666" xr:uid="{00000000-0005-0000-0000-000036170000}"/>
    <cellStyle name="40% – paryškinimas 1 5 2 5" xfId="2974" xr:uid="{00000000-0005-0000-0000-000037170000}"/>
    <cellStyle name="40% – paryškinimas 1 5 2 5 2" xfId="2975" xr:uid="{00000000-0005-0000-0000-000038170000}"/>
    <cellStyle name="40% – paryškinimas 1 5 2 5 2 2" xfId="13681" xr:uid="{00000000-0005-0000-0000-000039170000}"/>
    <cellStyle name="40% – paryškinimas 1 5 2 5 3" xfId="9668" xr:uid="{00000000-0005-0000-0000-00003A170000}"/>
    <cellStyle name="40% – paryškinimas 1 5 2 6" xfId="2976" xr:uid="{00000000-0005-0000-0000-00003B170000}"/>
    <cellStyle name="40% – paryškinimas 1 5 2 6 2" xfId="13682" xr:uid="{00000000-0005-0000-0000-00003C170000}"/>
    <cellStyle name="40% – paryškinimas 1 5 2 7" xfId="9653" xr:uid="{00000000-0005-0000-0000-00003D170000}"/>
    <cellStyle name="40% – paryškinimas 1 5 3" xfId="2977" xr:uid="{00000000-0005-0000-0000-00003E170000}"/>
    <cellStyle name="40% – paryškinimas 1 5 3 2" xfId="2978" xr:uid="{00000000-0005-0000-0000-00003F170000}"/>
    <cellStyle name="40% – paryškinimas 1 5 3 2 2" xfId="2979" xr:uid="{00000000-0005-0000-0000-000040170000}"/>
    <cellStyle name="40% – paryškinimas 1 5 3 2 2 2" xfId="2980" xr:uid="{00000000-0005-0000-0000-000041170000}"/>
    <cellStyle name="40% – paryškinimas 1 5 3 2 2 2 2" xfId="2981" xr:uid="{00000000-0005-0000-0000-000042170000}"/>
    <cellStyle name="40% – paryškinimas 1 5 3 2 2 2 2 2" xfId="13683" xr:uid="{00000000-0005-0000-0000-000043170000}"/>
    <cellStyle name="40% – paryškinimas 1 5 3 2 2 2 3" xfId="9672" xr:uid="{00000000-0005-0000-0000-000044170000}"/>
    <cellStyle name="40% – paryškinimas 1 5 3 2 2 3" xfId="2982" xr:uid="{00000000-0005-0000-0000-000045170000}"/>
    <cellStyle name="40% – paryškinimas 1 5 3 2 2 3 2" xfId="13684" xr:uid="{00000000-0005-0000-0000-000046170000}"/>
    <cellStyle name="40% – paryškinimas 1 5 3 2 2 4" xfId="9671" xr:uid="{00000000-0005-0000-0000-000047170000}"/>
    <cellStyle name="40% – paryškinimas 1 5 3 2 3" xfId="2983" xr:uid="{00000000-0005-0000-0000-000048170000}"/>
    <cellStyle name="40% – paryškinimas 1 5 3 2 3 2" xfId="2984" xr:uid="{00000000-0005-0000-0000-000049170000}"/>
    <cellStyle name="40% – paryškinimas 1 5 3 2 3 2 2" xfId="13685" xr:uid="{00000000-0005-0000-0000-00004A170000}"/>
    <cellStyle name="40% – paryškinimas 1 5 3 2 3 3" xfId="9673" xr:uid="{00000000-0005-0000-0000-00004B170000}"/>
    <cellStyle name="40% – paryškinimas 1 5 3 2 4" xfId="2985" xr:uid="{00000000-0005-0000-0000-00004C170000}"/>
    <cellStyle name="40% – paryškinimas 1 5 3 2 4 2" xfId="13686" xr:uid="{00000000-0005-0000-0000-00004D170000}"/>
    <cellStyle name="40% – paryškinimas 1 5 3 2 5" xfId="9670" xr:uid="{00000000-0005-0000-0000-00004E170000}"/>
    <cellStyle name="40% – paryškinimas 1 5 3 3" xfId="2986" xr:uid="{00000000-0005-0000-0000-00004F170000}"/>
    <cellStyle name="40% – paryškinimas 1 5 3 3 2" xfId="2987" xr:uid="{00000000-0005-0000-0000-000050170000}"/>
    <cellStyle name="40% – paryškinimas 1 5 3 3 2 2" xfId="2988" xr:uid="{00000000-0005-0000-0000-000051170000}"/>
    <cellStyle name="40% – paryškinimas 1 5 3 3 2 2 2" xfId="13687" xr:uid="{00000000-0005-0000-0000-000052170000}"/>
    <cellStyle name="40% – paryškinimas 1 5 3 3 2 3" xfId="9675" xr:uid="{00000000-0005-0000-0000-000053170000}"/>
    <cellStyle name="40% – paryškinimas 1 5 3 3 3" xfId="2989" xr:uid="{00000000-0005-0000-0000-000054170000}"/>
    <cellStyle name="40% – paryškinimas 1 5 3 3 3 2" xfId="13688" xr:uid="{00000000-0005-0000-0000-000055170000}"/>
    <cellStyle name="40% – paryškinimas 1 5 3 3 4" xfId="9674" xr:uid="{00000000-0005-0000-0000-000056170000}"/>
    <cellStyle name="40% – paryškinimas 1 5 3 4" xfId="2990" xr:uid="{00000000-0005-0000-0000-000057170000}"/>
    <cellStyle name="40% – paryškinimas 1 5 3 4 2" xfId="2991" xr:uid="{00000000-0005-0000-0000-000058170000}"/>
    <cellStyle name="40% – paryškinimas 1 5 3 4 2 2" xfId="13689" xr:uid="{00000000-0005-0000-0000-000059170000}"/>
    <cellStyle name="40% – paryškinimas 1 5 3 4 3" xfId="9676" xr:uid="{00000000-0005-0000-0000-00005A170000}"/>
    <cellStyle name="40% – paryškinimas 1 5 3 5" xfId="2992" xr:uid="{00000000-0005-0000-0000-00005B170000}"/>
    <cellStyle name="40% – paryškinimas 1 5 3 5 2" xfId="13690" xr:uid="{00000000-0005-0000-0000-00005C170000}"/>
    <cellStyle name="40% – paryškinimas 1 5 3 6" xfId="9669" xr:uid="{00000000-0005-0000-0000-00005D170000}"/>
    <cellStyle name="40% – paryškinimas 1 5 4" xfId="2993" xr:uid="{00000000-0005-0000-0000-00005E170000}"/>
    <cellStyle name="40% – paryškinimas 1 5 4 2" xfId="2994" xr:uid="{00000000-0005-0000-0000-00005F170000}"/>
    <cellStyle name="40% – paryškinimas 1 5 4 2 2" xfId="2995" xr:uid="{00000000-0005-0000-0000-000060170000}"/>
    <cellStyle name="40% – paryškinimas 1 5 4 2 2 2" xfId="2996" xr:uid="{00000000-0005-0000-0000-000061170000}"/>
    <cellStyle name="40% – paryškinimas 1 5 4 2 2 2 2" xfId="13691" xr:uid="{00000000-0005-0000-0000-000062170000}"/>
    <cellStyle name="40% – paryškinimas 1 5 4 2 2 3" xfId="9679" xr:uid="{00000000-0005-0000-0000-000063170000}"/>
    <cellStyle name="40% – paryškinimas 1 5 4 2 3" xfId="2997" xr:uid="{00000000-0005-0000-0000-000064170000}"/>
    <cellStyle name="40% – paryškinimas 1 5 4 2 3 2" xfId="13692" xr:uid="{00000000-0005-0000-0000-000065170000}"/>
    <cellStyle name="40% – paryškinimas 1 5 4 2 4" xfId="9678" xr:uid="{00000000-0005-0000-0000-000066170000}"/>
    <cellStyle name="40% – paryškinimas 1 5 4 3" xfId="2998" xr:uid="{00000000-0005-0000-0000-000067170000}"/>
    <cellStyle name="40% – paryškinimas 1 5 4 3 2" xfId="2999" xr:uid="{00000000-0005-0000-0000-000068170000}"/>
    <cellStyle name="40% – paryškinimas 1 5 4 3 2 2" xfId="13693" xr:uid="{00000000-0005-0000-0000-000069170000}"/>
    <cellStyle name="40% – paryškinimas 1 5 4 3 3" xfId="9680" xr:uid="{00000000-0005-0000-0000-00006A170000}"/>
    <cellStyle name="40% – paryškinimas 1 5 4 4" xfId="3000" xr:uid="{00000000-0005-0000-0000-00006B170000}"/>
    <cellStyle name="40% – paryškinimas 1 5 4 4 2" xfId="13694" xr:uid="{00000000-0005-0000-0000-00006C170000}"/>
    <cellStyle name="40% – paryškinimas 1 5 4 5" xfId="9677" xr:uid="{00000000-0005-0000-0000-00006D170000}"/>
    <cellStyle name="40% – paryškinimas 1 5 5" xfId="3001" xr:uid="{00000000-0005-0000-0000-00006E170000}"/>
    <cellStyle name="40% – paryškinimas 1 5 5 2" xfId="3002" xr:uid="{00000000-0005-0000-0000-00006F170000}"/>
    <cellStyle name="40% – paryškinimas 1 5 5 2 2" xfId="3003" xr:uid="{00000000-0005-0000-0000-000070170000}"/>
    <cellStyle name="40% – paryškinimas 1 5 5 2 2 2" xfId="13695" xr:uid="{00000000-0005-0000-0000-000071170000}"/>
    <cellStyle name="40% – paryškinimas 1 5 5 2 3" xfId="9682" xr:uid="{00000000-0005-0000-0000-000072170000}"/>
    <cellStyle name="40% – paryškinimas 1 5 5 3" xfId="3004" xr:uid="{00000000-0005-0000-0000-000073170000}"/>
    <cellStyle name="40% – paryškinimas 1 5 5 3 2" xfId="13696" xr:uid="{00000000-0005-0000-0000-000074170000}"/>
    <cellStyle name="40% – paryškinimas 1 5 5 4" xfId="9681" xr:uid="{00000000-0005-0000-0000-000075170000}"/>
    <cellStyle name="40% – paryškinimas 1 5 6" xfId="3005" xr:uid="{00000000-0005-0000-0000-000076170000}"/>
    <cellStyle name="40% – paryškinimas 1 5 6 2" xfId="3006" xr:uid="{00000000-0005-0000-0000-000077170000}"/>
    <cellStyle name="40% – paryškinimas 1 5 6 2 2" xfId="13697" xr:uid="{00000000-0005-0000-0000-000078170000}"/>
    <cellStyle name="40% – paryškinimas 1 5 6 3" xfId="9683" xr:uid="{00000000-0005-0000-0000-000079170000}"/>
    <cellStyle name="40% – paryškinimas 1 5 7" xfId="3007" xr:uid="{00000000-0005-0000-0000-00007A170000}"/>
    <cellStyle name="40% – paryškinimas 1 5 7 2" xfId="13698" xr:uid="{00000000-0005-0000-0000-00007B170000}"/>
    <cellStyle name="40% – paryškinimas 1 5 8" xfId="9652" xr:uid="{00000000-0005-0000-0000-00007C170000}"/>
    <cellStyle name="40% – paryškinimas 1 6" xfId="3008" xr:uid="{00000000-0005-0000-0000-00007D170000}"/>
    <cellStyle name="40% – paryškinimas 1 6 2" xfId="3009" xr:uid="{00000000-0005-0000-0000-00007E170000}"/>
    <cellStyle name="40% – paryškinimas 1 6 2 2" xfId="3010" xr:uid="{00000000-0005-0000-0000-00007F170000}"/>
    <cellStyle name="40% – paryškinimas 1 6 2 2 2" xfId="3011" xr:uid="{00000000-0005-0000-0000-000080170000}"/>
    <cellStyle name="40% – paryškinimas 1 6 2 2 2 2" xfId="3012" xr:uid="{00000000-0005-0000-0000-000081170000}"/>
    <cellStyle name="40% – paryškinimas 1 6 2 2 2 2 2" xfId="3013" xr:uid="{00000000-0005-0000-0000-000082170000}"/>
    <cellStyle name="40% – paryškinimas 1 6 2 2 2 2 2 2" xfId="13699" xr:uid="{00000000-0005-0000-0000-000083170000}"/>
    <cellStyle name="40% – paryškinimas 1 6 2 2 2 2 3" xfId="9688" xr:uid="{00000000-0005-0000-0000-000084170000}"/>
    <cellStyle name="40% – paryškinimas 1 6 2 2 2 3" xfId="3014" xr:uid="{00000000-0005-0000-0000-000085170000}"/>
    <cellStyle name="40% – paryškinimas 1 6 2 2 2 3 2" xfId="13700" xr:uid="{00000000-0005-0000-0000-000086170000}"/>
    <cellStyle name="40% – paryškinimas 1 6 2 2 2 4" xfId="9687" xr:uid="{00000000-0005-0000-0000-000087170000}"/>
    <cellStyle name="40% – paryškinimas 1 6 2 2 3" xfId="3015" xr:uid="{00000000-0005-0000-0000-000088170000}"/>
    <cellStyle name="40% – paryškinimas 1 6 2 2 3 2" xfId="3016" xr:uid="{00000000-0005-0000-0000-000089170000}"/>
    <cellStyle name="40% – paryškinimas 1 6 2 2 3 2 2" xfId="13701" xr:uid="{00000000-0005-0000-0000-00008A170000}"/>
    <cellStyle name="40% – paryškinimas 1 6 2 2 3 3" xfId="9689" xr:uid="{00000000-0005-0000-0000-00008B170000}"/>
    <cellStyle name="40% – paryškinimas 1 6 2 2 4" xfId="3017" xr:uid="{00000000-0005-0000-0000-00008C170000}"/>
    <cellStyle name="40% – paryškinimas 1 6 2 2 4 2" xfId="13702" xr:uid="{00000000-0005-0000-0000-00008D170000}"/>
    <cellStyle name="40% – paryškinimas 1 6 2 2 5" xfId="9686" xr:uid="{00000000-0005-0000-0000-00008E170000}"/>
    <cellStyle name="40% – paryškinimas 1 6 2 3" xfId="3018" xr:uid="{00000000-0005-0000-0000-00008F170000}"/>
    <cellStyle name="40% – paryškinimas 1 6 2 3 2" xfId="3019" xr:uid="{00000000-0005-0000-0000-000090170000}"/>
    <cellStyle name="40% – paryškinimas 1 6 2 3 2 2" xfId="3020" xr:uid="{00000000-0005-0000-0000-000091170000}"/>
    <cellStyle name="40% – paryškinimas 1 6 2 3 2 2 2" xfId="13703" xr:uid="{00000000-0005-0000-0000-000092170000}"/>
    <cellStyle name="40% – paryškinimas 1 6 2 3 2 3" xfId="9691" xr:uid="{00000000-0005-0000-0000-000093170000}"/>
    <cellStyle name="40% – paryškinimas 1 6 2 3 3" xfId="3021" xr:uid="{00000000-0005-0000-0000-000094170000}"/>
    <cellStyle name="40% – paryškinimas 1 6 2 3 3 2" xfId="13704" xr:uid="{00000000-0005-0000-0000-000095170000}"/>
    <cellStyle name="40% – paryškinimas 1 6 2 3 4" xfId="9690" xr:uid="{00000000-0005-0000-0000-000096170000}"/>
    <cellStyle name="40% – paryškinimas 1 6 2 4" xfId="3022" xr:uid="{00000000-0005-0000-0000-000097170000}"/>
    <cellStyle name="40% – paryškinimas 1 6 2 4 2" xfId="3023" xr:uid="{00000000-0005-0000-0000-000098170000}"/>
    <cellStyle name="40% – paryškinimas 1 6 2 4 2 2" xfId="13705" xr:uid="{00000000-0005-0000-0000-000099170000}"/>
    <cellStyle name="40% – paryškinimas 1 6 2 4 3" xfId="9692" xr:uid="{00000000-0005-0000-0000-00009A170000}"/>
    <cellStyle name="40% – paryškinimas 1 6 2 5" xfId="3024" xr:uid="{00000000-0005-0000-0000-00009B170000}"/>
    <cellStyle name="40% – paryškinimas 1 6 2 5 2" xfId="13706" xr:uid="{00000000-0005-0000-0000-00009C170000}"/>
    <cellStyle name="40% – paryškinimas 1 6 2 6" xfId="9685" xr:uid="{00000000-0005-0000-0000-00009D170000}"/>
    <cellStyle name="40% – paryškinimas 1 6 3" xfId="3025" xr:uid="{00000000-0005-0000-0000-00009E170000}"/>
    <cellStyle name="40% – paryškinimas 1 6 3 2" xfId="3026" xr:uid="{00000000-0005-0000-0000-00009F170000}"/>
    <cellStyle name="40% – paryškinimas 1 6 3 2 2" xfId="3027" xr:uid="{00000000-0005-0000-0000-0000A0170000}"/>
    <cellStyle name="40% – paryškinimas 1 6 3 2 2 2" xfId="3028" xr:uid="{00000000-0005-0000-0000-0000A1170000}"/>
    <cellStyle name="40% – paryškinimas 1 6 3 2 2 2 2" xfId="13707" xr:uid="{00000000-0005-0000-0000-0000A2170000}"/>
    <cellStyle name="40% – paryškinimas 1 6 3 2 2 3" xfId="9695" xr:uid="{00000000-0005-0000-0000-0000A3170000}"/>
    <cellStyle name="40% – paryškinimas 1 6 3 2 3" xfId="3029" xr:uid="{00000000-0005-0000-0000-0000A4170000}"/>
    <cellStyle name="40% – paryškinimas 1 6 3 2 3 2" xfId="13708" xr:uid="{00000000-0005-0000-0000-0000A5170000}"/>
    <cellStyle name="40% – paryškinimas 1 6 3 2 4" xfId="9694" xr:uid="{00000000-0005-0000-0000-0000A6170000}"/>
    <cellStyle name="40% – paryškinimas 1 6 3 3" xfId="3030" xr:uid="{00000000-0005-0000-0000-0000A7170000}"/>
    <cellStyle name="40% – paryškinimas 1 6 3 3 2" xfId="3031" xr:uid="{00000000-0005-0000-0000-0000A8170000}"/>
    <cellStyle name="40% – paryškinimas 1 6 3 3 2 2" xfId="13709" xr:uid="{00000000-0005-0000-0000-0000A9170000}"/>
    <cellStyle name="40% – paryškinimas 1 6 3 3 3" xfId="9696" xr:uid="{00000000-0005-0000-0000-0000AA170000}"/>
    <cellStyle name="40% – paryškinimas 1 6 3 4" xfId="3032" xr:uid="{00000000-0005-0000-0000-0000AB170000}"/>
    <cellStyle name="40% – paryškinimas 1 6 3 4 2" xfId="13710" xr:uid="{00000000-0005-0000-0000-0000AC170000}"/>
    <cellStyle name="40% – paryškinimas 1 6 3 5" xfId="9693" xr:uid="{00000000-0005-0000-0000-0000AD170000}"/>
    <cellStyle name="40% – paryškinimas 1 6 4" xfId="3033" xr:uid="{00000000-0005-0000-0000-0000AE170000}"/>
    <cellStyle name="40% – paryškinimas 1 6 4 2" xfId="3034" xr:uid="{00000000-0005-0000-0000-0000AF170000}"/>
    <cellStyle name="40% – paryškinimas 1 6 4 2 2" xfId="3035" xr:uid="{00000000-0005-0000-0000-0000B0170000}"/>
    <cellStyle name="40% – paryškinimas 1 6 4 2 2 2" xfId="13711" xr:uid="{00000000-0005-0000-0000-0000B1170000}"/>
    <cellStyle name="40% – paryškinimas 1 6 4 2 3" xfId="9698" xr:uid="{00000000-0005-0000-0000-0000B2170000}"/>
    <cellStyle name="40% – paryškinimas 1 6 4 3" xfId="3036" xr:uid="{00000000-0005-0000-0000-0000B3170000}"/>
    <cellStyle name="40% – paryškinimas 1 6 4 3 2" xfId="13712" xr:uid="{00000000-0005-0000-0000-0000B4170000}"/>
    <cellStyle name="40% – paryškinimas 1 6 4 4" xfId="9697" xr:uid="{00000000-0005-0000-0000-0000B5170000}"/>
    <cellStyle name="40% – paryškinimas 1 6 5" xfId="3037" xr:uid="{00000000-0005-0000-0000-0000B6170000}"/>
    <cellStyle name="40% – paryškinimas 1 6 5 2" xfId="3038" xr:uid="{00000000-0005-0000-0000-0000B7170000}"/>
    <cellStyle name="40% – paryškinimas 1 6 5 2 2" xfId="13713" xr:uid="{00000000-0005-0000-0000-0000B8170000}"/>
    <cellStyle name="40% – paryškinimas 1 6 5 3" xfId="9699" xr:uid="{00000000-0005-0000-0000-0000B9170000}"/>
    <cellStyle name="40% – paryškinimas 1 6 6" xfId="3039" xr:uid="{00000000-0005-0000-0000-0000BA170000}"/>
    <cellStyle name="40% – paryškinimas 1 6 6 2" xfId="13714" xr:uid="{00000000-0005-0000-0000-0000BB170000}"/>
    <cellStyle name="40% – paryškinimas 1 6 7" xfId="9684" xr:uid="{00000000-0005-0000-0000-0000BC170000}"/>
    <cellStyle name="40% – paryškinimas 2 2" xfId="3040" xr:uid="{00000000-0005-0000-0000-0000BD170000}"/>
    <cellStyle name="40% – paryškinimas 2 2 2" xfId="3041" xr:uid="{00000000-0005-0000-0000-0000BE170000}"/>
    <cellStyle name="40% – paryškinimas 2 2 2 10" xfId="9701" xr:uid="{00000000-0005-0000-0000-0000BF170000}"/>
    <cellStyle name="40% – paryškinimas 2 2 2 2" xfId="3042" xr:uid="{00000000-0005-0000-0000-0000C0170000}"/>
    <cellStyle name="40% – paryškinimas 2 2 2 2 2" xfId="3043" xr:uid="{00000000-0005-0000-0000-0000C1170000}"/>
    <cellStyle name="40% – paryškinimas 2 2 2 2 2 2" xfId="3044" xr:uid="{00000000-0005-0000-0000-0000C2170000}"/>
    <cellStyle name="40% – paryškinimas 2 2 2 2 2 2 2" xfId="3045" xr:uid="{00000000-0005-0000-0000-0000C3170000}"/>
    <cellStyle name="40% – paryškinimas 2 2 2 2 2 2 2 2" xfId="3046" xr:uid="{00000000-0005-0000-0000-0000C4170000}"/>
    <cellStyle name="40% – paryškinimas 2 2 2 2 2 2 2 2 2" xfId="9706" xr:uid="{00000000-0005-0000-0000-0000C5170000}"/>
    <cellStyle name="40% – paryškinimas 2 2 2 2 2 2 2 3" xfId="9705" xr:uid="{00000000-0005-0000-0000-0000C6170000}"/>
    <cellStyle name="40% – paryškinimas 2 2 2 2 2 2 3" xfId="3047" xr:uid="{00000000-0005-0000-0000-0000C7170000}"/>
    <cellStyle name="40% – paryškinimas 2 2 2 2 2 2 3 2" xfId="9707" xr:uid="{00000000-0005-0000-0000-0000C8170000}"/>
    <cellStyle name="40% – paryškinimas 2 2 2 2 2 2 4" xfId="9704" xr:uid="{00000000-0005-0000-0000-0000C9170000}"/>
    <cellStyle name="40% – paryškinimas 2 2 2 2 2 3" xfId="3048" xr:uid="{00000000-0005-0000-0000-0000CA170000}"/>
    <cellStyle name="40% – paryškinimas 2 2 2 2 2 3 2" xfId="3049" xr:uid="{00000000-0005-0000-0000-0000CB170000}"/>
    <cellStyle name="40% – paryškinimas 2 2 2 2 2 3 2 2" xfId="9709" xr:uid="{00000000-0005-0000-0000-0000CC170000}"/>
    <cellStyle name="40% – paryškinimas 2 2 2 2 2 3 3" xfId="9708" xr:uid="{00000000-0005-0000-0000-0000CD170000}"/>
    <cellStyle name="40% – paryškinimas 2 2 2 2 2 4" xfId="3050" xr:uid="{00000000-0005-0000-0000-0000CE170000}"/>
    <cellStyle name="40% – paryškinimas 2 2 2 2 2 4 2" xfId="9710" xr:uid="{00000000-0005-0000-0000-0000CF170000}"/>
    <cellStyle name="40% – paryškinimas 2 2 2 2 2 5" xfId="9703" xr:uid="{00000000-0005-0000-0000-0000D0170000}"/>
    <cellStyle name="40% – paryškinimas 2 2 2 2 3" xfId="3051" xr:uid="{00000000-0005-0000-0000-0000D1170000}"/>
    <cellStyle name="40% – paryškinimas 2 2 2 2 3 2" xfId="3052" xr:uid="{00000000-0005-0000-0000-0000D2170000}"/>
    <cellStyle name="40% – paryškinimas 2 2 2 2 3 2 2" xfId="3053" xr:uid="{00000000-0005-0000-0000-0000D3170000}"/>
    <cellStyle name="40% – paryškinimas 2 2 2 2 3 2 2 2" xfId="9713" xr:uid="{00000000-0005-0000-0000-0000D4170000}"/>
    <cellStyle name="40% – paryškinimas 2 2 2 2 3 2 3" xfId="9712" xr:uid="{00000000-0005-0000-0000-0000D5170000}"/>
    <cellStyle name="40% – paryškinimas 2 2 2 2 3 3" xfId="3054" xr:uid="{00000000-0005-0000-0000-0000D6170000}"/>
    <cellStyle name="40% – paryškinimas 2 2 2 2 3 3 2" xfId="9714" xr:uid="{00000000-0005-0000-0000-0000D7170000}"/>
    <cellStyle name="40% – paryškinimas 2 2 2 2 3 4" xfId="9711" xr:uid="{00000000-0005-0000-0000-0000D8170000}"/>
    <cellStyle name="40% – paryškinimas 2 2 2 2 4" xfId="3055" xr:uid="{00000000-0005-0000-0000-0000D9170000}"/>
    <cellStyle name="40% – paryškinimas 2 2 2 2 4 2" xfId="3056" xr:uid="{00000000-0005-0000-0000-0000DA170000}"/>
    <cellStyle name="40% – paryškinimas 2 2 2 2 4 2 2" xfId="9716" xr:uid="{00000000-0005-0000-0000-0000DB170000}"/>
    <cellStyle name="40% – paryškinimas 2 2 2 2 4 3" xfId="9715" xr:uid="{00000000-0005-0000-0000-0000DC170000}"/>
    <cellStyle name="40% – paryškinimas 2 2 2 2 5" xfId="3057" xr:uid="{00000000-0005-0000-0000-0000DD170000}"/>
    <cellStyle name="40% – paryškinimas 2 2 2 2 5 2" xfId="9717" xr:uid="{00000000-0005-0000-0000-0000DE170000}"/>
    <cellStyle name="40% – paryškinimas 2 2 2 2 6" xfId="9702" xr:uid="{00000000-0005-0000-0000-0000DF170000}"/>
    <cellStyle name="40% – paryškinimas 2 2 2 3" xfId="3058" xr:uid="{00000000-0005-0000-0000-0000E0170000}"/>
    <cellStyle name="40% – paryškinimas 2 2 2 3 2" xfId="3059" xr:uid="{00000000-0005-0000-0000-0000E1170000}"/>
    <cellStyle name="40% – paryškinimas 2 2 2 3 2 2" xfId="3060" xr:uid="{00000000-0005-0000-0000-0000E2170000}"/>
    <cellStyle name="40% – paryškinimas 2 2 2 3 2 2 2" xfId="3061" xr:uid="{00000000-0005-0000-0000-0000E3170000}"/>
    <cellStyle name="40% – paryškinimas 2 2 2 3 2 2 2 2" xfId="9721" xr:uid="{00000000-0005-0000-0000-0000E4170000}"/>
    <cellStyle name="40% – paryškinimas 2 2 2 3 2 2 3" xfId="9720" xr:uid="{00000000-0005-0000-0000-0000E5170000}"/>
    <cellStyle name="40% – paryškinimas 2 2 2 3 2 3" xfId="3062" xr:uid="{00000000-0005-0000-0000-0000E6170000}"/>
    <cellStyle name="40% – paryškinimas 2 2 2 3 2 3 2" xfId="9722" xr:uid="{00000000-0005-0000-0000-0000E7170000}"/>
    <cellStyle name="40% – paryškinimas 2 2 2 3 2 4" xfId="9719" xr:uid="{00000000-0005-0000-0000-0000E8170000}"/>
    <cellStyle name="40% – paryškinimas 2 2 2 3 3" xfId="3063" xr:uid="{00000000-0005-0000-0000-0000E9170000}"/>
    <cellStyle name="40% – paryškinimas 2 2 2 3 3 2" xfId="3064" xr:uid="{00000000-0005-0000-0000-0000EA170000}"/>
    <cellStyle name="40% – paryškinimas 2 2 2 3 3 2 2" xfId="9724" xr:uid="{00000000-0005-0000-0000-0000EB170000}"/>
    <cellStyle name="40% – paryškinimas 2 2 2 3 3 3" xfId="9723" xr:uid="{00000000-0005-0000-0000-0000EC170000}"/>
    <cellStyle name="40% – paryškinimas 2 2 2 3 4" xfId="3065" xr:uid="{00000000-0005-0000-0000-0000ED170000}"/>
    <cellStyle name="40% – paryškinimas 2 2 2 3 4 2" xfId="9725" xr:uid="{00000000-0005-0000-0000-0000EE170000}"/>
    <cellStyle name="40% – paryškinimas 2 2 2 3 5" xfId="9718" xr:uid="{00000000-0005-0000-0000-0000EF170000}"/>
    <cellStyle name="40% – paryškinimas 2 2 2 4" xfId="3066" xr:uid="{00000000-0005-0000-0000-0000F0170000}"/>
    <cellStyle name="40% – paryškinimas 2 2 2 4 2" xfId="3067" xr:uid="{00000000-0005-0000-0000-0000F1170000}"/>
    <cellStyle name="40% – paryškinimas 2 2 2 4 2 2" xfId="3068" xr:uid="{00000000-0005-0000-0000-0000F2170000}"/>
    <cellStyle name="40% – paryškinimas 2 2 2 4 2 2 2" xfId="9728" xr:uid="{00000000-0005-0000-0000-0000F3170000}"/>
    <cellStyle name="40% – paryškinimas 2 2 2 4 2 3" xfId="9727" xr:uid="{00000000-0005-0000-0000-0000F4170000}"/>
    <cellStyle name="40% – paryškinimas 2 2 2 4 3" xfId="3069" xr:uid="{00000000-0005-0000-0000-0000F5170000}"/>
    <cellStyle name="40% – paryškinimas 2 2 2 4 3 2" xfId="9729" xr:uid="{00000000-0005-0000-0000-0000F6170000}"/>
    <cellStyle name="40% – paryškinimas 2 2 2 4 4" xfId="9726" xr:uid="{00000000-0005-0000-0000-0000F7170000}"/>
    <cellStyle name="40% – paryškinimas 2 2 2 5" xfId="3070" xr:uid="{00000000-0005-0000-0000-0000F8170000}"/>
    <cellStyle name="40% – paryškinimas 2 2 2 5 2" xfId="3071" xr:uid="{00000000-0005-0000-0000-0000F9170000}"/>
    <cellStyle name="40% – paryškinimas 2 2 2 5 2 2" xfId="9731" xr:uid="{00000000-0005-0000-0000-0000FA170000}"/>
    <cellStyle name="40% – paryškinimas 2 2 2 5 3" xfId="9730" xr:uid="{00000000-0005-0000-0000-0000FB170000}"/>
    <cellStyle name="40% – paryškinimas 2 2 2 6" xfId="3072" xr:uid="{00000000-0005-0000-0000-0000FC170000}"/>
    <cellStyle name="40% – paryškinimas 2 2 2 6 2" xfId="9732" xr:uid="{00000000-0005-0000-0000-0000FD170000}"/>
    <cellStyle name="40% – paryškinimas 2 2 2 7" xfId="3073" xr:uid="{00000000-0005-0000-0000-0000FE170000}"/>
    <cellStyle name="40% – paryškinimas 2 2 2 7 2" xfId="9733" xr:uid="{00000000-0005-0000-0000-0000FF170000}"/>
    <cellStyle name="40% – paryškinimas 2 2 2 8" xfId="3074" xr:uid="{00000000-0005-0000-0000-000000180000}"/>
    <cellStyle name="40% – paryškinimas 2 2 2 8 2" xfId="9734" xr:uid="{00000000-0005-0000-0000-000001180000}"/>
    <cellStyle name="40% – paryškinimas 2 2 2 9" xfId="3075" xr:uid="{00000000-0005-0000-0000-000002180000}"/>
    <cellStyle name="40% – paryškinimas 2 2 2 9 2" xfId="12304" xr:uid="{00000000-0005-0000-0000-000003180000}"/>
    <cellStyle name="40% – paryškinimas 2 2 3" xfId="3076" xr:uid="{00000000-0005-0000-0000-000004180000}"/>
    <cellStyle name="40% – paryškinimas 2 2 3 2" xfId="3077" xr:uid="{00000000-0005-0000-0000-000005180000}"/>
    <cellStyle name="40% – paryškinimas 2 2 3 2 2" xfId="3078" xr:uid="{00000000-0005-0000-0000-000006180000}"/>
    <cellStyle name="40% – paryškinimas 2 2 3 2 2 2" xfId="3079" xr:uid="{00000000-0005-0000-0000-000007180000}"/>
    <cellStyle name="40% – paryškinimas 2 2 3 2 2 2 2" xfId="3080" xr:uid="{00000000-0005-0000-0000-000008180000}"/>
    <cellStyle name="40% – paryškinimas 2 2 3 2 2 2 2 2" xfId="9739" xr:uid="{00000000-0005-0000-0000-000009180000}"/>
    <cellStyle name="40% – paryškinimas 2 2 3 2 2 2 3" xfId="9738" xr:uid="{00000000-0005-0000-0000-00000A180000}"/>
    <cellStyle name="40% – paryškinimas 2 2 3 2 2 3" xfId="3081" xr:uid="{00000000-0005-0000-0000-00000B180000}"/>
    <cellStyle name="40% – paryškinimas 2 2 3 2 2 3 2" xfId="9740" xr:uid="{00000000-0005-0000-0000-00000C180000}"/>
    <cellStyle name="40% – paryškinimas 2 2 3 2 2 4" xfId="9737" xr:uid="{00000000-0005-0000-0000-00000D180000}"/>
    <cellStyle name="40% – paryškinimas 2 2 3 2 3" xfId="3082" xr:uid="{00000000-0005-0000-0000-00000E180000}"/>
    <cellStyle name="40% – paryškinimas 2 2 3 2 3 2" xfId="3083" xr:uid="{00000000-0005-0000-0000-00000F180000}"/>
    <cellStyle name="40% – paryškinimas 2 2 3 2 3 2 2" xfId="9742" xr:uid="{00000000-0005-0000-0000-000010180000}"/>
    <cellStyle name="40% – paryškinimas 2 2 3 2 3 3" xfId="9741" xr:uid="{00000000-0005-0000-0000-000011180000}"/>
    <cellStyle name="40% – paryškinimas 2 2 3 2 4" xfId="3084" xr:uid="{00000000-0005-0000-0000-000012180000}"/>
    <cellStyle name="40% – paryškinimas 2 2 3 2 4 2" xfId="9743" xr:uid="{00000000-0005-0000-0000-000013180000}"/>
    <cellStyle name="40% – paryškinimas 2 2 3 2 5" xfId="9736" xr:uid="{00000000-0005-0000-0000-000014180000}"/>
    <cellStyle name="40% – paryškinimas 2 2 3 3" xfId="3085" xr:uid="{00000000-0005-0000-0000-000015180000}"/>
    <cellStyle name="40% – paryškinimas 2 2 3 3 2" xfId="3086" xr:uid="{00000000-0005-0000-0000-000016180000}"/>
    <cellStyle name="40% – paryškinimas 2 2 3 3 2 2" xfId="3087" xr:uid="{00000000-0005-0000-0000-000017180000}"/>
    <cellStyle name="40% – paryškinimas 2 2 3 3 2 2 2" xfId="9746" xr:uid="{00000000-0005-0000-0000-000018180000}"/>
    <cellStyle name="40% – paryškinimas 2 2 3 3 2 3" xfId="9745" xr:uid="{00000000-0005-0000-0000-000019180000}"/>
    <cellStyle name="40% – paryškinimas 2 2 3 3 3" xfId="3088" xr:uid="{00000000-0005-0000-0000-00001A180000}"/>
    <cellStyle name="40% – paryškinimas 2 2 3 3 3 2" xfId="9747" xr:uid="{00000000-0005-0000-0000-00001B180000}"/>
    <cellStyle name="40% – paryškinimas 2 2 3 3 4" xfId="9744" xr:uid="{00000000-0005-0000-0000-00001C180000}"/>
    <cellStyle name="40% – paryškinimas 2 2 3 4" xfId="3089" xr:uid="{00000000-0005-0000-0000-00001D180000}"/>
    <cellStyle name="40% – paryškinimas 2 2 3 4 2" xfId="3090" xr:uid="{00000000-0005-0000-0000-00001E180000}"/>
    <cellStyle name="40% – paryškinimas 2 2 3 4 2 2" xfId="9749" xr:uid="{00000000-0005-0000-0000-00001F180000}"/>
    <cellStyle name="40% – paryškinimas 2 2 3 4 3" xfId="9748" xr:uid="{00000000-0005-0000-0000-000020180000}"/>
    <cellStyle name="40% – paryškinimas 2 2 3 5" xfId="3091" xr:uid="{00000000-0005-0000-0000-000021180000}"/>
    <cellStyle name="40% – paryškinimas 2 2 3 5 2" xfId="9750" xr:uid="{00000000-0005-0000-0000-000022180000}"/>
    <cellStyle name="40% – paryškinimas 2 2 3 6" xfId="9735" xr:uid="{00000000-0005-0000-0000-000023180000}"/>
    <cellStyle name="40% – paryškinimas 2 2 4" xfId="3092" xr:uid="{00000000-0005-0000-0000-000024180000}"/>
    <cellStyle name="40% – paryškinimas 2 2 4 2" xfId="3093" xr:uid="{00000000-0005-0000-0000-000025180000}"/>
    <cellStyle name="40% – paryškinimas 2 2 4 2 2" xfId="3094" xr:uid="{00000000-0005-0000-0000-000026180000}"/>
    <cellStyle name="40% – paryškinimas 2 2 4 2 2 2" xfId="3095" xr:uid="{00000000-0005-0000-0000-000027180000}"/>
    <cellStyle name="40% – paryškinimas 2 2 4 2 2 2 2" xfId="9754" xr:uid="{00000000-0005-0000-0000-000028180000}"/>
    <cellStyle name="40% – paryškinimas 2 2 4 2 2 3" xfId="9753" xr:uid="{00000000-0005-0000-0000-000029180000}"/>
    <cellStyle name="40% – paryškinimas 2 2 4 2 3" xfId="3096" xr:uid="{00000000-0005-0000-0000-00002A180000}"/>
    <cellStyle name="40% – paryškinimas 2 2 4 2 3 2" xfId="9755" xr:uid="{00000000-0005-0000-0000-00002B180000}"/>
    <cellStyle name="40% – paryškinimas 2 2 4 2 4" xfId="9752" xr:uid="{00000000-0005-0000-0000-00002C180000}"/>
    <cellStyle name="40% – paryškinimas 2 2 4 3" xfId="3097" xr:uid="{00000000-0005-0000-0000-00002D180000}"/>
    <cellStyle name="40% – paryškinimas 2 2 4 3 2" xfId="3098" xr:uid="{00000000-0005-0000-0000-00002E180000}"/>
    <cellStyle name="40% – paryškinimas 2 2 4 3 2 2" xfId="9757" xr:uid="{00000000-0005-0000-0000-00002F180000}"/>
    <cellStyle name="40% – paryškinimas 2 2 4 3 3" xfId="9756" xr:uid="{00000000-0005-0000-0000-000030180000}"/>
    <cellStyle name="40% – paryškinimas 2 2 4 4" xfId="3099" xr:uid="{00000000-0005-0000-0000-000031180000}"/>
    <cellStyle name="40% – paryškinimas 2 2 4 4 2" xfId="9758" xr:uid="{00000000-0005-0000-0000-000032180000}"/>
    <cellStyle name="40% – paryškinimas 2 2 4 5" xfId="9751" xr:uid="{00000000-0005-0000-0000-000033180000}"/>
    <cellStyle name="40% – paryškinimas 2 2 5" xfId="3100" xr:uid="{00000000-0005-0000-0000-000034180000}"/>
    <cellStyle name="40% – paryškinimas 2 2 5 2" xfId="3101" xr:uid="{00000000-0005-0000-0000-000035180000}"/>
    <cellStyle name="40% – paryškinimas 2 2 5 2 2" xfId="3102" xr:uid="{00000000-0005-0000-0000-000036180000}"/>
    <cellStyle name="40% – paryškinimas 2 2 5 2 2 2" xfId="3103" xr:uid="{00000000-0005-0000-0000-000037180000}"/>
    <cellStyle name="40% – paryškinimas 2 2 5 2 2 2 2" xfId="9762" xr:uid="{00000000-0005-0000-0000-000038180000}"/>
    <cellStyle name="40% – paryškinimas 2 2 5 2 2 3" xfId="9761" xr:uid="{00000000-0005-0000-0000-000039180000}"/>
    <cellStyle name="40% – paryškinimas 2 2 5 2 3" xfId="3104" xr:uid="{00000000-0005-0000-0000-00003A180000}"/>
    <cellStyle name="40% – paryškinimas 2 2 5 2 3 2" xfId="9763" xr:uid="{00000000-0005-0000-0000-00003B180000}"/>
    <cellStyle name="40% – paryškinimas 2 2 5 2 4" xfId="9760" xr:uid="{00000000-0005-0000-0000-00003C180000}"/>
    <cellStyle name="40% – paryškinimas 2 2 5 3" xfId="3105" xr:uid="{00000000-0005-0000-0000-00003D180000}"/>
    <cellStyle name="40% – paryškinimas 2 2 5 3 2" xfId="3106" xr:uid="{00000000-0005-0000-0000-00003E180000}"/>
    <cellStyle name="40% – paryškinimas 2 2 5 3 2 2" xfId="9765" xr:uid="{00000000-0005-0000-0000-00003F180000}"/>
    <cellStyle name="40% – paryškinimas 2 2 5 3 3" xfId="9764" xr:uid="{00000000-0005-0000-0000-000040180000}"/>
    <cellStyle name="40% – paryškinimas 2 2 5 4" xfId="3107" xr:uid="{00000000-0005-0000-0000-000041180000}"/>
    <cellStyle name="40% – paryškinimas 2 2 5 4 2" xfId="9766" xr:uid="{00000000-0005-0000-0000-000042180000}"/>
    <cellStyle name="40% – paryškinimas 2 2 5 5" xfId="9759" xr:uid="{00000000-0005-0000-0000-000043180000}"/>
    <cellStyle name="40% – paryškinimas 2 2 6" xfId="3108" xr:uid="{00000000-0005-0000-0000-000044180000}"/>
    <cellStyle name="40% – paryškinimas 2 2 6 2" xfId="9767" xr:uid="{00000000-0005-0000-0000-000045180000}"/>
    <cellStyle name="40% – paryškinimas 2 2 7" xfId="3109" xr:uid="{00000000-0005-0000-0000-000046180000}"/>
    <cellStyle name="40% – paryškinimas 2 2 7 2" xfId="9768" xr:uid="{00000000-0005-0000-0000-000047180000}"/>
    <cellStyle name="40% – paryškinimas 2 2 8" xfId="9700" xr:uid="{00000000-0005-0000-0000-000048180000}"/>
    <cellStyle name="40% – paryškinimas 2 3" xfId="3110" xr:uid="{00000000-0005-0000-0000-000049180000}"/>
    <cellStyle name="40% – paryškinimas 2 3 2" xfId="3111" xr:uid="{00000000-0005-0000-0000-00004A180000}"/>
    <cellStyle name="40% – paryškinimas 2 3 2 2" xfId="3112" xr:uid="{00000000-0005-0000-0000-00004B180000}"/>
    <cellStyle name="40% – paryškinimas 2 3 2 2 2" xfId="3113" xr:uid="{00000000-0005-0000-0000-00004C180000}"/>
    <cellStyle name="40% – paryškinimas 2 3 2 2 2 2" xfId="3114" xr:uid="{00000000-0005-0000-0000-00004D180000}"/>
    <cellStyle name="40% – paryškinimas 2 3 2 2 2 2 2" xfId="3115" xr:uid="{00000000-0005-0000-0000-00004E180000}"/>
    <cellStyle name="40% – paryškinimas 2 3 2 2 2 2 2 2" xfId="3116" xr:uid="{00000000-0005-0000-0000-00004F180000}"/>
    <cellStyle name="40% – paryškinimas 2 3 2 2 2 2 2 2 2" xfId="9775" xr:uid="{00000000-0005-0000-0000-000050180000}"/>
    <cellStyle name="40% – paryškinimas 2 3 2 2 2 2 2 3" xfId="9774" xr:uid="{00000000-0005-0000-0000-000051180000}"/>
    <cellStyle name="40% – paryškinimas 2 3 2 2 2 2 3" xfId="3117" xr:uid="{00000000-0005-0000-0000-000052180000}"/>
    <cellStyle name="40% – paryškinimas 2 3 2 2 2 2 3 2" xfId="9776" xr:uid="{00000000-0005-0000-0000-000053180000}"/>
    <cellStyle name="40% – paryškinimas 2 3 2 2 2 2 4" xfId="9773" xr:uid="{00000000-0005-0000-0000-000054180000}"/>
    <cellStyle name="40% – paryškinimas 2 3 2 2 2 3" xfId="3118" xr:uid="{00000000-0005-0000-0000-000055180000}"/>
    <cellStyle name="40% – paryškinimas 2 3 2 2 2 3 2" xfId="3119" xr:uid="{00000000-0005-0000-0000-000056180000}"/>
    <cellStyle name="40% – paryškinimas 2 3 2 2 2 3 2 2" xfId="9778" xr:uid="{00000000-0005-0000-0000-000057180000}"/>
    <cellStyle name="40% – paryškinimas 2 3 2 2 2 3 3" xfId="9777" xr:uid="{00000000-0005-0000-0000-000058180000}"/>
    <cellStyle name="40% – paryškinimas 2 3 2 2 2 4" xfId="3120" xr:uid="{00000000-0005-0000-0000-000059180000}"/>
    <cellStyle name="40% – paryškinimas 2 3 2 2 2 4 2" xfId="9779" xr:uid="{00000000-0005-0000-0000-00005A180000}"/>
    <cellStyle name="40% – paryškinimas 2 3 2 2 2 5" xfId="9772" xr:uid="{00000000-0005-0000-0000-00005B180000}"/>
    <cellStyle name="40% – paryškinimas 2 3 2 2 3" xfId="3121" xr:uid="{00000000-0005-0000-0000-00005C180000}"/>
    <cellStyle name="40% – paryškinimas 2 3 2 2 3 2" xfId="3122" xr:uid="{00000000-0005-0000-0000-00005D180000}"/>
    <cellStyle name="40% – paryškinimas 2 3 2 2 3 2 2" xfId="3123" xr:uid="{00000000-0005-0000-0000-00005E180000}"/>
    <cellStyle name="40% – paryškinimas 2 3 2 2 3 2 2 2" xfId="9782" xr:uid="{00000000-0005-0000-0000-00005F180000}"/>
    <cellStyle name="40% – paryškinimas 2 3 2 2 3 2 3" xfId="9781" xr:uid="{00000000-0005-0000-0000-000060180000}"/>
    <cellStyle name="40% – paryškinimas 2 3 2 2 3 3" xfId="3124" xr:uid="{00000000-0005-0000-0000-000061180000}"/>
    <cellStyle name="40% – paryškinimas 2 3 2 2 3 3 2" xfId="9783" xr:uid="{00000000-0005-0000-0000-000062180000}"/>
    <cellStyle name="40% – paryškinimas 2 3 2 2 3 4" xfId="9780" xr:uid="{00000000-0005-0000-0000-000063180000}"/>
    <cellStyle name="40% – paryškinimas 2 3 2 2 4" xfId="3125" xr:uid="{00000000-0005-0000-0000-000064180000}"/>
    <cellStyle name="40% – paryškinimas 2 3 2 2 4 2" xfId="3126" xr:uid="{00000000-0005-0000-0000-000065180000}"/>
    <cellStyle name="40% – paryškinimas 2 3 2 2 4 2 2" xfId="9785" xr:uid="{00000000-0005-0000-0000-000066180000}"/>
    <cellStyle name="40% – paryškinimas 2 3 2 2 4 3" xfId="9784" xr:uid="{00000000-0005-0000-0000-000067180000}"/>
    <cellStyle name="40% – paryškinimas 2 3 2 2 5" xfId="3127" xr:uid="{00000000-0005-0000-0000-000068180000}"/>
    <cellStyle name="40% – paryškinimas 2 3 2 2 5 2" xfId="9786" xr:uid="{00000000-0005-0000-0000-000069180000}"/>
    <cellStyle name="40% – paryškinimas 2 3 2 2 6" xfId="9771" xr:uid="{00000000-0005-0000-0000-00006A180000}"/>
    <cellStyle name="40% – paryškinimas 2 3 2 3" xfId="3128" xr:uid="{00000000-0005-0000-0000-00006B180000}"/>
    <cellStyle name="40% – paryškinimas 2 3 2 3 2" xfId="3129" xr:uid="{00000000-0005-0000-0000-00006C180000}"/>
    <cellStyle name="40% – paryškinimas 2 3 2 3 2 2" xfId="3130" xr:uid="{00000000-0005-0000-0000-00006D180000}"/>
    <cellStyle name="40% – paryškinimas 2 3 2 3 2 2 2" xfId="3131" xr:uid="{00000000-0005-0000-0000-00006E180000}"/>
    <cellStyle name="40% – paryškinimas 2 3 2 3 2 2 2 2" xfId="9790" xr:uid="{00000000-0005-0000-0000-00006F180000}"/>
    <cellStyle name="40% – paryškinimas 2 3 2 3 2 2 3" xfId="9789" xr:uid="{00000000-0005-0000-0000-000070180000}"/>
    <cellStyle name="40% – paryškinimas 2 3 2 3 2 3" xfId="3132" xr:uid="{00000000-0005-0000-0000-000071180000}"/>
    <cellStyle name="40% – paryškinimas 2 3 2 3 2 3 2" xfId="9791" xr:uid="{00000000-0005-0000-0000-000072180000}"/>
    <cellStyle name="40% – paryškinimas 2 3 2 3 2 4" xfId="9788" xr:uid="{00000000-0005-0000-0000-000073180000}"/>
    <cellStyle name="40% – paryškinimas 2 3 2 3 3" xfId="3133" xr:uid="{00000000-0005-0000-0000-000074180000}"/>
    <cellStyle name="40% – paryškinimas 2 3 2 3 3 2" xfId="3134" xr:uid="{00000000-0005-0000-0000-000075180000}"/>
    <cellStyle name="40% – paryškinimas 2 3 2 3 3 2 2" xfId="9793" xr:uid="{00000000-0005-0000-0000-000076180000}"/>
    <cellStyle name="40% – paryškinimas 2 3 2 3 3 3" xfId="9792" xr:uid="{00000000-0005-0000-0000-000077180000}"/>
    <cellStyle name="40% – paryškinimas 2 3 2 3 4" xfId="3135" xr:uid="{00000000-0005-0000-0000-000078180000}"/>
    <cellStyle name="40% – paryškinimas 2 3 2 3 4 2" xfId="9794" xr:uid="{00000000-0005-0000-0000-000079180000}"/>
    <cellStyle name="40% – paryškinimas 2 3 2 3 5" xfId="9787" xr:uid="{00000000-0005-0000-0000-00007A180000}"/>
    <cellStyle name="40% – paryškinimas 2 3 2 4" xfId="3136" xr:uid="{00000000-0005-0000-0000-00007B180000}"/>
    <cellStyle name="40% – paryškinimas 2 3 2 4 2" xfId="3137" xr:uid="{00000000-0005-0000-0000-00007C180000}"/>
    <cellStyle name="40% – paryškinimas 2 3 2 4 2 2" xfId="3138" xr:uid="{00000000-0005-0000-0000-00007D180000}"/>
    <cellStyle name="40% – paryškinimas 2 3 2 4 2 2 2" xfId="9797" xr:uid="{00000000-0005-0000-0000-00007E180000}"/>
    <cellStyle name="40% – paryškinimas 2 3 2 4 2 3" xfId="9796" xr:uid="{00000000-0005-0000-0000-00007F180000}"/>
    <cellStyle name="40% – paryškinimas 2 3 2 4 3" xfId="3139" xr:uid="{00000000-0005-0000-0000-000080180000}"/>
    <cellStyle name="40% – paryškinimas 2 3 2 4 3 2" xfId="9798" xr:uid="{00000000-0005-0000-0000-000081180000}"/>
    <cellStyle name="40% – paryškinimas 2 3 2 4 4" xfId="9795" xr:uid="{00000000-0005-0000-0000-000082180000}"/>
    <cellStyle name="40% – paryškinimas 2 3 2 5" xfId="3140" xr:uid="{00000000-0005-0000-0000-000083180000}"/>
    <cellStyle name="40% – paryškinimas 2 3 2 5 2" xfId="3141" xr:uid="{00000000-0005-0000-0000-000084180000}"/>
    <cellStyle name="40% – paryškinimas 2 3 2 5 2 2" xfId="9800" xr:uid="{00000000-0005-0000-0000-000085180000}"/>
    <cellStyle name="40% – paryškinimas 2 3 2 5 3" xfId="9799" xr:uid="{00000000-0005-0000-0000-000086180000}"/>
    <cellStyle name="40% – paryškinimas 2 3 2 6" xfId="3142" xr:uid="{00000000-0005-0000-0000-000087180000}"/>
    <cellStyle name="40% – paryškinimas 2 3 2 6 2" xfId="9801" xr:uid="{00000000-0005-0000-0000-000088180000}"/>
    <cellStyle name="40% – paryškinimas 2 3 2 7" xfId="9770" xr:uid="{00000000-0005-0000-0000-000089180000}"/>
    <cellStyle name="40% – paryškinimas 2 3 3" xfId="3143" xr:uid="{00000000-0005-0000-0000-00008A180000}"/>
    <cellStyle name="40% – paryškinimas 2 3 3 2" xfId="3144" xr:uid="{00000000-0005-0000-0000-00008B180000}"/>
    <cellStyle name="40% – paryškinimas 2 3 3 2 2" xfId="3145" xr:uid="{00000000-0005-0000-0000-00008C180000}"/>
    <cellStyle name="40% – paryškinimas 2 3 3 2 2 2" xfId="3146" xr:uid="{00000000-0005-0000-0000-00008D180000}"/>
    <cellStyle name="40% – paryškinimas 2 3 3 2 2 2 2" xfId="3147" xr:uid="{00000000-0005-0000-0000-00008E180000}"/>
    <cellStyle name="40% – paryškinimas 2 3 3 2 2 2 2 2" xfId="9806" xr:uid="{00000000-0005-0000-0000-00008F180000}"/>
    <cellStyle name="40% – paryškinimas 2 3 3 2 2 2 3" xfId="9805" xr:uid="{00000000-0005-0000-0000-000090180000}"/>
    <cellStyle name="40% – paryškinimas 2 3 3 2 2 3" xfId="3148" xr:uid="{00000000-0005-0000-0000-000091180000}"/>
    <cellStyle name="40% – paryškinimas 2 3 3 2 2 3 2" xfId="9807" xr:uid="{00000000-0005-0000-0000-000092180000}"/>
    <cellStyle name="40% – paryškinimas 2 3 3 2 2 4" xfId="9804" xr:uid="{00000000-0005-0000-0000-000093180000}"/>
    <cellStyle name="40% – paryškinimas 2 3 3 2 3" xfId="3149" xr:uid="{00000000-0005-0000-0000-000094180000}"/>
    <cellStyle name="40% – paryškinimas 2 3 3 2 3 2" xfId="3150" xr:uid="{00000000-0005-0000-0000-000095180000}"/>
    <cellStyle name="40% – paryškinimas 2 3 3 2 3 2 2" xfId="9809" xr:uid="{00000000-0005-0000-0000-000096180000}"/>
    <cellStyle name="40% – paryškinimas 2 3 3 2 3 3" xfId="9808" xr:uid="{00000000-0005-0000-0000-000097180000}"/>
    <cellStyle name="40% – paryškinimas 2 3 3 2 4" xfId="3151" xr:uid="{00000000-0005-0000-0000-000098180000}"/>
    <cellStyle name="40% – paryškinimas 2 3 3 2 4 2" xfId="9810" xr:uid="{00000000-0005-0000-0000-000099180000}"/>
    <cellStyle name="40% – paryškinimas 2 3 3 2 5" xfId="9803" xr:uid="{00000000-0005-0000-0000-00009A180000}"/>
    <cellStyle name="40% – paryškinimas 2 3 3 3" xfId="3152" xr:uid="{00000000-0005-0000-0000-00009B180000}"/>
    <cellStyle name="40% – paryškinimas 2 3 3 3 2" xfId="3153" xr:uid="{00000000-0005-0000-0000-00009C180000}"/>
    <cellStyle name="40% – paryškinimas 2 3 3 3 2 2" xfId="3154" xr:uid="{00000000-0005-0000-0000-00009D180000}"/>
    <cellStyle name="40% – paryškinimas 2 3 3 3 2 2 2" xfId="9813" xr:uid="{00000000-0005-0000-0000-00009E180000}"/>
    <cellStyle name="40% – paryškinimas 2 3 3 3 2 3" xfId="9812" xr:uid="{00000000-0005-0000-0000-00009F180000}"/>
    <cellStyle name="40% – paryškinimas 2 3 3 3 3" xfId="3155" xr:uid="{00000000-0005-0000-0000-0000A0180000}"/>
    <cellStyle name="40% – paryškinimas 2 3 3 3 3 2" xfId="9814" xr:uid="{00000000-0005-0000-0000-0000A1180000}"/>
    <cellStyle name="40% – paryškinimas 2 3 3 3 4" xfId="9811" xr:uid="{00000000-0005-0000-0000-0000A2180000}"/>
    <cellStyle name="40% – paryškinimas 2 3 3 4" xfId="3156" xr:uid="{00000000-0005-0000-0000-0000A3180000}"/>
    <cellStyle name="40% – paryškinimas 2 3 3 4 2" xfId="3157" xr:uid="{00000000-0005-0000-0000-0000A4180000}"/>
    <cellStyle name="40% – paryškinimas 2 3 3 4 2 2" xfId="9816" xr:uid="{00000000-0005-0000-0000-0000A5180000}"/>
    <cellStyle name="40% – paryškinimas 2 3 3 4 3" xfId="9815" xr:uid="{00000000-0005-0000-0000-0000A6180000}"/>
    <cellStyle name="40% – paryškinimas 2 3 3 5" xfId="3158" xr:uid="{00000000-0005-0000-0000-0000A7180000}"/>
    <cellStyle name="40% – paryškinimas 2 3 3 5 2" xfId="9817" xr:uid="{00000000-0005-0000-0000-0000A8180000}"/>
    <cellStyle name="40% – paryškinimas 2 3 3 6" xfId="9802" xr:uid="{00000000-0005-0000-0000-0000A9180000}"/>
    <cellStyle name="40% – paryškinimas 2 3 4" xfId="3159" xr:uid="{00000000-0005-0000-0000-0000AA180000}"/>
    <cellStyle name="40% – paryškinimas 2 3 4 2" xfId="3160" xr:uid="{00000000-0005-0000-0000-0000AB180000}"/>
    <cellStyle name="40% – paryškinimas 2 3 4 2 2" xfId="3161" xr:uid="{00000000-0005-0000-0000-0000AC180000}"/>
    <cellStyle name="40% – paryškinimas 2 3 4 2 2 2" xfId="3162" xr:uid="{00000000-0005-0000-0000-0000AD180000}"/>
    <cellStyle name="40% – paryškinimas 2 3 4 2 2 2 2" xfId="9821" xr:uid="{00000000-0005-0000-0000-0000AE180000}"/>
    <cellStyle name="40% – paryškinimas 2 3 4 2 2 3" xfId="9820" xr:uid="{00000000-0005-0000-0000-0000AF180000}"/>
    <cellStyle name="40% – paryškinimas 2 3 4 2 3" xfId="3163" xr:uid="{00000000-0005-0000-0000-0000B0180000}"/>
    <cellStyle name="40% – paryškinimas 2 3 4 2 3 2" xfId="9822" xr:uid="{00000000-0005-0000-0000-0000B1180000}"/>
    <cellStyle name="40% – paryškinimas 2 3 4 2 4" xfId="9819" xr:uid="{00000000-0005-0000-0000-0000B2180000}"/>
    <cellStyle name="40% – paryškinimas 2 3 4 3" xfId="3164" xr:uid="{00000000-0005-0000-0000-0000B3180000}"/>
    <cellStyle name="40% – paryškinimas 2 3 4 3 2" xfId="3165" xr:uid="{00000000-0005-0000-0000-0000B4180000}"/>
    <cellStyle name="40% – paryškinimas 2 3 4 3 2 2" xfId="9824" xr:uid="{00000000-0005-0000-0000-0000B5180000}"/>
    <cellStyle name="40% – paryškinimas 2 3 4 3 3" xfId="9823" xr:uid="{00000000-0005-0000-0000-0000B6180000}"/>
    <cellStyle name="40% – paryškinimas 2 3 4 4" xfId="3166" xr:uid="{00000000-0005-0000-0000-0000B7180000}"/>
    <cellStyle name="40% – paryškinimas 2 3 4 4 2" xfId="9825" xr:uid="{00000000-0005-0000-0000-0000B8180000}"/>
    <cellStyle name="40% – paryškinimas 2 3 4 5" xfId="9818" xr:uid="{00000000-0005-0000-0000-0000B9180000}"/>
    <cellStyle name="40% – paryškinimas 2 3 5" xfId="3167" xr:uid="{00000000-0005-0000-0000-0000BA180000}"/>
    <cellStyle name="40% – paryškinimas 2 3 5 2" xfId="3168" xr:uid="{00000000-0005-0000-0000-0000BB180000}"/>
    <cellStyle name="40% – paryškinimas 2 3 5 2 2" xfId="3169" xr:uid="{00000000-0005-0000-0000-0000BC180000}"/>
    <cellStyle name="40% – paryškinimas 2 3 5 2 2 2" xfId="9828" xr:uid="{00000000-0005-0000-0000-0000BD180000}"/>
    <cellStyle name="40% – paryškinimas 2 3 5 2 3" xfId="9827" xr:uid="{00000000-0005-0000-0000-0000BE180000}"/>
    <cellStyle name="40% – paryškinimas 2 3 5 3" xfId="3170" xr:uid="{00000000-0005-0000-0000-0000BF180000}"/>
    <cellStyle name="40% – paryškinimas 2 3 5 3 2" xfId="9829" xr:uid="{00000000-0005-0000-0000-0000C0180000}"/>
    <cellStyle name="40% – paryškinimas 2 3 5 4" xfId="9826" xr:uid="{00000000-0005-0000-0000-0000C1180000}"/>
    <cellStyle name="40% – paryškinimas 2 3 6" xfId="3171" xr:uid="{00000000-0005-0000-0000-0000C2180000}"/>
    <cellStyle name="40% – paryškinimas 2 3 6 2" xfId="3172" xr:uid="{00000000-0005-0000-0000-0000C3180000}"/>
    <cellStyle name="40% – paryškinimas 2 3 6 2 2" xfId="9831" xr:uid="{00000000-0005-0000-0000-0000C4180000}"/>
    <cellStyle name="40% – paryškinimas 2 3 6 3" xfId="9830" xr:uid="{00000000-0005-0000-0000-0000C5180000}"/>
    <cellStyle name="40% – paryškinimas 2 3 7" xfId="3173" xr:uid="{00000000-0005-0000-0000-0000C6180000}"/>
    <cellStyle name="40% – paryškinimas 2 3 7 2" xfId="9832" xr:uid="{00000000-0005-0000-0000-0000C7180000}"/>
    <cellStyle name="40% – paryškinimas 2 3 8" xfId="9769" xr:uid="{00000000-0005-0000-0000-0000C8180000}"/>
    <cellStyle name="40% – paryškinimas 2 4" xfId="3174" xr:uid="{00000000-0005-0000-0000-0000C9180000}"/>
    <cellStyle name="40% – paryškinimas 2 4 2" xfId="3175" xr:uid="{00000000-0005-0000-0000-0000CA180000}"/>
    <cellStyle name="40% – paryškinimas 2 4 2 2" xfId="3176" xr:uid="{00000000-0005-0000-0000-0000CB180000}"/>
    <cellStyle name="40% – paryškinimas 2 4 2 2 2" xfId="3177" xr:uid="{00000000-0005-0000-0000-0000CC180000}"/>
    <cellStyle name="40% – paryškinimas 2 4 2 2 2 2" xfId="3178" xr:uid="{00000000-0005-0000-0000-0000CD180000}"/>
    <cellStyle name="40% – paryškinimas 2 4 2 2 2 2 2" xfId="3179" xr:uid="{00000000-0005-0000-0000-0000CE180000}"/>
    <cellStyle name="40% – paryškinimas 2 4 2 2 2 2 2 2" xfId="3180" xr:uid="{00000000-0005-0000-0000-0000CF180000}"/>
    <cellStyle name="40% – paryškinimas 2 4 2 2 2 2 2 2 2" xfId="9839" xr:uid="{00000000-0005-0000-0000-0000D0180000}"/>
    <cellStyle name="40% – paryškinimas 2 4 2 2 2 2 2 3" xfId="9838" xr:uid="{00000000-0005-0000-0000-0000D1180000}"/>
    <cellStyle name="40% – paryškinimas 2 4 2 2 2 2 3" xfId="3181" xr:uid="{00000000-0005-0000-0000-0000D2180000}"/>
    <cellStyle name="40% – paryškinimas 2 4 2 2 2 2 3 2" xfId="9840" xr:uid="{00000000-0005-0000-0000-0000D3180000}"/>
    <cellStyle name="40% – paryškinimas 2 4 2 2 2 2 4" xfId="9837" xr:uid="{00000000-0005-0000-0000-0000D4180000}"/>
    <cellStyle name="40% – paryškinimas 2 4 2 2 2 3" xfId="3182" xr:uid="{00000000-0005-0000-0000-0000D5180000}"/>
    <cellStyle name="40% – paryškinimas 2 4 2 2 2 3 2" xfId="3183" xr:uid="{00000000-0005-0000-0000-0000D6180000}"/>
    <cellStyle name="40% – paryškinimas 2 4 2 2 2 3 2 2" xfId="9842" xr:uid="{00000000-0005-0000-0000-0000D7180000}"/>
    <cellStyle name="40% – paryškinimas 2 4 2 2 2 3 3" xfId="9841" xr:uid="{00000000-0005-0000-0000-0000D8180000}"/>
    <cellStyle name="40% – paryškinimas 2 4 2 2 2 4" xfId="3184" xr:uid="{00000000-0005-0000-0000-0000D9180000}"/>
    <cellStyle name="40% – paryškinimas 2 4 2 2 2 4 2" xfId="9843" xr:uid="{00000000-0005-0000-0000-0000DA180000}"/>
    <cellStyle name="40% – paryškinimas 2 4 2 2 2 5" xfId="9836" xr:uid="{00000000-0005-0000-0000-0000DB180000}"/>
    <cellStyle name="40% – paryškinimas 2 4 2 2 3" xfId="3185" xr:uid="{00000000-0005-0000-0000-0000DC180000}"/>
    <cellStyle name="40% – paryškinimas 2 4 2 2 3 2" xfId="3186" xr:uid="{00000000-0005-0000-0000-0000DD180000}"/>
    <cellStyle name="40% – paryškinimas 2 4 2 2 3 2 2" xfId="3187" xr:uid="{00000000-0005-0000-0000-0000DE180000}"/>
    <cellStyle name="40% – paryškinimas 2 4 2 2 3 2 2 2" xfId="9846" xr:uid="{00000000-0005-0000-0000-0000DF180000}"/>
    <cellStyle name="40% – paryškinimas 2 4 2 2 3 2 3" xfId="9845" xr:uid="{00000000-0005-0000-0000-0000E0180000}"/>
    <cellStyle name="40% – paryškinimas 2 4 2 2 3 3" xfId="3188" xr:uid="{00000000-0005-0000-0000-0000E1180000}"/>
    <cellStyle name="40% – paryškinimas 2 4 2 2 3 3 2" xfId="9847" xr:uid="{00000000-0005-0000-0000-0000E2180000}"/>
    <cellStyle name="40% – paryškinimas 2 4 2 2 3 4" xfId="9844" xr:uid="{00000000-0005-0000-0000-0000E3180000}"/>
    <cellStyle name="40% – paryškinimas 2 4 2 2 4" xfId="3189" xr:uid="{00000000-0005-0000-0000-0000E4180000}"/>
    <cellStyle name="40% – paryškinimas 2 4 2 2 4 2" xfId="3190" xr:uid="{00000000-0005-0000-0000-0000E5180000}"/>
    <cellStyle name="40% – paryškinimas 2 4 2 2 4 2 2" xfId="9849" xr:uid="{00000000-0005-0000-0000-0000E6180000}"/>
    <cellStyle name="40% – paryškinimas 2 4 2 2 4 3" xfId="9848" xr:uid="{00000000-0005-0000-0000-0000E7180000}"/>
    <cellStyle name="40% – paryškinimas 2 4 2 2 5" xfId="3191" xr:uid="{00000000-0005-0000-0000-0000E8180000}"/>
    <cellStyle name="40% – paryškinimas 2 4 2 2 5 2" xfId="9850" xr:uid="{00000000-0005-0000-0000-0000E9180000}"/>
    <cellStyle name="40% – paryškinimas 2 4 2 2 6" xfId="9835" xr:uid="{00000000-0005-0000-0000-0000EA180000}"/>
    <cellStyle name="40% – paryškinimas 2 4 2 3" xfId="3192" xr:uid="{00000000-0005-0000-0000-0000EB180000}"/>
    <cellStyle name="40% – paryškinimas 2 4 2 3 2" xfId="3193" xr:uid="{00000000-0005-0000-0000-0000EC180000}"/>
    <cellStyle name="40% – paryškinimas 2 4 2 3 2 2" xfId="3194" xr:uid="{00000000-0005-0000-0000-0000ED180000}"/>
    <cellStyle name="40% – paryškinimas 2 4 2 3 2 2 2" xfId="3195" xr:uid="{00000000-0005-0000-0000-0000EE180000}"/>
    <cellStyle name="40% – paryškinimas 2 4 2 3 2 2 2 2" xfId="9854" xr:uid="{00000000-0005-0000-0000-0000EF180000}"/>
    <cellStyle name="40% – paryškinimas 2 4 2 3 2 2 3" xfId="9853" xr:uid="{00000000-0005-0000-0000-0000F0180000}"/>
    <cellStyle name="40% – paryškinimas 2 4 2 3 2 3" xfId="3196" xr:uid="{00000000-0005-0000-0000-0000F1180000}"/>
    <cellStyle name="40% – paryškinimas 2 4 2 3 2 3 2" xfId="9855" xr:uid="{00000000-0005-0000-0000-0000F2180000}"/>
    <cellStyle name="40% – paryškinimas 2 4 2 3 2 4" xfId="9852" xr:uid="{00000000-0005-0000-0000-0000F3180000}"/>
    <cellStyle name="40% – paryškinimas 2 4 2 3 3" xfId="3197" xr:uid="{00000000-0005-0000-0000-0000F4180000}"/>
    <cellStyle name="40% – paryškinimas 2 4 2 3 3 2" xfId="3198" xr:uid="{00000000-0005-0000-0000-0000F5180000}"/>
    <cellStyle name="40% – paryškinimas 2 4 2 3 3 2 2" xfId="9857" xr:uid="{00000000-0005-0000-0000-0000F6180000}"/>
    <cellStyle name="40% – paryškinimas 2 4 2 3 3 3" xfId="9856" xr:uid="{00000000-0005-0000-0000-0000F7180000}"/>
    <cellStyle name="40% – paryškinimas 2 4 2 3 4" xfId="3199" xr:uid="{00000000-0005-0000-0000-0000F8180000}"/>
    <cellStyle name="40% – paryškinimas 2 4 2 3 4 2" xfId="9858" xr:uid="{00000000-0005-0000-0000-0000F9180000}"/>
    <cellStyle name="40% – paryškinimas 2 4 2 3 5" xfId="9851" xr:uid="{00000000-0005-0000-0000-0000FA180000}"/>
    <cellStyle name="40% – paryškinimas 2 4 2 4" xfId="3200" xr:uid="{00000000-0005-0000-0000-0000FB180000}"/>
    <cellStyle name="40% – paryškinimas 2 4 2 4 2" xfId="3201" xr:uid="{00000000-0005-0000-0000-0000FC180000}"/>
    <cellStyle name="40% – paryškinimas 2 4 2 4 2 2" xfId="3202" xr:uid="{00000000-0005-0000-0000-0000FD180000}"/>
    <cellStyle name="40% – paryškinimas 2 4 2 4 2 2 2" xfId="9861" xr:uid="{00000000-0005-0000-0000-0000FE180000}"/>
    <cellStyle name="40% – paryškinimas 2 4 2 4 2 3" xfId="9860" xr:uid="{00000000-0005-0000-0000-0000FF180000}"/>
    <cellStyle name="40% – paryškinimas 2 4 2 4 3" xfId="3203" xr:uid="{00000000-0005-0000-0000-000000190000}"/>
    <cellStyle name="40% – paryškinimas 2 4 2 4 3 2" xfId="9862" xr:uid="{00000000-0005-0000-0000-000001190000}"/>
    <cellStyle name="40% – paryškinimas 2 4 2 4 4" xfId="9859" xr:uid="{00000000-0005-0000-0000-000002190000}"/>
    <cellStyle name="40% – paryškinimas 2 4 2 5" xfId="3204" xr:uid="{00000000-0005-0000-0000-000003190000}"/>
    <cellStyle name="40% – paryškinimas 2 4 2 5 2" xfId="3205" xr:uid="{00000000-0005-0000-0000-000004190000}"/>
    <cellStyle name="40% – paryškinimas 2 4 2 5 2 2" xfId="9864" xr:uid="{00000000-0005-0000-0000-000005190000}"/>
    <cellStyle name="40% – paryškinimas 2 4 2 5 3" xfId="9863" xr:uid="{00000000-0005-0000-0000-000006190000}"/>
    <cellStyle name="40% – paryškinimas 2 4 2 6" xfId="3206" xr:uid="{00000000-0005-0000-0000-000007190000}"/>
    <cellStyle name="40% – paryškinimas 2 4 2 6 2" xfId="9865" xr:uid="{00000000-0005-0000-0000-000008190000}"/>
    <cellStyle name="40% – paryškinimas 2 4 2 7" xfId="9834" xr:uid="{00000000-0005-0000-0000-000009190000}"/>
    <cellStyle name="40% – paryškinimas 2 4 3" xfId="3207" xr:uid="{00000000-0005-0000-0000-00000A190000}"/>
    <cellStyle name="40% – paryškinimas 2 4 3 2" xfId="3208" xr:uid="{00000000-0005-0000-0000-00000B190000}"/>
    <cellStyle name="40% – paryškinimas 2 4 3 2 2" xfId="3209" xr:uid="{00000000-0005-0000-0000-00000C190000}"/>
    <cellStyle name="40% – paryškinimas 2 4 3 2 2 2" xfId="3210" xr:uid="{00000000-0005-0000-0000-00000D190000}"/>
    <cellStyle name="40% – paryškinimas 2 4 3 2 2 2 2" xfId="3211" xr:uid="{00000000-0005-0000-0000-00000E190000}"/>
    <cellStyle name="40% – paryškinimas 2 4 3 2 2 2 2 2" xfId="9870" xr:uid="{00000000-0005-0000-0000-00000F190000}"/>
    <cellStyle name="40% – paryškinimas 2 4 3 2 2 2 3" xfId="9869" xr:uid="{00000000-0005-0000-0000-000010190000}"/>
    <cellStyle name="40% – paryškinimas 2 4 3 2 2 3" xfId="3212" xr:uid="{00000000-0005-0000-0000-000011190000}"/>
    <cellStyle name="40% – paryškinimas 2 4 3 2 2 3 2" xfId="9871" xr:uid="{00000000-0005-0000-0000-000012190000}"/>
    <cellStyle name="40% – paryškinimas 2 4 3 2 2 4" xfId="9868" xr:uid="{00000000-0005-0000-0000-000013190000}"/>
    <cellStyle name="40% – paryškinimas 2 4 3 2 3" xfId="3213" xr:uid="{00000000-0005-0000-0000-000014190000}"/>
    <cellStyle name="40% – paryškinimas 2 4 3 2 3 2" xfId="3214" xr:uid="{00000000-0005-0000-0000-000015190000}"/>
    <cellStyle name="40% – paryškinimas 2 4 3 2 3 2 2" xfId="9873" xr:uid="{00000000-0005-0000-0000-000016190000}"/>
    <cellStyle name="40% – paryškinimas 2 4 3 2 3 3" xfId="9872" xr:uid="{00000000-0005-0000-0000-000017190000}"/>
    <cellStyle name="40% – paryškinimas 2 4 3 2 4" xfId="3215" xr:uid="{00000000-0005-0000-0000-000018190000}"/>
    <cellStyle name="40% – paryškinimas 2 4 3 2 4 2" xfId="9874" xr:uid="{00000000-0005-0000-0000-000019190000}"/>
    <cellStyle name="40% – paryškinimas 2 4 3 2 5" xfId="9867" xr:uid="{00000000-0005-0000-0000-00001A190000}"/>
    <cellStyle name="40% – paryškinimas 2 4 3 3" xfId="3216" xr:uid="{00000000-0005-0000-0000-00001B190000}"/>
    <cellStyle name="40% – paryškinimas 2 4 3 3 2" xfId="3217" xr:uid="{00000000-0005-0000-0000-00001C190000}"/>
    <cellStyle name="40% – paryškinimas 2 4 3 3 2 2" xfId="3218" xr:uid="{00000000-0005-0000-0000-00001D190000}"/>
    <cellStyle name="40% – paryškinimas 2 4 3 3 2 2 2" xfId="9877" xr:uid="{00000000-0005-0000-0000-00001E190000}"/>
    <cellStyle name="40% – paryškinimas 2 4 3 3 2 3" xfId="9876" xr:uid="{00000000-0005-0000-0000-00001F190000}"/>
    <cellStyle name="40% – paryškinimas 2 4 3 3 3" xfId="3219" xr:uid="{00000000-0005-0000-0000-000020190000}"/>
    <cellStyle name="40% – paryškinimas 2 4 3 3 3 2" xfId="9878" xr:uid="{00000000-0005-0000-0000-000021190000}"/>
    <cellStyle name="40% – paryškinimas 2 4 3 3 4" xfId="9875" xr:uid="{00000000-0005-0000-0000-000022190000}"/>
    <cellStyle name="40% – paryškinimas 2 4 3 4" xfId="3220" xr:uid="{00000000-0005-0000-0000-000023190000}"/>
    <cellStyle name="40% – paryškinimas 2 4 3 4 2" xfId="3221" xr:uid="{00000000-0005-0000-0000-000024190000}"/>
    <cellStyle name="40% – paryškinimas 2 4 3 4 2 2" xfId="9880" xr:uid="{00000000-0005-0000-0000-000025190000}"/>
    <cellStyle name="40% – paryškinimas 2 4 3 4 3" xfId="9879" xr:uid="{00000000-0005-0000-0000-000026190000}"/>
    <cellStyle name="40% – paryškinimas 2 4 3 5" xfId="3222" xr:uid="{00000000-0005-0000-0000-000027190000}"/>
    <cellStyle name="40% – paryškinimas 2 4 3 5 2" xfId="9881" xr:uid="{00000000-0005-0000-0000-000028190000}"/>
    <cellStyle name="40% – paryškinimas 2 4 3 6" xfId="9866" xr:uid="{00000000-0005-0000-0000-000029190000}"/>
    <cellStyle name="40% – paryškinimas 2 4 4" xfId="3223" xr:uid="{00000000-0005-0000-0000-00002A190000}"/>
    <cellStyle name="40% – paryškinimas 2 4 4 2" xfId="3224" xr:uid="{00000000-0005-0000-0000-00002B190000}"/>
    <cellStyle name="40% – paryškinimas 2 4 4 2 2" xfId="3225" xr:uid="{00000000-0005-0000-0000-00002C190000}"/>
    <cellStyle name="40% – paryškinimas 2 4 4 2 2 2" xfId="3226" xr:uid="{00000000-0005-0000-0000-00002D190000}"/>
    <cellStyle name="40% – paryškinimas 2 4 4 2 2 2 2" xfId="9885" xr:uid="{00000000-0005-0000-0000-00002E190000}"/>
    <cellStyle name="40% – paryškinimas 2 4 4 2 2 3" xfId="9884" xr:uid="{00000000-0005-0000-0000-00002F190000}"/>
    <cellStyle name="40% – paryškinimas 2 4 4 2 3" xfId="3227" xr:uid="{00000000-0005-0000-0000-000030190000}"/>
    <cellStyle name="40% – paryškinimas 2 4 4 2 3 2" xfId="9886" xr:uid="{00000000-0005-0000-0000-000031190000}"/>
    <cellStyle name="40% – paryškinimas 2 4 4 2 4" xfId="9883" xr:uid="{00000000-0005-0000-0000-000032190000}"/>
    <cellStyle name="40% – paryškinimas 2 4 4 3" xfId="3228" xr:uid="{00000000-0005-0000-0000-000033190000}"/>
    <cellStyle name="40% – paryškinimas 2 4 4 3 2" xfId="3229" xr:uid="{00000000-0005-0000-0000-000034190000}"/>
    <cellStyle name="40% – paryškinimas 2 4 4 3 2 2" xfId="9888" xr:uid="{00000000-0005-0000-0000-000035190000}"/>
    <cellStyle name="40% – paryškinimas 2 4 4 3 3" xfId="9887" xr:uid="{00000000-0005-0000-0000-000036190000}"/>
    <cellStyle name="40% – paryškinimas 2 4 4 4" xfId="3230" xr:uid="{00000000-0005-0000-0000-000037190000}"/>
    <cellStyle name="40% – paryškinimas 2 4 4 4 2" xfId="9889" xr:uid="{00000000-0005-0000-0000-000038190000}"/>
    <cellStyle name="40% – paryškinimas 2 4 4 5" xfId="9882" xr:uid="{00000000-0005-0000-0000-000039190000}"/>
    <cellStyle name="40% – paryškinimas 2 4 5" xfId="3231" xr:uid="{00000000-0005-0000-0000-00003A190000}"/>
    <cellStyle name="40% – paryškinimas 2 4 5 2" xfId="3232" xr:uid="{00000000-0005-0000-0000-00003B190000}"/>
    <cellStyle name="40% – paryškinimas 2 4 5 2 2" xfId="3233" xr:uid="{00000000-0005-0000-0000-00003C190000}"/>
    <cellStyle name="40% – paryškinimas 2 4 5 2 2 2" xfId="9892" xr:uid="{00000000-0005-0000-0000-00003D190000}"/>
    <cellStyle name="40% – paryškinimas 2 4 5 2 3" xfId="9891" xr:uid="{00000000-0005-0000-0000-00003E190000}"/>
    <cellStyle name="40% – paryškinimas 2 4 5 3" xfId="3234" xr:uid="{00000000-0005-0000-0000-00003F190000}"/>
    <cellStyle name="40% – paryškinimas 2 4 5 3 2" xfId="9893" xr:uid="{00000000-0005-0000-0000-000040190000}"/>
    <cellStyle name="40% – paryškinimas 2 4 5 4" xfId="9890" xr:uid="{00000000-0005-0000-0000-000041190000}"/>
    <cellStyle name="40% – paryškinimas 2 4 6" xfId="3235" xr:uid="{00000000-0005-0000-0000-000042190000}"/>
    <cellStyle name="40% – paryškinimas 2 4 6 2" xfId="3236" xr:uid="{00000000-0005-0000-0000-000043190000}"/>
    <cellStyle name="40% – paryškinimas 2 4 6 2 2" xfId="9895" xr:uid="{00000000-0005-0000-0000-000044190000}"/>
    <cellStyle name="40% – paryškinimas 2 4 6 3" xfId="9894" xr:uid="{00000000-0005-0000-0000-000045190000}"/>
    <cellStyle name="40% – paryškinimas 2 4 7" xfId="3237" xr:uid="{00000000-0005-0000-0000-000046190000}"/>
    <cellStyle name="40% – paryškinimas 2 4 7 2" xfId="9896" xr:uid="{00000000-0005-0000-0000-000047190000}"/>
    <cellStyle name="40% – paryškinimas 2 4 8" xfId="9833" xr:uid="{00000000-0005-0000-0000-000048190000}"/>
    <cellStyle name="40% – paryškinimas 2 5" xfId="3238" xr:uid="{00000000-0005-0000-0000-000049190000}"/>
    <cellStyle name="40% – paryškinimas 2 5 2" xfId="3239" xr:uid="{00000000-0005-0000-0000-00004A190000}"/>
    <cellStyle name="40% – paryškinimas 2 5 2 2" xfId="3240" xr:uid="{00000000-0005-0000-0000-00004B190000}"/>
    <cellStyle name="40% – paryškinimas 2 5 2 2 2" xfId="3241" xr:uid="{00000000-0005-0000-0000-00004C190000}"/>
    <cellStyle name="40% – paryškinimas 2 5 2 2 2 2" xfId="3242" xr:uid="{00000000-0005-0000-0000-00004D190000}"/>
    <cellStyle name="40% – paryškinimas 2 5 2 2 2 2 2" xfId="3243" xr:uid="{00000000-0005-0000-0000-00004E190000}"/>
    <cellStyle name="40% – paryškinimas 2 5 2 2 2 2 2 2" xfId="9902" xr:uid="{00000000-0005-0000-0000-00004F190000}"/>
    <cellStyle name="40% – paryškinimas 2 5 2 2 2 2 3" xfId="9901" xr:uid="{00000000-0005-0000-0000-000050190000}"/>
    <cellStyle name="40% – paryškinimas 2 5 2 2 2 3" xfId="3244" xr:uid="{00000000-0005-0000-0000-000051190000}"/>
    <cellStyle name="40% – paryškinimas 2 5 2 2 2 3 2" xfId="9903" xr:uid="{00000000-0005-0000-0000-000052190000}"/>
    <cellStyle name="40% – paryškinimas 2 5 2 2 2 4" xfId="9900" xr:uid="{00000000-0005-0000-0000-000053190000}"/>
    <cellStyle name="40% – paryškinimas 2 5 2 2 3" xfId="3245" xr:uid="{00000000-0005-0000-0000-000054190000}"/>
    <cellStyle name="40% – paryškinimas 2 5 2 2 3 2" xfId="3246" xr:uid="{00000000-0005-0000-0000-000055190000}"/>
    <cellStyle name="40% – paryškinimas 2 5 2 2 3 2 2" xfId="9905" xr:uid="{00000000-0005-0000-0000-000056190000}"/>
    <cellStyle name="40% – paryškinimas 2 5 2 2 3 3" xfId="9904" xr:uid="{00000000-0005-0000-0000-000057190000}"/>
    <cellStyle name="40% – paryškinimas 2 5 2 2 4" xfId="3247" xr:uid="{00000000-0005-0000-0000-000058190000}"/>
    <cellStyle name="40% – paryškinimas 2 5 2 2 4 2" xfId="9906" xr:uid="{00000000-0005-0000-0000-000059190000}"/>
    <cellStyle name="40% – paryškinimas 2 5 2 2 5" xfId="9899" xr:uid="{00000000-0005-0000-0000-00005A190000}"/>
    <cellStyle name="40% – paryškinimas 2 5 2 3" xfId="3248" xr:uid="{00000000-0005-0000-0000-00005B190000}"/>
    <cellStyle name="40% – paryškinimas 2 5 2 3 2" xfId="3249" xr:uid="{00000000-0005-0000-0000-00005C190000}"/>
    <cellStyle name="40% – paryškinimas 2 5 2 3 2 2" xfId="3250" xr:uid="{00000000-0005-0000-0000-00005D190000}"/>
    <cellStyle name="40% – paryškinimas 2 5 2 3 2 2 2" xfId="9909" xr:uid="{00000000-0005-0000-0000-00005E190000}"/>
    <cellStyle name="40% – paryškinimas 2 5 2 3 2 3" xfId="9908" xr:uid="{00000000-0005-0000-0000-00005F190000}"/>
    <cellStyle name="40% – paryškinimas 2 5 2 3 3" xfId="3251" xr:uid="{00000000-0005-0000-0000-000060190000}"/>
    <cellStyle name="40% – paryškinimas 2 5 2 3 3 2" xfId="9910" xr:uid="{00000000-0005-0000-0000-000061190000}"/>
    <cellStyle name="40% – paryškinimas 2 5 2 3 4" xfId="9907" xr:uid="{00000000-0005-0000-0000-000062190000}"/>
    <cellStyle name="40% – paryškinimas 2 5 2 4" xfId="3252" xr:uid="{00000000-0005-0000-0000-000063190000}"/>
    <cellStyle name="40% – paryškinimas 2 5 2 4 2" xfId="3253" xr:uid="{00000000-0005-0000-0000-000064190000}"/>
    <cellStyle name="40% – paryškinimas 2 5 2 4 2 2" xfId="9912" xr:uid="{00000000-0005-0000-0000-000065190000}"/>
    <cellStyle name="40% – paryškinimas 2 5 2 4 3" xfId="9911" xr:uid="{00000000-0005-0000-0000-000066190000}"/>
    <cellStyle name="40% – paryškinimas 2 5 2 5" xfId="3254" xr:uid="{00000000-0005-0000-0000-000067190000}"/>
    <cellStyle name="40% – paryškinimas 2 5 2 5 2" xfId="9913" xr:uid="{00000000-0005-0000-0000-000068190000}"/>
    <cellStyle name="40% – paryškinimas 2 5 2 6" xfId="9898" xr:uid="{00000000-0005-0000-0000-000069190000}"/>
    <cellStyle name="40% – paryškinimas 2 5 3" xfId="3255" xr:uid="{00000000-0005-0000-0000-00006A190000}"/>
    <cellStyle name="40% – paryškinimas 2 5 3 2" xfId="3256" xr:uid="{00000000-0005-0000-0000-00006B190000}"/>
    <cellStyle name="40% – paryškinimas 2 5 3 2 2" xfId="3257" xr:uid="{00000000-0005-0000-0000-00006C190000}"/>
    <cellStyle name="40% – paryškinimas 2 5 3 2 2 2" xfId="3258" xr:uid="{00000000-0005-0000-0000-00006D190000}"/>
    <cellStyle name="40% – paryškinimas 2 5 3 2 2 2 2" xfId="9917" xr:uid="{00000000-0005-0000-0000-00006E190000}"/>
    <cellStyle name="40% – paryškinimas 2 5 3 2 2 3" xfId="9916" xr:uid="{00000000-0005-0000-0000-00006F190000}"/>
    <cellStyle name="40% – paryškinimas 2 5 3 2 3" xfId="3259" xr:uid="{00000000-0005-0000-0000-000070190000}"/>
    <cellStyle name="40% – paryškinimas 2 5 3 2 3 2" xfId="9918" xr:uid="{00000000-0005-0000-0000-000071190000}"/>
    <cellStyle name="40% – paryškinimas 2 5 3 2 4" xfId="9915" xr:uid="{00000000-0005-0000-0000-000072190000}"/>
    <cellStyle name="40% – paryškinimas 2 5 3 3" xfId="3260" xr:uid="{00000000-0005-0000-0000-000073190000}"/>
    <cellStyle name="40% – paryškinimas 2 5 3 3 2" xfId="3261" xr:uid="{00000000-0005-0000-0000-000074190000}"/>
    <cellStyle name="40% – paryškinimas 2 5 3 3 2 2" xfId="9920" xr:uid="{00000000-0005-0000-0000-000075190000}"/>
    <cellStyle name="40% – paryškinimas 2 5 3 3 3" xfId="9919" xr:uid="{00000000-0005-0000-0000-000076190000}"/>
    <cellStyle name="40% – paryškinimas 2 5 3 4" xfId="3262" xr:uid="{00000000-0005-0000-0000-000077190000}"/>
    <cellStyle name="40% – paryškinimas 2 5 3 4 2" xfId="9921" xr:uid="{00000000-0005-0000-0000-000078190000}"/>
    <cellStyle name="40% – paryškinimas 2 5 3 5" xfId="9914" xr:uid="{00000000-0005-0000-0000-000079190000}"/>
    <cellStyle name="40% – paryškinimas 2 5 4" xfId="3263" xr:uid="{00000000-0005-0000-0000-00007A190000}"/>
    <cellStyle name="40% – paryškinimas 2 5 4 2" xfId="3264" xr:uid="{00000000-0005-0000-0000-00007B190000}"/>
    <cellStyle name="40% – paryškinimas 2 5 4 2 2" xfId="3265" xr:uid="{00000000-0005-0000-0000-00007C190000}"/>
    <cellStyle name="40% – paryškinimas 2 5 4 2 2 2" xfId="9924" xr:uid="{00000000-0005-0000-0000-00007D190000}"/>
    <cellStyle name="40% – paryškinimas 2 5 4 2 3" xfId="9923" xr:uid="{00000000-0005-0000-0000-00007E190000}"/>
    <cellStyle name="40% – paryškinimas 2 5 4 3" xfId="3266" xr:uid="{00000000-0005-0000-0000-00007F190000}"/>
    <cellStyle name="40% – paryškinimas 2 5 4 3 2" xfId="9925" xr:uid="{00000000-0005-0000-0000-000080190000}"/>
    <cellStyle name="40% – paryškinimas 2 5 4 4" xfId="9922" xr:uid="{00000000-0005-0000-0000-000081190000}"/>
    <cellStyle name="40% – paryškinimas 2 5 5" xfId="3267" xr:uid="{00000000-0005-0000-0000-000082190000}"/>
    <cellStyle name="40% – paryškinimas 2 5 5 2" xfId="3268" xr:uid="{00000000-0005-0000-0000-000083190000}"/>
    <cellStyle name="40% – paryškinimas 2 5 5 2 2" xfId="9927" xr:uid="{00000000-0005-0000-0000-000084190000}"/>
    <cellStyle name="40% – paryškinimas 2 5 5 3" xfId="9926" xr:uid="{00000000-0005-0000-0000-000085190000}"/>
    <cellStyle name="40% – paryškinimas 2 5 6" xfId="3269" xr:uid="{00000000-0005-0000-0000-000086190000}"/>
    <cellStyle name="40% – paryškinimas 2 5 6 2" xfId="9928" xr:uid="{00000000-0005-0000-0000-000087190000}"/>
    <cellStyle name="40% – paryškinimas 2 5 7" xfId="9897" xr:uid="{00000000-0005-0000-0000-000088190000}"/>
    <cellStyle name="40% – paryškinimas 2 6" xfId="3270" xr:uid="{00000000-0005-0000-0000-000089190000}"/>
    <cellStyle name="40% – paryškinimas 2 6 2" xfId="3271" xr:uid="{00000000-0005-0000-0000-00008A190000}"/>
    <cellStyle name="40% – paryškinimas 2 6 2 2" xfId="3272" xr:uid="{00000000-0005-0000-0000-00008B190000}"/>
    <cellStyle name="40% – paryškinimas 2 6 2 2 2" xfId="3273" xr:uid="{00000000-0005-0000-0000-00008C190000}"/>
    <cellStyle name="40% – paryškinimas 2 6 2 2 2 2" xfId="3274" xr:uid="{00000000-0005-0000-0000-00008D190000}"/>
    <cellStyle name="40% – paryškinimas 2 6 2 2 2 2 2" xfId="9933" xr:uid="{00000000-0005-0000-0000-00008E190000}"/>
    <cellStyle name="40% – paryškinimas 2 6 2 2 2 3" xfId="9932" xr:uid="{00000000-0005-0000-0000-00008F190000}"/>
    <cellStyle name="40% – paryškinimas 2 6 2 2 3" xfId="3275" xr:uid="{00000000-0005-0000-0000-000090190000}"/>
    <cellStyle name="40% – paryškinimas 2 6 2 2 3 2" xfId="9934" xr:uid="{00000000-0005-0000-0000-000091190000}"/>
    <cellStyle name="40% – paryškinimas 2 6 2 2 4" xfId="9931" xr:uid="{00000000-0005-0000-0000-000092190000}"/>
    <cellStyle name="40% – paryškinimas 2 6 2 3" xfId="3276" xr:uid="{00000000-0005-0000-0000-000093190000}"/>
    <cellStyle name="40% – paryškinimas 2 6 2 3 2" xfId="3277" xr:uid="{00000000-0005-0000-0000-000094190000}"/>
    <cellStyle name="40% – paryškinimas 2 6 2 3 2 2" xfId="9936" xr:uid="{00000000-0005-0000-0000-000095190000}"/>
    <cellStyle name="40% – paryškinimas 2 6 2 3 3" xfId="9935" xr:uid="{00000000-0005-0000-0000-000096190000}"/>
    <cellStyle name="40% – paryškinimas 2 6 2 4" xfId="3278" xr:uid="{00000000-0005-0000-0000-000097190000}"/>
    <cellStyle name="40% – paryškinimas 2 6 2 4 2" xfId="9937" xr:uid="{00000000-0005-0000-0000-000098190000}"/>
    <cellStyle name="40% – paryškinimas 2 6 2 5" xfId="9930" xr:uid="{00000000-0005-0000-0000-000099190000}"/>
    <cellStyle name="40% – paryškinimas 2 6 3" xfId="3279" xr:uid="{00000000-0005-0000-0000-00009A190000}"/>
    <cellStyle name="40% – paryškinimas 2 6 3 2" xfId="3280" xr:uid="{00000000-0005-0000-0000-00009B190000}"/>
    <cellStyle name="40% – paryškinimas 2 6 3 2 2" xfId="3281" xr:uid="{00000000-0005-0000-0000-00009C190000}"/>
    <cellStyle name="40% – paryškinimas 2 6 3 2 2 2" xfId="9940" xr:uid="{00000000-0005-0000-0000-00009D190000}"/>
    <cellStyle name="40% – paryškinimas 2 6 3 2 3" xfId="9939" xr:uid="{00000000-0005-0000-0000-00009E190000}"/>
    <cellStyle name="40% – paryškinimas 2 6 3 3" xfId="3282" xr:uid="{00000000-0005-0000-0000-00009F190000}"/>
    <cellStyle name="40% – paryškinimas 2 6 3 3 2" xfId="9941" xr:uid="{00000000-0005-0000-0000-0000A0190000}"/>
    <cellStyle name="40% – paryškinimas 2 6 3 4" xfId="9938" xr:uid="{00000000-0005-0000-0000-0000A1190000}"/>
    <cellStyle name="40% – paryškinimas 2 6 4" xfId="3283" xr:uid="{00000000-0005-0000-0000-0000A2190000}"/>
    <cellStyle name="40% – paryškinimas 2 6 4 2" xfId="3284" xr:uid="{00000000-0005-0000-0000-0000A3190000}"/>
    <cellStyle name="40% – paryškinimas 2 6 4 2 2" xfId="9943" xr:uid="{00000000-0005-0000-0000-0000A4190000}"/>
    <cellStyle name="40% – paryškinimas 2 6 4 3" xfId="9942" xr:uid="{00000000-0005-0000-0000-0000A5190000}"/>
    <cellStyle name="40% – paryškinimas 2 6 5" xfId="3285" xr:uid="{00000000-0005-0000-0000-0000A6190000}"/>
    <cellStyle name="40% – paryškinimas 2 6 5 2" xfId="9944" xr:uid="{00000000-0005-0000-0000-0000A7190000}"/>
    <cellStyle name="40% – paryškinimas 2 6 6" xfId="9929" xr:uid="{00000000-0005-0000-0000-0000A8190000}"/>
    <cellStyle name="40% – paryškinimas 3 2" xfId="3286" xr:uid="{00000000-0005-0000-0000-0000A9190000}"/>
    <cellStyle name="40% – paryškinimas 3 2 10" xfId="9945" xr:uid="{00000000-0005-0000-0000-0000AA190000}"/>
    <cellStyle name="40% – paryškinimas 3 2 2" xfId="3287" xr:uid="{00000000-0005-0000-0000-0000AB190000}"/>
    <cellStyle name="40% – paryškinimas 3 2 2 10" xfId="9946" xr:uid="{00000000-0005-0000-0000-0000AC190000}"/>
    <cellStyle name="40% – paryškinimas 3 2 2 2" xfId="3288" xr:uid="{00000000-0005-0000-0000-0000AD190000}"/>
    <cellStyle name="40% – paryškinimas 3 2 2 2 2" xfId="3289" xr:uid="{00000000-0005-0000-0000-0000AE190000}"/>
    <cellStyle name="40% – paryškinimas 3 2 2 2 2 2" xfId="3290" xr:uid="{00000000-0005-0000-0000-0000AF190000}"/>
    <cellStyle name="40% – paryškinimas 3 2 2 2 2 2 2" xfId="3291" xr:uid="{00000000-0005-0000-0000-0000B0190000}"/>
    <cellStyle name="40% – paryškinimas 3 2 2 2 2 2 2 2" xfId="3292" xr:uid="{00000000-0005-0000-0000-0000B1190000}"/>
    <cellStyle name="40% – paryškinimas 3 2 2 2 2 2 2 2 2" xfId="3293" xr:uid="{00000000-0005-0000-0000-0000B2190000}"/>
    <cellStyle name="40% – paryškinimas 3 2 2 2 2 2 2 2 2 2" xfId="13715" xr:uid="{00000000-0005-0000-0000-0000B3190000}"/>
    <cellStyle name="40% – paryškinimas 3 2 2 2 2 2 2 2 3" xfId="9951" xr:uid="{00000000-0005-0000-0000-0000B4190000}"/>
    <cellStyle name="40% – paryškinimas 3 2 2 2 2 2 2 3" xfId="3294" xr:uid="{00000000-0005-0000-0000-0000B5190000}"/>
    <cellStyle name="40% – paryškinimas 3 2 2 2 2 2 2 3 2" xfId="13716" xr:uid="{00000000-0005-0000-0000-0000B6190000}"/>
    <cellStyle name="40% – paryškinimas 3 2 2 2 2 2 2 4" xfId="9950" xr:uid="{00000000-0005-0000-0000-0000B7190000}"/>
    <cellStyle name="40% – paryškinimas 3 2 2 2 2 2 3" xfId="3295" xr:uid="{00000000-0005-0000-0000-0000B8190000}"/>
    <cellStyle name="40% – paryškinimas 3 2 2 2 2 2 3 2" xfId="3296" xr:uid="{00000000-0005-0000-0000-0000B9190000}"/>
    <cellStyle name="40% – paryškinimas 3 2 2 2 2 2 3 2 2" xfId="13717" xr:uid="{00000000-0005-0000-0000-0000BA190000}"/>
    <cellStyle name="40% – paryškinimas 3 2 2 2 2 2 3 3" xfId="9952" xr:uid="{00000000-0005-0000-0000-0000BB190000}"/>
    <cellStyle name="40% – paryškinimas 3 2 2 2 2 2 4" xfId="3297" xr:uid="{00000000-0005-0000-0000-0000BC190000}"/>
    <cellStyle name="40% – paryškinimas 3 2 2 2 2 2 4 2" xfId="13718" xr:uid="{00000000-0005-0000-0000-0000BD190000}"/>
    <cellStyle name="40% – paryškinimas 3 2 2 2 2 2 5" xfId="9949" xr:uid="{00000000-0005-0000-0000-0000BE190000}"/>
    <cellStyle name="40% – paryškinimas 3 2 2 2 2 3" xfId="3298" xr:uid="{00000000-0005-0000-0000-0000BF190000}"/>
    <cellStyle name="40% – paryškinimas 3 2 2 2 2 3 2" xfId="3299" xr:uid="{00000000-0005-0000-0000-0000C0190000}"/>
    <cellStyle name="40% – paryškinimas 3 2 2 2 2 3 2 2" xfId="3300" xr:uid="{00000000-0005-0000-0000-0000C1190000}"/>
    <cellStyle name="40% – paryškinimas 3 2 2 2 2 3 2 2 2" xfId="13719" xr:uid="{00000000-0005-0000-0000-0000C2190000}"/>
    <cellStyle name="40% – paryškinimas 3 2 2 2 2 3 2 3" xfId="9954" xr:uid="{00000000-0005-0000-0000-0000C3190000}"/>
    <cellStyle name="40% – paryškinimas 3 2 2 2 2 3 3" xfId="3301" xr:uid="{00000000-0005-0000-0000-0000C4190000}"/>
    <cellStyle name="40% – paryškinimas 3 2 2 2 2 3 3 2" xfId="13720" xr:uid="{00000000-0005-0000-0000-0000C5190000}"/>
    <cellStyle name="40% – paryškinimas 3 2 2 2 2 3 4" xfId="9953" xr:uid="{00000000-0005-0000-0000-0000C6190000}"/>
    <cellStyle name="40% – paryškinimas 3 2 2 2 2 4" xfId="3302" xr:uid="{00000000-0005-0000-0000-0000C7190000}"/>
    <cellStyle name="40% – paryškinimas 3 2 2 2 2 4 2" xfId="3303" xr:uid="{00000000-0005-0000-0000-0000C8190000}"/>
    <cellStyle name="40% – paryškinimas 3 2 2 2 2 4 2 2" xfId="13721" xr:uid="{00000000-0005-0000-0000-0000C9190000}"/>
    <cellStyle name="40% – paryškinimas 3 2 2 2 2 4 3" xfId="9955" xr:uid="{00000000-0005-0000-0000-0000CA190000}"/>
    <cellStyle name="40% – paryškinimas 3 2 2 2 2 5" xfId="3304" xr:uid="{00000000-0005-0000-0000-0000CB190000}"/>
    <cellStyle name="40% – paryškinimas 3 2 2 2 2 5 2" xfId="13722" xr:uid="{00000000-0005-0000-0000-0000CC190000}"/>
    <cellStyle name="40% – paryškinimas 3 2 2 2 2 6" xfId="9948" xr:uid="{00000000-0005-0000-0000-0000CD190000}"/>
    <cellStyle name="40% – paryškinimas 3 2 2 2 3" xfId="3305" xr:uid="{00000000-0005-0000-0000-0000CE190000}"/>
    <cellStyle name="40% – paryškinimas 3 2 2 2 3 2" xfId="3306" xr:uid="{00000000-0005-0000-0000-0000CF190000}"/>
    <cellStyle name="40% – paryškinimas 3 2 2 2 3 2 2" xfId="3307" xr:uid="{00000000-0005-0000-0000-0000D0190000}"/>
    <cellStyle name="40% – paryškinimas 3 2 2 2 3 2 2 2" xfId="3308" xr:uid="{00000000-0005-0000-0000-0000D1190000}"/>
    <cellStyle name="40% – paryškinimas 3 2 2 2 3 2 2 2 2" xfId="13723" xr:uid="{00000000-0005-0000-0000-0000D2190000}"/>
    <cellStyle name="40% – paryškinimas 3 2 2 2 3 2 2 3" xfId="9958" xr:uid="{00000000-0005-0000-0000-0000D3190000}"/>
    <cellStyle name="40% – paryškinimas 3 2 2 2 3 2 3" xfId="3309" xr:uid="{00000000-0005-0000-0000-0000D4190000}"/>
    <cellStyle name="40% – paryškinimas 3 2 2 2 3 2 3 2" xfId="13724" xr:uid="{00000000-0005-0000-0000-0000D5190000}"/>
    <cellStyle name="40% – paryškinimas 3 2 2 2 3 2 4" xfId="9957" xr:uid="{00000000-0005-0000-0000-0000D6190000}"/>
    <cellStyle name="40% – paryškinimas 3 2 2 2 3 3" xfId="3310" xr:uid="{00000000-0005-0000-0000-0000D7190000}"/>
    <cellStyle name="40% – paryškinimas 3 2 2 2 3 3 2" xfId="3311" xr:uid="{00000000-0005-0000-0000-0000D8190000}"/>
    <cellStyle name="40% – paryškinimas 3 2 2 2 3 3 2 2" xfId="13725" xr:uid="{00000000-0005-0000-0000-0000D9190000}"/>
    <cellStyle name="40% – paryškinimas 3 2 2 2 3 3 3" xfId="9959" xr:uid="{00000000-0005-0000-0000-0000DA190000}"/>
    <cellStyle name="40% – paryškinimas 3 2 2 2 3 4" xfId="3312" xr:uid="{00000000-0005-0000-0000-0000DB190000}"/>
    <cellStyle name="40% – paryškinimas 3 2 2 2 3 4 2" xfId="13726" xr:uid="{00000000-0005-0000-0000-0000DC190000}"/>
    <cellStyle name="40% – paryškinimas 3 2 2 2 3 5" xfId="9956" xr:uid="{00000000-0005-0000-0000-0000DD190000}"/>
    <cellStyle name="40% – paryškinimas 3 2 2 2 4" xfId="3313" xr:uid="{00000000-0005-0000-0000-0000DE190000}"/>
    <cellStyle name="40% – paryškinimas 3 2 2 2 4 2" xfId="3314" xr:uid="{00000000-0005-0000-0000-0000DF190000}"/>
    <cellStyle name="40% – paryškinimas 3 2 2 2 4 2 2" xfId="3315" xr:uid="{00000000-0005-0000-0000-0000E0190000}"/>
    <cellStyle name="40% – paryškinimas 3 2 2 2 4 2 2 2" xfId="13727" xr:uid="{00000000-0005-0000-0000-0000E1190000}"/>
    <cellStyle name="40% – paryškinimas 3 2 2 2 4 2 3" xfId="9961" xr:uid="{00000000-0005-0000-0000-0000E2190000}"/>
    <cellStyle name="40% – paryškinimas 3 2 2 2 4 3" xfId="3316" xr:uid="{00000000-0005-0000-0000-0000E3190000}"/>
    <cellStyle name="40% – paryškinimas 3 2 2 2 4 3 2" xfId="13728" xr:uid="{00000000-0005-0000-0000-0000E4190000}"/>
    <cellStyle name="40% – paryškinimas 3 2 2 2 4 4" xfId="9960" xr:uid="{00000000-0005-0000-0000-0000E5190000}"/>
    <cellStyle name="40% – paryškinimas 3 2 2 2 5" xfId="3317" xr:uid="{00000000-0005-0000-0000-0000E6190000}"/>
    <cellStyle name="40% – paryškinimas 3 2 2 2 5 2" xfId="3318" xr:uid="{00000000-0005-0000-0000-0000E7190000}"/>
    <cellStyle name="40% – paryškinimas 3 2 2 2 5 2 2" xfId="13729" xr:uid="{00000000-0005-0000-0000-0000E8190000}"/>
    <cellStyle name="40% – paryškinimas 3 2 2 2 5 3" xfId="9962" xr:uid="{00000000-0005-0000-0000-0000E9190000}"/>
    <cellStyle name="40% – paryškinimas 3 2 2 2 6" xfId="3319" xr:uid="{00000000-0005-0000-0000-0000EA190000}"/>
    <cellStyle name="40% – paryškinimas 3 2 2 2 6 2" xfId="13730" xr:uid="{00000000-0005-0000-0000-0000EB190000}"/>
    <cellStyle name="40% – paryškinimas 3 2 2 2 7" xfId="9947" xr:uid="{00000000-0005-0000-0000-0000EC190000}"/>
    <cellStyle name="40% – paryškinimas 3 2 2 3" xfId="3320" xr:uid="{00000000-0005-0000-0000-0000ED190000}"/>
    <cellStyle name="40% – paryškinimas 3 2 2 3 2" xfId="3321" xr:uid="{00000000-0005-0000-0000-0000EE190000}"/>
    <cellStyle name="40% – paryškinimas 3 2 2 3 2 2" xfId="3322" xr:uid="{00000000-0005-0000-0000-0000EF190000}"/>
    <cellStyle name="40% – paryškinimas 3 2 2 3 2 2 2" xfId="3323" xr:uid="{00000000-0005-0000-0000-0000F0190000}"/>
    <cellStyle name="40% – paryškinimas 3 2 2 3 2 2 2 2" xfId="3324" xr:uid="{00000000-0005-0000-0000-0000F1190000}"/>
    <cellStyle name="40% – paryškinimas 3 2 2 3 2 2 2 2 2" xfId="13731" xr:uid="{00000000-0005-0000-0000-0000F2190000}"/>
    <cellStyle name="40% – paryškinimas 3 2 2 3 2 2 2 3" xfId="9966" xr:uid="{00000000-0005-0000-0000-0000F3190000}"/>
    <cellStyle name="40% – paryškinimas 3 2 2 3 2 2 3" xfId="3325" xr:uid="{00000000-0005-0000-0000-0000F4190000}"/>
    <cellStyle name="40% – paryškinimas 3 2 2 3 2 2 3 2" xfId="13732" xr:uid="{00000000-0005-0000-0000-0000F5190000}"/>
    <cellStyle name="40% – paryškinimas 3 2 2 3 2 2 4" xfId="9965" xr:uid="{00000000-0005-0000-0000-0000F6190000}"/>
    <cellStyle name="40% – paryškinimas 3 2 2 3 2 3" xfId="3326" xr:uid="{00000000-0005-0000-0000-0000F7190000}"/>
    <cellStyle name="40% – paryškinimas 3 2 2 3 2 3 2" xfId="3327" xr:uid="{00000000-0005-0000-0000-0000F8190000}"/>
    <cellStyle name="40% – paryškinimas 3 2 2 3 2 3 2 2" xfId="13733" xr:uid="{00000000-0005-0000-0000-0000F9190000}"/>
    <cellStyle name="40% – paryškinimas 3 2 2 3 2 3 3" xfId="9967" xr:uid="{00000000-0005-0000-0000-0000FA190000}"/>
    <cellStyle name="40% – paryškinimas 3 2 2 3 2 4" xfId="3328" xr:uid="{00000000-0005-0000-0000-0000FB190000}"/>
    <cellStyle name="40% – paryškinimas 3 2 2 3 2 4 2" xfId="13734" xr:uid="{00000000-0005-0000-0000-0000FC190000}"/>
    <cellStyle name="40% – paryškinimas 3 2 2 3 2 5" xfId="9964" xr:uid="{00000000-0005-0000-0000-0000FD190000}"/>
    <cellStyle name="40% – paryškinimas 3 2 2 3 3" xfId="3329" xr:uid="{00000000-0005-0000-0000-0000FE190000}"/>
    <cellStyle name="40% – paryškinimas 3 2 2 3 3 2" xfId="3330" xr:uid="{00000000-0005-0000-0000-0000FF190000}"/>
    <cellStyle name="40% – paryškinimas 3 2 2 3 3 2 2" xfId="3331" xr:uid="{00000000-0005-0000-0000-0000001A0000}"/>
    <cellStyle name="40% – paryškinimas 3 2 2 3 3 2 2 2" xfId="13735" xr:uid="{00000000-0005-0000-0000-0000011A0000}"/>
    <cellStyle name="40% – paryškinimas 3 2 2 3 3 2 3" xfId="9969" xr:uid="{00000000-0005-0000-0000-0000021A0000}"/>
    <cellStyle name="40% – paryškinimas 3 2 2 3 3 3" xfId="3332" xr:uid="{00000000-0005-0000-0000-0000031A0000}"/>
    <cellStyle name="40% – paryškinimas 3 2 2 3 3 3 2" xfId="13736" xr:uid="{00000000-0005-0000-0000-0000041A0000}"/>
    <cellStyle name="40% – paryškinimas 3 2 2 3 3 4" xfId="9968" xr:uid="{00000000-0005-0000-0000-0000051A0000}"/>
    <cellStyle name="40% – paryškinimas 3 2 2 3 4" xfId="3333" xr:uid="{00000000-0005-0000-0000-0000061A0000}"/>
    <cellStyle name="40% – paryškinimas 3 2 2 3 4 2" xfId="3334" xr:uid="{00000000-0005-0000-0000-0000071A0000}"/>
    <cellStyle name="40% – paryškinimas 3 2 2 3 4 2 2" xfId="13737" xr:uid="{00000000-0005-0000-0000-0000081A0000}"/>
    <cellStyle name="40% – paryškinimas 3 2 2 3 4 3" xfId="9970" xr:uid="{00000000-0005-0000-0000-0000091A0000}"/>
    <cellStyle name="40% – paryškinimas 3 2 2 3 5" xfId="3335" xr:uid="{00000000-0005-0000-0000-00000A1A0000}"/>
    <cellStyle name="40% – paryškinimas 3 2 2 3 5 2" xfId="13738" xr:uid="{00000000-0005-0000-0000-00000B1A0000}"/>
    <cellStyle name="40% – paryškinimas 3 2 2 3 6" xfId="9963" xr:uid="{00000000-0005-0000-0000-00000C1A0000}"/>
    <cellStyle name="40% – paryškinimas 3 2 2 4" xfId="3336" xr:uid="{00000000-0005-0000-0000-00000D1A0000}"/>
    <cellStyle name="40% – paryškinimas 3 2 2 4 2" xfId="3337" xr:uid="{00000000-0005-0000-0000-00000E1A0000}"/>
    <cellStyle name="40% – paryškinimas 3 2 2 4 2 2" xfId="3338" xr:uid="{00000000-0005-0000-0000-00000F1A0000}"/>
    <cellStyle name="40% – paryškinimas 3 2 2 4 2 2 2" xfId="3339" xr:uid="{00000000-0005-0000-0000-0000101A0000}"/>
    <cellStyle name="40% – paryškinimas 3 2 2 4 2 2 2 2" xfId="13739" xr:uid="{00000000-0005-0000-0000-0000111A0000}"/>
    <cellStyle name="40% – paryškinimas 3 2 2 4 2 2 3" xfId="9973" xr:uid="{00000000-0005-0000-0000-0000121A0000}"/>
    <cellStyle name="40% – paryškinimas 3 2 2 4 2 3" xfId="3340" xr:uid="{00000000-0005-0000-0000-0000131A0000}"/>
    <cellStyle name="40% – paryškinimas 3 2 2 4 2 3 2" xfId="13740" xr:uid="{00000000-0005-0000-0000-0000141A0000}"/>
    <cellStyle name="40% – paryškinimas 3 2 2 4 2 4" xfId="9972" xr:uid="{00000000-0005-0000-0000-0000151A0000}"/>
    <cellStyle name="40% – paryškinimas 3 2 2 4 3" xfId="3341" xr:uid="{00000000-0005-0000-0000-0000161A0000}"/>
    <cellStyle name="40% – paryškinimas 3 2 2 4 3 2" xfId="3342" xr:uid="{00000000-0005-0000-0000-0000171A0000}"/>
    <cellStyle name="40% – paryškinimas 3 2 2 4 3 2 2" xfId="13741" xr:uid="{00000000-0005-0000-0000-0000181A0000}"/>
    <cellStyle name="40% – paryškinimas 3 2 2 4 3 3" xfId="9974" xr:uid="{00000000-0005-0000-0000-0000191A0000}"/>
    <cellStyle name="40% – paryškinimas 3 2 2 4 4" xfId="3343" xr:uid="{00000000-0005-0000-0000-00001A1A0000}"/>
    <cellStyle name="40% – paryškinimas 3 2 2 4 4 2" xfId="13742" xr:uid="{00000000-0005-0000-0000-00001B1A0000}"/>
    <cellStyle name="40% – paryškinimas 3 2 2 4 5" xfId="9971" xr:uid="{00000000-0005-0000-0000-00001C1A0000}"/>
    <cellStyle name="40% – paryškinimas 3 2 2 5" xfId="3344" xr:uid="{00000000-0005-0000-0000-00001D1A0000}"/>
    <cellStyle name="40% – paryškinimas 3 2 2 5 2" xfId="3345" xr:uid="{00000000-0005-0000-0000-00001E1A0000}"/>
    <cellStyle name="40% – paryškinimas 3 2 2 5 2 2" xfId="3346" xr:uid="{00000000-0005-0000-0000-00001F1A0000}"/>
    <cellStyle name="40% – paryškinimas 3 2 2 5 2 2 2" xfId="13743" xr:uid="{00000000-0005-0000-0000-0000201A0000}"/>
    <cellStyle name="40% – paryškinimas 3 2 2 5 2 3" xfId="9976" xr:uid="{00000000-0005-0000-0000-0000211A0000}"/>
    <cellStyle name="40% – paryškinimas 3 2 2 5 3" xfId="3347" xr:uid="{00000000-0005-0000-0000-0000221A0000}"/>
    <cellStyle name="40% – paryškinimas 3 2 2 5 3 2" xfId="13744" xr:uid="{00000000-0005-0000-0000-0000231A0000}"/>
    <cellStyle name="40% – paryškinimas 3 2 2 5 4" xfId="9975" xr:uid="{00000000-0005-0000-0000-0000241A0000}"/>
    <cellStyle name="40% – paryškinimas 3 2 2 6" xfId="3348" xr:uid="{00000000-0005-0000-0000-0000251A0000}"/>
    <cellStyle name="40% – paryškinimas 3 2 2 6 2" xfId="9977" xr:uid="{00000000-0005-0000-0000-0000261A0000}"/>
    <cellStyle name="40% – paryškinimas 3 2 2 7" xfId="3349" xr:uid="{00000000-0005-0000-0000-0000271A0000}"/>
    <cellStyle name="40% – paryškinimas 3 2 2 7 2" xfId="3350" xr:uid="{00000000-0005-0000-0000-0000281A0000}"/>
    <cellStyle name="40% – paryškinimas 3 2 2 7 2 2" xfId="13745" xr:uid="{00000000-0005-0000-0000-0000291A0000}"/>
    <cellStyle name="40% – paryškinimas 3 2 2 7 3" xfId="9978" xr:uid="{00000000-0005-0000-0000-00002A1A0000}"/>
    <cellStyle name="40% – paryškinimas 3 2 2 8" xfId="3351" xr:uid="{00000000-0005-0000-0000-00002B1A0000}"/>
    <cellStyle name="40% – paryškinimas 3 2 2 8 2" xfId="3352" xr:uid="{00000000-0005-0000-0000-00002C1A0000}"/>
    <cellStyle name="40% – paryškinimas 3 2 2 8 2 2" xfId="13746" xr:uid="{00000000-0005-0000-0000-00002D1A0000}"/>
    <cellStyle name="40% – paryškinimas 3 2 2 8 3" xfId="9979" xr:uid="{00000000-0005-0000-0000-00002E1A0000}"/>
    <cellStyle name="40% – paryškinimas 3 2 2 9" xfId="3353" xr:uid="{00000000-0005-0000-0000-00002F1A0000}"/>
    <cellStyle name="40% – paryškinimas 3 2 2 9 2" xfId="3354" xr:uid="{00000000-0005-0000-0000-0000301A0000}"/>
    <cellStyle name="40% – paryškinimas 3 2 2 9 2 2" xfId="13747" xr:uid="{00000000-0005-0000-0000-0000311A0000}"/>
    <cellStyle name="40% – paryškinimas 3 2 2 9 3" xfId="12305" xr:uid="{00000000-0005-0000-0000-0000321A0000}"/>
    <cellStyle name="40% – paryškinimas 3 2 3" xfId="3355" xr:uid="{00000000-0005-0000-0000-0000331A0000}"/>
    <cellStyle name="40% – paryškinimas 3 2 3 2" xfId="3356" xr:uid="{00000000-0005-0000-0000-0000341A0000}"/>
    <cellStyle name="40% – paryškinimas 3 2 3 2 2" xfId="3357" xr:uid="{00000000-0005-0000-0000-0000351A0000}"/>
    <cellStyle name="40% – paryškinimas 3 2 3 2 2 2" xfId="3358" xr:uid="{00000000-0005-0000-0000-0000361A0000}"/>
    <cellStyle name="40% – paryškinimas 3 2 3 2 2 2 2" xfId="3359" xr:uid="{00000000-0005-0000-0000-0000371A0000}"/>
    <cellStyle name="40% – paryškinimas 3 2 3 2 2 2 2 2" xfId="3360" xr:uid="{00000000-0005-0000-0000-0000381A0000}"/>
    <cellStyle name="40% – paryškinimas 3 2 3 2 2 2 2 2 2" xfId="13748" xr:uid="{00000000-0005-0000-0000-0000391A0000}"/>
    <cellStyle name="40% – paryškinimas 3 2 3 2 2 2 2 3" xfId="9984" xr:uid="{00000000-0005-0000-0000-00003A1A0000}"/>
    <cellStyle name="40% – paryškinimas 3 2 3 2 2 2 3" xfId="3361" xr:uid="{00000000-0005-0000-0000-00003B1A0000}"/>
    <cellStyle name="40% – paryškinimas 3 2 3 2 2 2 3 2" xfId="13749" xr:uid="{00000000-0005-0000-0000-00003C1A0000}"/>
    <cellStyle name="40% – paryškinimas 3 2 3 2 2 2 4" xfId="9983" xr:uid="{00000000-0005-0000-0000-00003D1A0000}"/>
    <cellStyle name="40% – paryškinimas 3 2 3 2 2 3" xfId="3362" xr:uid="{00000000-0005-0000-0000-00003E1A0000}"/>
    <cellStyle name="40% – paryškinimas 3 2 3 2 2 3 2" xfId="3363" xr:uid="{00000000-0005-0000-0000-00003F1A0000}"/>
    <cellStyle name="40% – paryškinimas 3 2 3 2 2 3 2 2" xfId="13750" xr:uid="{00000000-0005-0000-0000-0000401A0000}"/>
    <cellStyle name="40% – paryškinimas 3 2 3 2 2 3 3" xfId="9985" xr:uid="{00000000-0005-0000-0000-0000411A0000}"/>
    <cellStyle name="40% – paryškinimas 3 2 3 2 2 4" xfId="3364" xr:uid="{00000000-0005-0000-0000-0000421A0000}"/>
    <cellStyle name="40% – paryškinimas 3 2 3 2 2 4 2" xfId="13751" xr:uid="{00000000-0005-0000-0000-0000431A0000}"/>
    <cellStyle name="40% – paryškinimas 3 2 3 2 2 5" xfId="9982" xr:uid="{00000000-0005-0000-0000-0000441A0000}"/>
    <cellStyle name="40% – paryškinimas 3 2 3 2 3" xfId="3365" xr:uid="{00000000-0005-0000-0000-0000451A0000}"/>
    <cellStyle name="40% – paryškinimas 3 2 3 2 3 2" xfId="3366" xr:uid="{00000000-0005-0000-0000-0000461A0000}"/>
    <cellStyle name="40% – paryškinimas 3 2 3 2 3 2 2" xfId="3367" xr:uid="{00000000-0005-0000-0000-0000471A0000}"/>
    <cellStyle name="40% – paryškinimas 3 2 3 2 3 2 2 2" xfId="13752" xr:uid="{00000000-0005-0000-0000-0000481A0000}"/>
    <cellStyle name="40% – paryškinimas 3 2 3 2 3 2 3" xfId="9987" xr:uid="{00000000-0005-0000-0000-0000491A0000}"/>
    <cellStyle name="40% – paryškinimas 3 2 3 2 3 3" xfId="3368" xr:uid="{00000000-0005-0000-0000-00004A1A0000}"/>
    <cellStyle name="40% – paryškinimas 3 2 3 2 3 3 2" xfId="13753" xr:uid="{00000000-0005-0000-0000-00004B1A0000}"/>
    <cellStyle name="40% – paryškinimas 3 2 3 2 3 4" xfId="9986" xr:uid="{00000000-0005-0000-0000-00004C1A0000}"/>
    <cellStyle name="40% – paryškinimas 3 2 3 2 4" xfId="3369" xr:uid="{00000000-0005-0000-0000-00004D1A0000}"/>
    <cellStyle name="40% – paryškinimas 3 2 3 2 4 2" xfId="3370" xr:uid="{00000000-0005-0000-0000-00004E1A0000}"/>
    <cellStyle name="40% – paryškinimas 3 2 3 2 4 2 2" xfId="13754" xr:uid="{00000000-0005-0000-0000-00004F1A0000}"/>
    <cellStyle name="40% – paryškinimas 3 2 3 2 4 3" xfId="9988" xr:uid="{00000000-0005-0000-0000-0000501A0000}"/>
    <cellStyle name="40% – paryškinimas 3 2 3 2 5" xfId="3371" xr:uid="{00000000-0005-0000-0000-0000511A0000}"/>
    <cellStyle name="40% – paryškinimas 3 2 3 2 5 2" xfId="13755" xr:uid="{00000000-0005-0000-0000-0000521A0000}"/>
    <cellStyle name="40% – paryškinimas 3 2 3 2 6" xfId="9981" xr:uid="{00000000-0005-0000-0000-0000531A0000}"/>
    <cellStyle name="40% – paryškinimas 3 2 3 3" xfId="3372" xr:uid="{00000000-0005-0000-0000-0000541A0000}"/>
    <cellStyle name="40% – paryškinimas 3 2 3 3 2" xfId="3373" xr:uid="{00000000-0005-0000-0000-0000551A0000}"/>
    <cellStyle name="40% – paryškinimas 3 2 3 3 2 2" xfId="3374" xr:uid="{00000000-0005-0000-0000-0000561A0000}"/>
    <cellStyle name="40% – paryškinimas 3 2 3 3 2 2 2" xfId="3375" xr:uid="{00000000-0005-0000-0000-0000571A0000}"/>
    <cellStyle name="40% – paryškinimas 3 2 3 3 2 2 2 2" xfId="13756" xr:uid="{00000000-0005-0000-0000-0000581A0000}"/>
    <cellStyle name="40% – paryškinimas 3 2 3 3 2 2 3" xfId="9991" xr:uid="{00000000-0005-0000-0000-0000591A0000}"/>
    <cellStyle name="40% – paryškinimas 3 2 3 3 2 3" xfId="3376" xr:uid="{00000000-0005-0000-0000-00005A1A0000}"/>
    <cellStyle name="40% – paryškinimas 3 2 3 3 2 3 2" xfId="13757" xr:uid="{00000000-0005-0000-0000-00005B1A0000}"/>
    <cellStyle name="40% – paryškinimas 3 2 3 3 2 4" xfId="9990" xr:uid="{00000000-0005-0000-0000-00005C1A0000}"/>
    <cellStyle name="40% – paryškinimas 3 2 3 3 3" xfId="3377" xr:uid="{00000000-0005-0000-0000-00005D1A0000}"/>
    <cellStyle name="40% – paryškinimas 3 2 3 3 3 2" xfId="3378" xr:uid="{00000000-0005-0000-0000-00005E1A0000}"/>
    <cellStyle name="40% – paryškinimas 3 2 3 3 3 2 2" xfId="13758" xr:uid="{00000000-0005-0000-0000-00005F1A0000}"/>
    <cellStyle name="40% – paryškinimas 3 2 3 3 3 3" xfId="9992" xr:uid="{00000000-0005-0000-0000-0000601A0000}"/>
    <cellStyle name="40% – paryškinimas 3 2 3 3 4" xfId="3379" xr:uid="{00000000-0005-0000-0000-0000611A0000}"/>
    <cellStyle name="40% – paryškinimas 3 2 3 3 4 2" xfId="13759" xr:uid="{00000000-0005-0000-0000-0000621A0000}"/>
    <cellStyle name="40% – paryškinimas 3 2 3 3 5" xfId="9989" xr:uid="{00000000-0005-0000-0000-0000631A0000}"/>
    <cellStyle name="40% – paryškinimas 3 2 3 4" xfId="3380" xr:uid="{00000000-0005-0000-0000-0000641A0000}"/>
    <cellStyle name="40% – paryškinimas 3 2 3 4 2" xfId="3381" xr:uid="{00000000-0005-0000-0000-0000651A0000}"/>
    <cellStyle name="40% – paryškinimas 3 2 3 4 2 2" xfId="3382" xr:uid="{00000000-0005-0000-0000-0000661A0000}"/>
    <cellStyle name="40% – paryškinimas 3 2 3 4 2 2 2" xfId="13760" xr:uid="{00000000-0005-0000-0000-0000671A0000}"/>
    <cellStyle name="40% – paryškinimas 3 2 3 4 2 3" xfId="9994" xr:uid="{00000000-0005-0000-0000-0000681A0000}"/>
    <cellStyle name="40% – paryškinimas 3 2 3 4 3" xfId="3383" xr:uid="{00000000-0005-0000-0000-0000691A0000}"/>
    <cellStyle name="40% – paryškinimas 3 2 3 4 3 2" xfId="13761" xr:uid="{00000000-0005-0000-0000-00006A1A0000}"/>
    <cellStyle name="40% – paryškinimas 3 2 3 4 4" xfId="9993" xr:uid="{00000000-0005-0000-0000-00006B1A0000}"/>
    <cellStyle name="40% – paryškinimas 3 2 3 5" xfId="3384" xr:uid="{00000000-0005-0000-0000-00006C1A0000}"/>
    <cellStyle name="40% – paryškinimas 3 2 3 5 2" xfId="3385" xr:uid="{00000000-0005-0000-0000-00006D1A0000}"/>
    <cellStyle name="40% – paryškinimas 3 2 3 5 2 2" xfId="13762" xr:uid="{00000000-0005-0000-0000-00006E1A0000}"/>
    <cellStyle name="40% – paryškinimas 3 2 3 5 3" xfId="9995" xr:uid="{00000000-0005-0000-0000-00006F1A0000}"/>
    <cellStyle name="40% – paryškinimas 3 2 3 6" xfId="3386" xr:uid="{00000000-0005-0000-0000-0000701A0000}"/>
    <cellStyle name="40% – paryškinimas 3 2 3 6 2" xfId="13763" xr:uid="{00000000-0005-0000-0000-0000711A0000}"/>
    <cellStyle name="40% – paryškinimas 3 2 3 7" xfId="9980" xr:uid="{00000000-0005-0000-0000-0000721A0000}"/>
    <cellStyle name="40% – paryškinimas 3 2 4" xfId="3387" xr:uid="{00000000-0005-0000-0000-0000731A0000}"/>
    <cellStyle name="40% – paryškinimas 3 2 4 2" xfId="3388" xr:uid="{00000000-0005-0000-0000-0000741A0000}"/>
    <cellStyle name="40% – paryškinimas 3 2 4 2 2" xfId="3389" xr:uid="{00000000-0005-0000-0000-0000751A0000}"/>
    <cellStyle name="40% – paryškinimas 3 2 4 2 2 2" xfId="3390" xr:uid="{00000000-0005-0000-0000-0000761A0000}"/>
    <cellStyle name="40% – paryškinimas 3 2 4 2 2 2 2" xfId="3391" xr:uid="{00000000-0005-0000-0000-0000771A0000}"/>
    <cellStyle name="40% – paryškinimas 3 2 4 2 2 2 2 2" xfId="13764" xr:uid="{00000000-0005-0000-0000-0000781A0000}"/>
    <cellStyle name="40% – paryškinimas 3 2 4 2 2 2 3" xfId="9999" xr:uid="{00000000-0005-0000-0000-0000791A0000}"/>
    <cellStyle name="40% – paryškinimas 3 2 4 2 2 3" xfId="3392" xr:uid="{00000000-0005-0000-0000-00007A1A0000}"/>
    <cellStyle name="40% – paryškinimas 3 2 4 2 2 3 2" xfId="13765" xr:uid="{00000000-0005-0000-0000-00007B1A0000}"/>
    <cellStyle name="40% – paryškinimas 3 2 4 2 2 4" xfId="9998" xr:uid="{00000000-0005-0000-0000-00007C1A0000}"/>
    <cellStyle name="40% – paryškinimas 3 2 4 2 3" xfId="3393" xr:uid="{00000000-0005-0000-0000-00007D1A0000}"/>
    <cellStyle name="40% – paryškinimas 3 2 4 2 3 2" xfId="3394" xr:uid="{00000000-0005-0000-0000-00007E1A0000}"/>
    <cellStyle name="40% – paryškinimas 3 2 4 2 3 2 2" xfId="13766" xr:uid="{00000000-0005-0000-0000-00007F1A0000}"/>
    <cellStyle name="40% – paryškinimas 3 2 4 2 3 3" xfId="10000" xr:uid="{00000000-0005-0000-0000-0000801A0000}"/>
    <cellStyle name="40% – paryškinimas 3 2 4 2 4" xfId="3395" xr:uid="{00000000-0005-0000-0000-0000811A0000}"/>
    <cellStyle name="40% – paryškinimas 3 2 4 2 4 2" xfId="13767" xr:uid="{00000000-0005-0000-0000-0000821A0000}"/>
    <cellStyle name="40% – paryškinimas 3 2 4 2 5" xfId="9997" xr:uid="{00000000-0005-0000-0000-0000831A0000}"/>
    <cellStyle name="40% – paryškinimas 3 2 4 3" xfId="3396" xr:uid="{00000000-0005-0000-0000-0000841A0000}"/>
    <cellStyle name="40% – paryškinimas 3 2 4 3 2" xfId="3397" xr:uid="{00000000-0005-0000-0000-0000851A0000}"/>
    <cellStyle name="40% – paryškinimas 3 2 4 3 2 2" xfId="3398" xr:uid="{00000000-0005-0000-0000-0000861A0000}"/>
    <cellStyle name="40% – paryškinimas 3 2 4 3 2 2 2" xfId="13768" xr:uid="{00000000-0005-0000-0000-0000871A0000}"/>
    <cellStyle name="40% – paryškinimas 3 2 4 3 2 3" xfId="10002" xr:uid="{00000000-0005-0000-0000-0000881A0000}"/>
    <cellStyle name="40% – paryškinimas 3 2 4 3 3" xfId="3399" xr:uid="{00000000-0005-0000-0000-0000891A0000}"/>
    <cellStyle name="40% – paryškinimas 3 2 4 3 3 2" xfId="13769" xr:uid="{00000000-0005-0000-0000-00008A1A0000}"/>
    <cellStyle name="40% – paryškinimas 3 2 4 3 4" xfId="10001" xr:uid="{00000000-0005-0000-0000-00008B1A0000}"/>
    <cellStyle name="40% – paryškinimas 3 2 4 4" xfId="3400" xr:uid="{00000000-0005-0000-0000-00008C1A0000}"/>
    <cellStyle name="40% – paryškinimas 3 2 4 4 2" xfId="3401" xr:uid="{00000000-0005-0000-0000-00008D1A0000}"/>
    <cellStyle name="40% – paryškinimas 3 2 4 4 2 2" xfId="13770" xr:uid="{00000000-0005-0000-0000-00008E1A0000}"/>
    <cellStyle name="40% – paryškinimas 3 2 4 4 3" xfId="10003" xr:uid="{00000000-0005-0000-0000-00008F1A0000}"/>
    <cellStyle name="40% – paryškinimas 3 2 4 5" xfId="3402" xr:uid="{00000000-0005-0000-0000-0000901A0000}"/>
    <cellStyle name="40% – paryškinimas 3 2 4 5 2" xfId="13771" xr:uid="{00000000-0005-0000-0000-0000911A0000}"/>
    <cellStyle name="40% – paryškinimas 3 2 4 6" xfId="9996" xr:uid="{00000000-0005-0000-0000-0000921A0000}"/>
    <cellStyle name="40% – paryškinimas 3 2 5" xfId="3403" xr:uid="{00000000-0005-0000-0000-0000931A0000}"/>
    <cellStyle name="40% – paryškinimas 3 2 5 2" xfId="3404" xr:uid="{00000000-0005-0000-0000-0000941A0000}"/>
    <cellStyle name="40% – paryškinimas 3 2 5 2 2" xfId="3405" xr:uid="{00000000-0005-0000-0000-0000951A0000}"/>
    <cellStyle name="40% – paryškinimas 3 2 5 2 2 2" xfId="3406" xr:uid="{00000000-0005-0000-0000-0000961A0000}"/>
    <cellStyle name="40% – paryškinimas 3 2 5 2 2 2 2" xfId="3407" xr:uid="{00000000-0005-0000-0000-0000971A0000}"/>
    <cellStyle name="40% – paryškinimas 3 2 5 2 2 2 2 2" xfId="13772" xr:uid="{00000000-0005-0000-0000-0000981A0000}"/>
    <cellStyle name="40% – paryškinimas 3 2 5 2 2 2 3" xfId="10007" xr:uid="{00000000-0005-0000-0000-0000991A0000}"/>
    <cellStyle name="40% – paryškinimas 3 2 5 2 2 3" xfId="3408" xr:uid="{00000000-0005-0000-0000-00009A1A0000}"/>
    <cellStyle name="40% – paryškinimas 3 2 5 2 2 3 2" xfId="13773" xr:uid="{00000000-0005-0000-0000-00009B1A0000}"/>
    <cellStyle name="40% – paryškinimas 3 2 5 2 2 4" xfId="10006" xr:uid="{00000000-0005-0000-0000-00009C1A0000}"/>
    <cellStyle name="40% – paryškinimas 3 2 5 2 3" xfId="3409" xr:uid="{00000000-0005-0000-0000-00009D1A0000}"/>
    <cellStyle name="40% – paryškinimas 3 2 5 2 3 2" xfId="3410" xr:uid="{00000000-0005-0000-0000-00009E1A0000}"/>
    <cellStyle name="40% – paryškinimas 3 2 5 2 3 2 2" xfId="13774" xr:uid="{00000000-0005-0000-0000-00009F1A0000}"/>
    <cellStyle name="40% – paryškinimas 3 2 5 2 3 3" xfId="10008" xr:uid="{00000000-0005-0000-0000-0000A01A0000}"/>
    <cellStyle name="40% – paryškinimas 3 2 5 2 4" xfId="3411" xr:uid="{00000000-0005-0000-0000-0000A11A0000}"/>
    <cellStyle name="40% – paryškinimas 3 2 5 2 4 2" xfId="13775" xr:uid="{00000000-0005-0000-0000-0000A21A0000}"/>
    <cellStyle name="40% – paryškinimas 3 2 5 2 5" xfId="10005" xr:uid="{00000000-0005-0000-0000-0000A31A0000}"/>
    <cellStyle name="40% – paryškinimas 3 2 5 3" xfId="3412" xr:uid="{00000000-0005-0000-0000-0000A41A0000}"/>
    <cellStyle name="40% – paryškinimas 3 2 5 3 2" xfId="3413" xr:uid="{00000000-0005-0000-0000-0000A51A0000}"/>
    <cellStyle name="40% – paryškinimas 3 2 5 3 2 2" xfId="3414" xr:uid="{00000000-0005-0000-0000-0000A61A0000}"/>
    <cellStyle name="40% – paryškinimas 3 2 5 3 2 2 2" xfId="13776" xr:uid="{00000000-0005-0000-0000-0000A71A0000}"/>
    <cellStyle name="40% – paryškinimas 3 2 5 3 2 3" xfId="10010" xr:uid="{00000000-0005-0000-0000-0000A81A0000}"/>
    <cellStyle name="40% – paryškinimas 3 2 5 3 3" xfId="3415" xr:uid="{00000000-0005-0000-0000-0000A91A0000}"/>
    <cellStyle name="40% – paryškinimas 3 2 5 3 3 2" xfId="13777" xr:uid="{00000000-0005-0000-0000-0000AA1A0000}"/>
    <cellStyle name="40% – paryškinimas 3 2 5 3 4" xfId="10009" xr:uid="{00000000-0005-0000-0000-0000AB1A0000}"/>
    <cellStyle name="40% – paryškinimas 3 2 5 4" xfId="3416" xr:uid="{00000000-0005-0000-0000-0000AC1A0000}"/>
    <cellStyle name="40% – paryškinimas 3 2 5 4 2" xfId="3417" xr:uid="{00000000-0005-0000-0000-0000AD1A0000}"/>
    <cellStyle name="40% – paryškinimas 3 2 5 4 2 2" xfId="13778" xr:uid="{00000000-0005-0000-0000-0000AE1A0000}"/>
    <cellStyle name="40% – paryškinimas 3 2 5 4 3" xfId="10011" xr:uid="{00000000-0005-0000-0000-0000AF1A0000}"/>
    <cellStyle name="40% – paryškinimas 3 2 5 5" xfId="3418" xr:uid="{00000000-0005-0000-0000-0000B01A0000}"/>
    <cellStyle name="40% – paryškinimas 3 2 5 5 2" xfId="13779" xr:uid="{00000000-0005-0000-0000-0000B11A0000}"/>
    <cellStyle name="40% – paryškinimas 3 2 5 6" xfId="10004" xr:uid="{00000000-0005-0000-0000-0000B21A0000}"/>
    <cellStyle name="40% – paryškinimas 3 2 6" xfId="3419" xr:uid="{00000000-0005-0000-0000-0000B31A0000}"/>
    <cellStyle name="40% – paryškinimas 3 2 6 2" xfId="10012" xr:uid="{00000000-0005-0000-0000-0000B41A0000}"/>
    <cellStyle name="40% – paryškinimas 3 2 7" xfId="3420" xr:uid="{00000000-0005-0000-0000-0000B51A0000}"/>
    <cellStyle name="40% – paryškinimas 3 2 7 2" xfId="10013" xr:uid="{00000000-0005-0000-0000-0000B61A0000}"/>
    <cellStyle name="40% – paryškinimas 3 2 8" xfId="3421" xr:uid="{00000000-0005-0000-0000-0000B71A0000}"/>
    <cellStyle name="40% – paryškinimas 3 2 8 2" xfId="3422" xr:uid="{00000000-0005-0000-0000-0000B81A0000}"/>
    <cellStyle name="40% – paryškinimas 3 2 8 2 2" xfId="12440" xr:uid="{00000000-0005-0000-0000-0000B91A0000}"/>
    <cellStyle name="40% – paryškinimas 3 2 8 3" xfId="12288" xr:uid="{00000000-0005-0000-0000-0000BA1A0000}"/>
    <cellStyle name="40% – paryškinimas 3 2 9" xfId="3423" xr:uid="{00000000-0005-0000-0000-0000BB1A0000}"/>
    <cellStyle name="40% – paryškinimas 3 2 9 2" xfId="12406" xr:uid="{00000000-0005-0000-0000-0000BC1A0000}"/>
    <cellStyle name="40% – paryškinimas 3 3" xfId="3424" xr:uid="{00000000-0005-0000-0000-0000BD1A0000}"/>
    <cellStyle name="40% – paryškinimas 3 3 2" xfId="3425" xr:uid="{00000000-0005-0000-0000-0000BE1A0000}"/>
    <cellStyle name="40% – paryškinimas 3 3 2 2" xfId="3426" xr:uid="{00000000-0005-0000-0000-0000BF1A0000}"/>
    <cellStyle name="40% – paryškinimas 3 3 2 2 2" xfId="3427" xr:uid="{00000000-0005-0000-0000-0000C01A0000}"/>
    <cellStyle name="40% – paryškinimas 3 3 2 2 2 2" xfId="3428" xr:uid="{00000000-0005-0000-0000-0000C11A0000}"/>
    <cellStyle name="40% – paryškinimas 3 3 2 2 2 2 2" xfId="3429" xr:uid="{00000000-0005-0000-0000-0000C21A0000}"/>
    <cellStyle name="40% – paryškinimas 3 3 2 2 2 2 2 2" xfId="3430" xr:uid="{00000000-0005-0000-0000-0000C31A0000}"/>
    <cellStyle name="40% – paryškinimas 3 3 2 2 2 2 2 2 2" xfId="3431" xr:uid="{00000000-0005-0000-0000-0000C41A0000}"/>
    <cellStyle name="40% – paryškinimas 3 3 2 2 2 2 2 2 2 2" xfId="13780" xr:uid="{00000000-0005-0000-0000-0000C51A0000}"/>
    <cellStyle name="40% – paryškinimas 3 3 2 2 2 2 2 2 3" xfId="10020" xr:uid="{00000000-0005-0000-0000-0000C61A0000}"/>
    <cellStyle name="40% – paryškinimas 3 3 2 2 2 2 2 3" xfId="3432" xr:uid="{00000000-0005-0000-0000-0000C71A0000}"/>
    <cellStyle name="40% – paryškinimas 3 3 2 2 2 2 2 3 2" xfId="13781" xr:uid="{00000000-0005-0000-0000-0000C81A0000}"/>
    <cellStyle name="40% – paryškinimas 3 3 2 2 2 2 2 4" xfId="10019" xr:uid="{00000000-0005-0000-0000-0000C91A0000}"/>
    <cellStyle name="40% – paryškinimas 3 3 2 2 2 2 3" xfId="3433" xr:uid="{00000000-0005-0000-0000-0000CA1A0000}"/>
    <cellStyle name="40% – paryškinimas 3 3 2 2 2 2 3 2" xfId="3434" xr:uid="{00000000-0005-0000-0000-0000CB1A0000}"/>
    <cellStyle name="40% – paryškinimas 3 3 2 2 2 2 3 2 2" xfId="13782" xr:uid="{00000000-0005-0000-0000-0000CC1A0000}"/>
    <cellStyle name="40% – paryškinimas 3 3 2 2 2 2 3 3" xfId="10021" xr:uid="{00000000-0005-0000-0000-0000CD1A0000}"/>
    <cellStyle name="40% – paryškinimas 3 3 2 2 2 2 4" xfId="3435" xr:uid="{00000000-0005-0000-0000-0000CE1A0000}"/>
    <cellStyle name="40% – paryškinimas 3 3 2 2 2 2 4 2" xfId="13783" xr:uid="{00000000-0005-0000-0000-0000CF1A0000}"/>
    <cellStyle name="40% – paryškinimas 3 3 2 2 2 2 5" xfId="10018" xr:uid="{00000000-0005-0000-0000-0000D01A0000}"/>
    <cellStyle name="40% – paryškinimas 3 3 2 2 2 3" xfId="3436" xr:uid="{00000000-0005-0000-0000-0000D11A0000}"/>
    <cellStyle name="40% – paryškinimas 3 3 2 2 2 3 2" xfId="3437" xr:uid="{00000000-0005-0000-0000-0000D21A0000}"/>
    <cellStyle name="40% – paryškinimas 3 3 2 2 2 3 2 2" xfId="3438" xr:uid="{00000000-0005-0000-0000-0000D31A0000}"/>
    <cellStyle name="40% – paryškinimas 3 3 2 2 2 3 2 2 2" xfId="13784" xr:uid="{00000000-0005-0000-0000-0000D41A0000}"/>
    <cellStyle name="40% – paryškinimas 3 3 2 2 2 3 2 3" xfId="10023" xr:uid="{00000000-0005-0000-0000-0000D51A0000}"/>
    <cellStyle name="40% – paryškinimas 3 3 2 2 2 3 3" xfId="3439" xr:uid="{00000000-0005-0000-0000-0000D61A0000}"/>
    <cellStyle name="40% – paryškinimas 3 3 2 2 2 3 3 2" xfId="13785" xr:uid="{00000000-0005-0000-0000-0000D71A0000}"/>
    <cellStyle name="40% – paryškinimas 3 3 2 2 2 3 4" xfId="10022" xr:uid="{00000000-0005-0000-0000-0000D81A0000}"/>
    <cellStyle name="40% – paryškinimas 3 3 2 2 2 4" xfId="3440" xr:uid="{00000000-0005-0000-0000-0000D91A0000}"/>
    <cellStyle name="40% – paryškinimas 3 3 2 2 2 4 2" xfId="3441" xr:uid="{00000000-0005-0000-0000-0000DA1A0000}"/>
    <cellStyle name="40% – paryškinimas 3 3 2 2 2 4 2 2" xfId="13786" xr:uid="{00000000-0005-0000-0000-0000DB1A0000}"/>
    <cellStyle name="40% – paryškinimas 3 3 2 2 2 4 3" xfId="10024" xr:uid="{00000000-0005-0000-0000-0000DC1A0000}"/>
    <cellStyle name="40% – paryškinimas 3 3 2 2 2 5" xfId="3442" xr:uid="{00000000-0005-0000-0000-0000DD1A0000}"/>
    <cellStyle name="40% – paryškinimas 3 3 2 2 2 5 2" xfId="13787" xr:uid="{00000000-0005-0000-0000-0000DE1A0000}"/>
    <cellStyle name="40% – paryškinimas 3 3 2 2 2 6" xfId="10017" xr:uid="{00000000-0005-0000-0000-0000DF1A0000}"/>
    <cellStyle name="40% – paryškinimas 3 3 2 2 3" xfId="3443" xr:uid="{00000000-0005-0000-0000-0000E01A0000}"/>
    <cellStyle name="40% – paryškinimas 3 3 2 2 3 2" xfId="3444" xr:uid="{00000000-0005-0000-0000-0000E11A0000}"/>
    <cellStyle name="40% – paryškinimas 3 3 2 2 3 2 2" xfId="3445" xr:uid="{00000000-0005-0000-0000-0000E21A0000}"/>
    <cellStyle name="40% – paryškinimas 3 3 2 2 3 2 2 2" xfId="3446" xr:uid="{00000000-0005-0000-0000-0000E31A0000}"/>
    <cellStyle name="40% – paryškinimas 3 3 2 2 3 2 2 2 2" xfId="13788" xr:uid="{00000000-0005-0000-0000-0000E41A0000}"/>
    <cellStyle name="40% – paryškinimas 3 3 2 2 3 2 2 3" xfId="10027" xr:uid="{00000000-0005-0000-0000-0000E51A0000}"/>
    <cellStyle name="40% – paryškinimas 3 3 2 2 3 2 3" xfId="3447" xr:uid="{00000000-0005-0000-0000-0000E61A0000}"/>
    <cellStyle name="40% – paryškinimas 3 3 2 2 3 2 3 2" xfId="13789" xr:uid="{00000000-0005-0000-0000-0000E71A0000}"/>
    <cellStyle name="40% – paryškinimas 3 3 2 2 3 2 4" xfId="10026" xr:uid="{00000000-0005-0000-0000-0000E81A0000}"/>
    <cellStyle name="40% – paryškinimas 3 3 2 2 3 3" xfId="3448" xr:uid="{00000000-0005-0000-0000-0000E91A0000}"/>
    <cellStyle name="40% – paryškinimas 3 3 2 2 3 3 2" xfId="3449" xr:uid="{00000000-0005-0000-0000-0000EA1A0000}"/>
    <cellStyle name="40% – paryškinimas 3 3 2 2 3 3 2 2" xfId="13790" xr:uid="{00000000-0005-0000-0000-0000EB1A0000}"/>
    <cellStyle name="40% – paryškinimas 3 3 2 2 3 3 3" xfId="10028" xr:uid="{00000000-0005-0000-0000-0000EC1A0000}"/>
    <cellStyle name="40% – paryškinimas 3 3 2 2 3 4" xfId="3450" xr:uid="{00000000-0005-0000-0000-0000ED1A0000}"/>
    <cellStyle name="40% – paryškinimas 3 3 2 2 3 4 2" xfId="13791" xr:uid="{00000000-0005-0000-0000-0000EE1A0000}"/>
    <cellStyle name="40% – paryškinimas 3 3 2 2 3 5" xfId="10025" xr:uid="{00000000-0005-0000-0000-0000EF1A0000}"/>
    <cellStyle name="40% – paryškinimas 3 3 2 2 4" xfId="3451" xr:uid="{00000000-0005-0000-0000-0000F01A0000}"/>
    <cellStyle name="40% – paryškinimas 3 3 2 2 4 2" xfId="3452" xr:uid="{00000000-0005-0000-0000-0000F11A0000}"/>
    <cellStyle name="40% – paryškinimas 3 3 2 2 4 2 2" xfId="3453" xr:uid="{00000000-0005-0000-0000-0000F21A0000}"/>
    <cellStyle name="40% – paryškinimas 3 3 2 2 4 2 2 2" xfId="13792" xr:uid="{00000000-0005-0000-0000-0000F31A0000}"/>
    <cellStyle name="40% – paryškinimas 3 3 2 2 4 2 3" xfId="10030" xr:uid="{00000000-0005-0000-0000-0000F41A0000}"/>
    <cellStyle name="40% – paryškinimas 3 3 2 2 4 3" xfId="3454" xr:uid="{00000000-0005-0000-0000-0000F51A0000}"/>
    <cellStyle name="40% – paryškinimas 3 3 2 2 4 3 2" xfId="13793" xr:uid="{00000000-0005-0000-0000-0000F61A0000}"/>
    <cellStyle name="40% – paryškinimas 3 3 2 2 4 4" xfId="10029" xr:uid="{00000000-0005-0000-0000-0000F71A0000}"/>
    <cellStyle name="40% – paryškinimas 3 3 2 2 5" xfId="3455" xr:uid="{00000000-0005-0000-0000-0000F81A0000}"/>
    <cellStyle name="40% – paryškinimas 3 3 2 2 5 2" xfId="3456" xr:uid="{00000000-0005-0000-0000-0000F91A0000}"/>
    <cellStyle name="40% – paryškinimas 3 3 2 2 5 2 2" xfId="13794" xr:uid="{00000000-0005-0000-0000-0000FA1A0000}"/>
    <cellStyle name="40% – paryškinimas 3 3 2 2 5 3" xfId="10031" xr:uid="{00000000-0005-0000-0000-0000FB1A0000}"/>
    <cellStyle name="40% – paryškinimas 3 3 2 2 6" xfId="3457" xr:uid="{00000000-0005-0000-0000-0000FC1A0000}"/>
    <cellStyle name="40% – paryškinimas 3 3 2 2 6 2" xfId="13795" xr:uid="{00000000-0005-0000-0000-0000FD1A0000}"/>
    <cellStyle name="40% – paryškinimas 3 3 2 2 7" xfId="10016" xr:uid="{00000000-0005-0000-0000-0000FE1A0000}"/>
    <cellStyle name="40% – paryškinimas 3 3 2 3" xfId="3458" xr:uid="{00000000-0005-0000-0000-0000FF1A0000}"/>
    <cellStyle name="40% – paryškinimas 3 3 2 3 2" xfId="3459" xr:uid="{00000000-0005-0000-0000-0000001B0000}"/>
    <cellStyle name="40% – paryškinimas 3 3 2 3 2 2" xfId="3460" xr:uid="{00000000-0005-0000-0000-0000011B0000}"/>
    <cellStyle name="40% – paryškinimas 3 3 2 3 2 2 2" xfId="3461" xr:uid="{00000000-0005-0000-0000-0000021B0000}"/>
    <cellStyle name="40% – paryškinimas 3 3 2 3 2 2 2 2" xfId="3462" xr:uid="{00000000-0005-0000-0000-0000031B0000}"/>
    <cellStyle name="40% – paryškinimas 3 3 2 3 2 2 2 2 2" xfId="13796" xr:uid="{00000000-0005-0000-0000-0000041B0000}"/>
    <cellStyle name="40% – paryškinimas 3 3 2 3 2 2 2 3" xfId="10035" xr:uid="{00000000-0005-0000-0000-0000051B0000}"/>
    <cellStyle name="40% – paryškinimas 3 3 2 3 2 2 3" xfId="3463" xr:uid="{00000000-0005-0000-0000-0000061B0000}"/>
    <cellStyle name="40% – paryškinimas 3 3 2 3 2 2 3 2" xfId="13797" xr:uid="{00000000-0005-0000-0000-0000071B0000}"/>
    <cellStyle name="40% – paryškinimas 3 3 2 3 2 2 4" xfId="10034" xr:uid="{00000000-0005-0000-0000-0000081B0000}"/>
    <cellStyle name="40% – paryškinimas 3 3 2 3 2 3" xfId="3464" xr:uid="{00000000-0005-0000-0000-0000091B0000}"/>
    <cellStyle name="40% – paryškinimas 3 3 2 3 2 3 2" xfId="3465" xr:uid="{00000000-0005-0000-0000-00000A1B0000}"/>
    <cellStyle name="40% – paryškinimas 3 3 2 3 2 3 2 2" xfId="13798" xr:uid="{00000000-0005-0000-0000-00000B1B0000}"/>
    <cellStyle name="40% – paryškinimas 3 3 2 3 2 3 3" xfId="10036" xr:uid="{00000000-0005-0000-0000-00000C1B0000}"/>
    <cellStyle name="40% – paryškinimas 3 3 2 3 2 4" xfId="3466" xr:uid="{00000000-0005-0000-0000-00000D1B0000}"/>
    <cellStyle name="40% – paryškinimas 3 3 2 3 2 4 2" xfId="13799" xr:uid="{00000000-0005-0000-0000-00000E1B0000}"/>
    <cellStyle name="40% – paryškinimas 3 3 2 3 2 5" xfId="10033" xr:uid="{00000000-0005-0000-0000-00000F1B0000}"/>
    <cellStyle name="40% – paryškinimas 3 3 2 3 3" xfId="3467" xr:uid="{00000000-0005-0000-0000-0000101B0000}"/>
    <cellStyle name="40% – paryškinimas 3 3 2 3 3 2" xfId="3468" xr:uid="{00000000-0005-0000-0000-0000111B0000}"/>
    <cellStyle name="40% – paryškinimas 3 3 2 3 3 2 2" xfId="3469" xr:uid="{00000000-0005-0000-0000-0000121B0000}"/>
    <cellStyle name="40% – paryškinimas 3 3 2 3 3 2 2 2" xfId="13800" xr:uid="{00000000-0005-0000-0000-0000131B0000}"/>
    <cellStyle name="40% – paryškinimas 3 3 2 3 3 2 3" xfId="10038" xr:uid="{00000000-0005-0000-0000-0000141B0000}"/>
    <cellStyle name="40% – paryškinimas 3 3 2 3 3 3" xfId="3470" xr:uid="{00000000-0005-0000-0000-0000151B0000}"/>
    <cellStyle name="40% – paryškinimas 3 3 2 3 3 3 2" xfId="13801" xr:uid="{00000000-0005-0000-0000-0000161B0000}"/>
    <cellStyle name="40% – paryškinimas 3 3 2 3 3 4" xfId="10037" xr:uid="{00000000-0005-0000-0000-0000171B0000}"/>
    <cellStyle name="40% – paryškinimas 3 3 2 3 4" xfId="3471" xr:uid="{00000000-0005-0000-0000-0000181B0000}"/>
    <cellStyle name="40% – paryškinimas 3 3 2 3 4 2" xfId="3472" xr:uid="{00000000-0005-0000-0000-0000191B0000}"/>
    <cellStyle name="40% – paryškinimas 3 3 2 3 4 2 2" xfId="13802" xr:uid="{00000000-0005-0000-0000-00001A1B0000}"/>
    <cellStyle name="40% – paryškinimas 3 3 2 3 4 3" xfId="10039" xr:uid="{00000000-0005-0000-0000-00001B1B0000}"/>
    <cellStyle name="40% – paryškinimas 3 3 2 3 5" xfId="3473" xr:uid="{00000000-0005-0000-0000-00001C1B0000}"/>
    <cellStyle name="40% – paryškinimas 3 3 2 3 5 2" xfId="13803" xr:uid="{00000000-0005-0000-0000-00001D1B0000}"/>
    <cellStyle name="40% – paryškinimas 3 3 2 3 6" xfId="10032" xr:uid="{00000000-0005-0000-0000-00001E1B0000}"/>
    <cellStyle name="40% – paryškinimas 3 3 2 4" xfId="3474" xr:uid="{00000000-0005-0000-0000-00001F1B0000}"/>
    <cellStyle name="40% – paryškinimas 3 3 2 4 2" xfId="3475" xr:uid="{00000000-0005-0000-0000-0000201B0000}"/>
    <cellStyle name="40% – paryškinimas 3 3 2 4 2 2" xfId="3476" xr:uid="{00000000-0005-0000-0000-0000211B0000}"/>
    <cellStyle name="40% – paryškinimas 3 3 2 4 2 2 2" xfId="3477" xr:uid="{00000000-0005-0000-0000-0000221B0000}"/>
    <cellStyle name="40% – paryškinimas 3 3 2 4 2 2 2 2" xfId="13804" xr:uid="{00000000-0005-0000-0000-0000231B0000}"/>
    <cellStyle name="40% – paryškinimas 3 3 2 4 2 2 3" xfId="10042" xr:uid="{00000000-0005-0000-0000-0000241B0000}"/>
    <cellStyle name="40% – paryškinimas 3 3 2 4 2 3" xfId="3478" xr:uid="{00000000-0005-0000-0000-0000251B0000}"/>
    <cellStyle name="40% – paryškinimas 3 3 2 4 2 3 2" xfId="13805" xr:uid="{00000000-0005-0000-0000-0000261B0000}"/>
    <cellStyle name="40% – paryškinimas 3 3 2 4 2 4" xfId="10041" xr:uid="{00000000-0005-0000-0000-0000271B0000}"/>
    <cellStyle name="40% – paryškinimas 3 3 2 4 3" xfId="3479" xr:uid="{00000000-0005-0000-0000-0000281B0000}"/>
    <cellStyle name="40% – paryškinimas 3 3 2 4 3 2" xfId="3480" xr:uid="{00000000-0005-0000-0000-0000291B0000}"/>
    <cellStyle name="40% – paryškinimas 3 3 2 4 3 2 2" xfId="13806" xr:uid="{00000000-0005-0000-0000-00002A1B0000}"/>
    <cellStyle name="40% – paryškinimas 3 3 2 4 3 3" xfId="10043" xr:uid="{00000000-0005-0000-0000-00002B1B0000}"/>
    <cellStyle name="40% – paryškinimas 3 3 2 4 4" xfId="3481" xr:uid="{00000000-0005-0000-0000-00002C1B0000}"/>
    <cellStyle name="40% – paryškinimas 3 3 2 4 4 2" xfId="13807" xr:uid="{00000000-0005-0000-0000-00002D1B0000}"/>
    <cellStyle name="40% – paryškinimas 3 3 2 4 5" xfId="10040" xr:uid="{00000000-0005-0000-0000-00002E1B0000}"/>
    <cellStyle name="40% – paryškinimas 3 3 2 5" xfId="3482" xr:uid="{00000000-0005-0000-0000-00002F1B0000}"/>
    <cellStyle name="40% – paryškinimas 3 3 2 5 2" xfId="3483" xr:uid="{00000000-0005-0000-0000-0000301B0000}"/>
    <cellStyle name="40% – paryškinimas 3 3 2 5 2 2" xfId="3484" xr:uid="{00000000-0005-0000-0000-0000311B0000}"/>
    <cellStyle name="40% – paryškinimas 3 3 2 5 2 2 2" xfId="13808" xr:uid="{00000000-0005-0000-0000-0000321B0000}"/>
    <cellStyle name="40% – paryškinimas 3 3 2 5 2 3" xfId="10045" xr:uid="{00000000-0005-0000-0000-0000331B0000}"/>
    <cellStyle name="40% – paryškinimas 3 3 2 5 3" xfId="3485" xr:uid="{00000000-0005-0000-0000-0000341B0000}"/>
    <cellStyle name="40% – paryškinimas 3 3 2 5 3 2" xfId="13809" xr:uid="{00000000-0005-0000-0000-0000351B0000}"/>
    <cellStyle name="40% – paryškinimas 3 3 2 5 4" xfId="10044" xr:uid="{00000000-0005-0000-0000-0000361B0000}"/>
    <cellStyle name="40% – paryškinimas 3 3 2 6" xfId="3486" xr:uid="{00000000-0005-0000-0000-0000371B0000}"/>
    <cellStyle name="40% – paryškinimas 3 3 2 6 2" xfId="3487" xr:uid="{00000000-0005-0000-0000-0000381B0000}"/>
    <cellStyle name="40% – paryškinimas 3 3 2 6 2 2" xfId="13810" xr:uid="{00000000-0005-0000-0000-0000391B0000}"/>
    <cellStyle name="40% – paryškinimas 3 3 2 6 3" xfId="10046" xr:uid="{00000000-0005-0000-0000-00003A1B0000}"/>
    <cellStyle name="40% – paryškinimas 3 3 2 7" xfId="3488" xr:uid="{00000000-0005-0000-0000-00003B1B0000}"/>
    <cellStyle name="40% – paryškinimas 3 3 2 7 2" xfId="13811" xr:uid="{00000000-0005-0000-0000-00003C1B0000}"/>
    <cellStyle name="40% – paryškinimas 3 3 2 8" xfId="10015" xr:uid="{00000000-0005-0000-0000-00003D1B0000}"/>
    <cellStyle name="40% – paryškinimas 3 3 3" xfId="3489" xr:uid="{00000000-0005-0000-0000-00003E1B0000}"/>
    <cellStyle name="40% – paryškinimas 3 3 3 2" xfId="3490" xr:uid="{00000000-0005-0000-0000-00003F1B0000}"/>
    <cellStyle name="40% – paryškinimas 3 3 3 2 2" xfId="3491" xr:uid="{00000000-0005-0000-0000-0000401B0000}"/>
    <cellStyle name="40% – paryškinimas 3 3 3 2 2 2" xfId="3492" xr:uid="{00000000-0005-0000-0000-0000411B0000}"/>
    <cellStyle name="40% – paryškinimas 3 3 3 2 2 2 2" xfId="3493" xr:uid="{00000000-0005-0000-0000-0000421B0000}"/>
    <cellStyle name="40% – paryškinimas 3 3 3 2 2 2 2 2" xfId="3494" xr:uid="{00000000-0005-0000-0000-0000431B0000}"/>
    <cellStyle name="40% – paryškinimas 3 3 3 2 2 2 2 2 2" xfId="13812" xr:uid="{00000000-0005-0000-0000-0000441B0000}"/>
    <cellStyle name="40% – paryškinimas 3 3 3 2 2 2 2 3" xfId="10051" xr:uid="{00000000-0005-0000-0000-0000451B0000}"/>
    <cellStyle name="40% – paryškinimas 3 3 3 2 2 2 3" xfId="3495" xr:uid="{00000000-0005-0000-0000-0000461B0000}"/>
    <cellStyle name="40% – paryškinimas 3 3 3 2 2 2 3 2" xfId="13813" xr:uid="{00000000-0005-0000-0000-0000471B0000}"/>
    <cellStyle name="40% – paryškinimas 3 3 3 2 2 2 4" xfId="10050" xr:uid="{00000000-0005-0000-0000-0000481B0000}"/>
    <cellStyle name="40% – paryškinimas 3 3 3 2 2 3" xfId="3496" xr:uid="{00000000-0005-0000-0000-0000491B0000}"/>
    <cellStyle name="40% – paryškinimas 3 3 3 2 2 3 2" xfId="3497" xr:uid="{00000000-0005-0000-0000-00004A1B0000}"/>
    <cellStyle name="40% – paryškinimas 3 3 3 2 2 3 2 2" xfId="13814" xr:uid="{00000000-0005-0000-0000-00004B1B0000}"/>
    <cellStyle name="40% – paryškinimas 3 3 3 2 2 3 3" xfId="10052" xr:uid="{00000000-0005-0000-0000-00004C1B0000}"/>
    <cellStyle name="40% – paryškinimas 3 3 3 2 2 4" xfId="3498" xr:uid="{00000000-0005-0000-0000-00004D1B0000}"/>
    <cellStyle name="40% – paryškinimas 3 3 3 2 2 4 2" xfId="13815" xr:uid="{00000000-0005-0000-0000-00004E1B0000}"/>
    <cellStyle name="40% – paryškinimas 3 3 3 2 2 5" xfId="10049" xr:uid="{00000000-0005-0000-0000-00004F1B0000}"/>
    <cellStyle name="40% – paryškinimas 3 3 3 2 3" xfId="3499" xr:uid="{00000000-0005-0000-0000-0000501B0000}"/>
    <cellStyle name="40% – paryškinimas 3 3 3 2 3 2" xfId="3500" xr:uid="{00000000-0005-0000-0000-0000511B0000}"/>
    <cellStyle name="40% – paryškinimas 3 3 3 2 3 2 2" xfId="3501" xr:uid="{00000000-0005-0000-0000-0000521B0000}"/>
    <cellStyle name="40% – paryškinimas 3 3 3 2 3 2 2 2" xfId="13816" xr:uid="{00000000-0005-0000-0000-0000531B0000}"/>
    <cellStyle name="40% – paryškinimas 3 3 3 2 3 2 3" xfId="10054" xr:uid="{00000000-0005-0000-0000-0000541B0000}"/>
    <cellStyle name="40% – paryškinimas 3 3 3 2 3 3" xfId="3502" xr:uid="{00000000-0005-0000-0000-0000551B0000}"/>
    <cellStyle name="40% – paryškinimas 3 3 3 2 3 3 2" xfId="13817" xr:uid="{00000000-0005-0000-0000-0000561B0000}"/>
    <cellStyle name="40% – paryškinimas 3 3 3 2 3 4" xfId="10053" xr:uid="{00000000-0005-0000-0000-0000571B0000}"/>
    <cellStyle name="40% – paryškinimas 3 3 3 2 4" xfId="3503" xr:uid="{00000000-0005-0000-0000-0000581B0000}"/>
    <cellStyle name="40% – paryškinimas 3 3 3 2 4 2" xfId="3504" xr:uid="{00000000-0005-0000-0000-0000591B0000}"/>
    <cellStyle name="40% – paryškinimas 3 3 3 2 4 2 2" xfId="13818" xr:uid="{00000000-0005-0000-0000-00005A1B0000}"/>
    <cellStyle name="40% – paryškinimas 3 3 3 2 4 3" xfId="10055" xr:uid="{00000000-0005-0000-0000-00005B1B0000}"/>
    <cellStyle name="40% – paryškinimas 3 3 3 2 5" xfId="3505" xr:uid="{00000000-0005-0000-0000-00005C1B0000}"/>
    <cellStyle name="40% – paryškinimas 3 3 3 2 5 2" xfId="13819" xr:uid="{00000000-0005-0000-0000-00005D1B0000}"/>
    <cellStyle name="40% – paryškinimas 3 3 3 2 6" xfId="10048" xr:uid="{00000000-0005-0000-0000-00005E1B0000}"/>
    <cellStyle name="40% – paryškinimas 3 3 3 3" xfId="3506" xr:uid="{00000000-0005-0000-0000-00005F1B0000}"/>
    <cellStyle name="40% – paryškinimas 3 3 3 3 2" xfId="3507" xr:uid="{00000000-0005-0000-0000-0000601B0000}"/>
    <cellStyle name="40% – paryškinimas 3 3 3 3 2 2" xfId="3508" xr:uid="{00000000-0005-0000-0000-0000611B0000}"/>
    <cellStyle name="40% – paryškinimas 3 3 3 3 2 2 2" xfId="3509" xr:uid="{00000000-0005-0000-0000-0000621B0000}"/>
    <cellStyle name="40% – paryškinimas 3 3 3 3 2 2 2 2" xfId="13820" xr:uid="{00000000-0005-0000-0000-0000631B0000}"/>
    <cellStyle name="40% – paryškinimas 3 3 3 3 2 2 3" xfId="10058" xr:uid="{00000000-0005-0000-0000-0000641B0000}"/>
    <cellStyle name="40% – paryškinimas 3 3 3 3 2 3" xfId="3510" xr:uid="{00000000-0005-0000-0000-0000651B0000}"/>
    <cellStyle name="40% – paryškinimas 3 3 3 3 2 3 2" xfId="13821" xr:uid="{00000000-0005-0000-0000-0000661B0000}"/>
    <cellStyle name="40% – paryškinimas 3 3 3 3 2 4" xfId="10057" xr:uid="{00000000-0005-0000-0000-0000671B0000}"/>
    <cellStyle name="40% – paryškinimas 3 3 3 3 3" xfId="3511" xr:uid="{00000000-0005-0000-0000-0000681B0000}"/>
    <cellStyle name="40% – paryškinimas 3 3 3 3 3 2" xfId="3512" xr:uid="{00000000-0005-0000-0000-0000691B0000}"/>
    <cellStyle name="40% – paryškinimas 3 3 3 3 3 2 2" xfId="13822" xr:uid="{00000000-0005-0000-0000-00006A1B0000}"/>
    <cellStyle name="40% – paryškinimas 3 3 3 3 3 3" xfId="10059" xr:uid="{00000000-0005-0000-0000-00006B1B0000}"/>
    <cellStyle name="40% – paryškinimas 3 3 3 3 4" xfId="3513" xr:uid="{00000000-0005-0000-0000-00006C1B0000}"/>
    <cellStyle name="40% – paryškinimas 3 3 3 3 4 2" xfId="13823" xr:uid="{00000000-0005-0000-0000-00006D1B0000}"/>
    <cellStyle name="40% – paryškinimas 3 3 3 3 5" xfId="10056" xr:uid="{00000000-0005-0000-0000-00006E1B0000}"/>
    <cellStyle name="40% – paryškinimas 3 3 3 4" xfId="3514" xr:uid="{00000000-0005-0000-0000-00006F1B0000}"/>
    <cellStyle name="40% – paryškinimas 3 3 3 4 2" xfId="3515" xr:uid="{00000000-0005-0000-0000-0000701B0000}"/>
    <cellStyle name="40% – paryškinimas 3 3 3 4 2 2" xfId="3516" xr:uid="{00000000-0005-0000-0000-0000711B0000}"/>
    <cellStyle name="40% – paryškinimas 3 3 3 4 2 2 2" xfId="13824" xr:uid="{00000000-0005-0000-0000-0000721B0000}"/>
    <cellStyle name="40% – paryškinimas 3 3 3 4 2 3" xfId="10061" xr:uid="{00000000-0005-0000-0000-0000731B0000}"/>
    <cellStyle name="40% – paryškinimas 3 3 3 4 3" xfId="3517" xr:uid="{00000000-0005-0000-0000-0000741B0000}"/>
    <cellStyle name="40% – paryškinimas 3 3 3 4 3 2" xfId="13825" xr:uid="{00000000-0005-0000-0000-0000751B0000}"/>
    <cellStyle name="40% – paryškinimas 3 3 3 4 4" xfId="10060" xr:uid="{00000000-0005-0000-0000-0000761B0000}"/>
    <cellStyle name="40% – paryškinimas 3 3 3 5" xfId="3518" xr:uid="{00000000-0005-0000-0000-0000771B0000}"/>
    <cellStyle name="40% – paryškinimas 3 3 3 5 2" xfId="3519" xr:uid="{00000000-0005-0000-0000-0000781B0000}"/>
    <cellStyle name="40% – paryškinimas 3 3 3 5 2 2" xfId="13826" xr:uid="{00000000-0005-0000-0000-0000791B0000}"/>
    <cellStyle name="40% – paryškinimas 3 3 3 5 3" xfId="10062" xr:uid="{00000000-0005-0000-0000-00007A1B0000}"/>
    <cellStyle name="40% – paryškinimas 3 3 3 6" xfId="3520" xr:uid="{00000000-0005-0000-0000-00007B1B0000}"/>
    <cellStyle name="40% – paryškinimas 3 3 3 6 2" xfId="13827" xr:uid="{00000000-0005-0000-0000-00007C1B0000}"/>
    <cellStyle name="40% – paryškinimas 3 3 3 7" xfId="10047" xr:uid="{00000000-0005-0000-0000-00007D1B0000}"/>
    <cellStyle name="40% – paryškinimas 3 3 4" xfId="3521" xr:uid="{00000000-0005-0000-0000-00007E1B0000}"/>
    <cellStyle name="40% – paryškinimas 3 3 4 2" xfId="3522" xr:uid="{00000000-0005-0000-0000-00007F1B0000}"/>
    <cellStyle name="40% – paryškinimas 3 3 4 2 2" xfId="3523" xr:uid="{00000000-0005-0000-0000-0000801B0000}"/>
    <cellStyle name="40% – paryškinimas 3 3 4 2 2 2" xfId="3524" xr:uid="{00000000-0005-0000-0000-0000811B0000}"/>
    <cellStyle name="40% – paryškinimas 3 3 4 2 2 2 2" xfId="3525" xr:uid="{00000000-0005-0000-0000-0000821B0000}"/>
    <cellStyle name="40% – paryškinimas 3 3 4 2 2 2 2 2" xfId="13828" xr:uid="{00000000-0005-0000-0000-0000831B0000}"/>
    <cellStyle name="40% – paryškinimas 3 3 4 2 2 2 3" xfId="10066" xr:uid="{00000000-0005-0000-0000-0000841B0000}"/>
    <cellStyle name="40% – paryškinimas 3 3 4 2 2 3" xfId="3526" xr:uid="{00000000-0005-0000-0000-0000851B0000}"/>
    <cellStyle name="40% – paryškinimas 3 3 4 2 2 3 2" xfId="13829" xr:uid="{00000000-0005-0000-0000-0000861B0000}"/>
    <cellStyle name="40% – paryškinimas 3 3 4 2 2 4" xfId="10065" xr:uid="{00000000-0005-0000-0000-0000871B0000}"/>
    <cellStyle name="40% – paryškinimas 3 3 4 2 3" xfId="3527" xr:uid="{00000000-0005-0000-0000-0000881B0000}"/>
    <cellStyle name="40% – paryškinimas 3 3 4 2 3 2" xfId="3528" xr:uid="{00000000-0005-0000-0000-0000891B0000}"/>
    <cellStyle name="40% – paryškinimas 3 3 4 2 3 2 2" xfId="13830" xr:uid="{00000000-0005-0000-0000-00008A1B0000}"/>
    <cellStyle name="40% – paryškinimas 3 3 4 2 3 3" xfId="10067" xr:uid="{00000000-0005-0000-0000-00008B1B0000}"/>
    <cellStyle name="40% – paryškinimas 3 3 4 2 4" xfId="3529" xr:uid="{00000000-0005-0000-0000-00008C1B0000}"/>
    <cellStyle name="40% – paryškinimas 3 3 4 2 4 2" xfId="13831" xr:uid="{00000000-0005-0000-0000-00008D1B0000}"/>
    <cellStyle name="40% – paryškinimas 3 3 4 2 5" xfId="10064" xr:uid="{00000000-0005-0000-0000-00008E1B0000}"/>
    <cellStyle name="40% – paryškinimas 3 3 4 3" xfId="3530" xr:uid="{00000000-0005-0000-0000-00008F1B0000}"/>
    <cellStyle name="40% – paryškinimas 3 3 4 3 2" xfId="3531" xr:uid="{00000000-0005-0000-0000-0000901B0000}"/>
    <cellStyle name="40% – paryškinimas 3 3 4 3 2 2" xfId="3532" xr:uid="{00000000-0005-0000-0000-0000911B0000}"/>
    <cellStyle name="40% – paryškinimas 3 3 4 3 2 2 2" xfId="13832" xr:uid="{00000000-0005-0000-0000-0000921B0000}"/>
    <cellStyle name="40% – paryškinimas 3 3 4 3 2 3" xfId="10069" xr:uid="{00000000-0005-0000-0000-0000931B0000}"/>
    <cellStyle name="40% – paryškinimas 3 3 4 3 3" xfId="3533" xr:uid="{00000000-0005-0000-0000-0000941B0000}"/>
    <cellStyle name="40% – paryškinimas 3 3 4 3 3 2" xfId="13833" xr:uid="{00000000-0005-0000-0000-0000951B0000}"/>
    <cellStyle name="40% – paryškinimas 3 3 4 3 4" xfId="10068" xr:uid="{00000000-0005-0000-0000-0000961B0000}"/>
    <cellStyle name="40% – paryškinimas 3 3 4 4" xfId="3534" xr:uid="{00000000-0005-0000-0000-0000971B0000}"/>
    <cellStyle name="40% – paryškinimas 3 3 4 4 2" xfId="3535" xr:uid="{00000000-0005-0000-0000-0000981B0000}"/>
    <cellStyle name="40% – paryškinimas 3 3 4 4 2 2" xfId="13834" xr:uid="{00000000-0005-0000-0000-0000991B0000}"/>
    <cellStyle name="40% – paryškinimas 3 3 4 4 3" xfId="10070" xr:uid="{00000000-0005-0000-0000-00009A1B0000}"/>
    <cellStyle name="40% – paryškinimas 3 3 4 5" xfId="3536" xr:uid="{00000000-0005-0000-0000-00009B1B0000}"/>
    <cellStyle name="40% – paryškinimas 3 3 4 5 2" xfId="13835" xr:uid="{00000000-0005-0000-0000-00009C1B0000}"/>
    <cellStyle name="40% – paryškinimas 3 3 4 6" xfId="10063" xr:uid="{00000000-0005-0000-0000-00009D1B0000}"/>
    <cellStyle name="40% – paryškinimas 3 3 5" xfId="3537" xr:uid="{00000000-0005-0000-0000-00009E1B0000}"/>
    <cellStyle name="40% – paryškinimas 3 3 5 2" xfId="3538" xr:uid="{00000000-0005-0000-0000-00009F1B0000}"/>
    <cellStyle name="40% – paryškinimas 3 3 5 2 2" xfId="3539" xr:uid="{00000000-0005-0000-0000-0000A01B0000}"/>
    <cellStyle name="40% – paryškinimas 3 3 5 2 2 2" xfId="3540" xr:uid="{00000000-0005-0000-0000-0000A11B0000}"/>
    <cellStyle name="40% – paryškinimas 3 3 5 2 2 2 2" xfId="13836" xr:uid="{00000000-0005-0000-0000-0000A21B0000}"/>
    <cellStyle name="40% – paryškinimas 3 3 5 2 2 3" xfId="10073" xr:uid="{00000000-0005-0000-0000-0000A31B0000}"/>
    <cellStyle name="40% – paryškinimas 3 3 5 2 3" xfId="3541" xr:uid="{00000000-0005-0000-0000-0000A41B0000}"/>
    <cellStyle name="40% – paryškinimas 3 3 5 2 3 2" xfId="13837" xr:uid="{00000000-0005-0000-0000-0000A51B0000}"/>
    <cellStyle name="40% – paryškinimas 3 3 5 2 4" xfId="10072" xr:uid="{00000000-0005-0000-0000-0000A61B0000}"/>
    <cellStyle name="40% – paryškinimas 3 3 5 3" xfId="3542" xr:uid="{00000000-0005-0000-0000-0000A71B0000}"/>
    <cellStyle name="40% – paryškinimas 3 3 5 3 2" xfId="3543" xr:uid="{00000000-0005-0000-0000-0000A81B0000}"/>
    <cellStyle name="40% – paryškinimas 3 3 5 3 2 2" xfId="13838" xr:uid="{00000000-0005-0000-0000-0000A91B0000}"/>
    <cellStyle name="40% – paryškinimas 3 3 5 3 3" xfId="10074" xr:uid="{00000000-0005-0000-0000-0000AA1B0000}"/>
    <cellStyle name="40% – paryškinimas 3 3 5 4" xfId="3544" xr:uid="{00000000-0005-0000-0000-0000AB1B0000}"/>
    <cellStyle name="40% – paryškinimas 3 3 5 4 2" xfId="13839" xr:uid="{00000000-0005-0000-0000-0000AC1B0000}"/>
    <cellStyle name="40% – paryškinimas 3 3 5 5" xfId="10071" xr:uid="{00000000-0005-0000-0000-0000AD1B0000}"/>
    <cellStyle name="40% – paryškinimas 3 3 6" xfId="3545" xr:uid="{00000000-0005-0000-0000-0000AE1B0000}"/>
    <cellStyle name="40% – paryškinimas 3 3 6 2" xfId="3546" xr:uid="{00000000-0005-0000-0000-0000AF1B0000}"/>
    <cellStyle name="40% – paryškinimas 3 3 6 2 2" xfId="3547" xr:uid="{00000000-0005-0000-0000-0000B01B0000}"/>
    <cellStyle name="40% – paryškinimas 3 3 6 2 2 2" xfId="13840" xr:uid="{00000000-0005-0000-0000-0000B11B0000}"/>
    <cellStyle name="40% – paryškinimas 3 3 6 2 3" xfId="10076" xr:uid="{00000000-0005-0000-0000-0000B21B0000}"/>
    <cellStyle name="40% – paryškinimas 3 3 6 3" xfId="3548" xr:uid="{00000000-0005-0000-0000-0000B31B0000}"/>
    <cellStyle name="40% – paryškinimas 3 3 6 3 2" xfId="13841" xr:uid="{00000000-0005-0000-0000-0000B41B0000}"/>
    <cellStyle name="40% – paryškinimas 3 3 6 4" xfId="10075" xr:uid="{00000000-0005-0000-0000-0000B51B0000}"/>
    <cellStyle name="40% – paryškinimas 3 3 7" xfId="3549" xr:uid="{00000000-0005-0000-0000-0000B61B0000}"/>
    <cellStyle name="40% – paryškinimas 3 3 7 2" xfId="3550" xr:uid="{00000000-0005-0000-0000-0000B71B0000}"/>
    <cellStyle name="40% – paryškinimas 3 3 7 2 2" xfId="13842" xr:uid="{00000000-0005-0000-0000-0000B81B0000}"/>
    <cellStyle name="40% – paryškinimas 3 3 7 3" xfId="10077" xr:uid="{00000000-0005-0000-0000-0000B91B0000}"/>
    <cellStyle name="40% – paryškinimas 3 3 8" xfId="3551" xr:uid="{00000000-0005-0000-0000-0000BA1B0000}"/>
    <cellStyle name="40% – paryškinimas 3 3 8 2" xfId="13843" xr:uid="{00000000-0005-0000-0000-0000BB1B0000}"/>
    <cellStyle name="40% – paryškinimas 3 3 9" xfId="10014" xr:uid="{00000000-0005-0000-0000-0000BC1B0000}"/>
    <cellStyle name="40% – paryškinimas 3 4" xfId="3552" xr:uid="{00000000-0005-0000-0000-0000BD1B0000}"/>
    <cellStyle name="40% – paryškinimas 3 4 2" xfId="3553" xr:uid="{00000000-0005-0000-0000-0000BE1B0000}"/>
    <cellStyle name="40% – paryškinimas 3 4 2 2" xfId="3554" xr:uid="{00000000-0005-0000-0000-0000BF1B0000}"/>
    <cellStyle name="40% – paryškinimas 3 4 2 2 2" xfId="3555" xr:uid="{00000000-0005-0000-0000-0000C01B0000}"/>
    <cellStyle name="40% – paryškinimas 3 4 2 2 2 2" xfId="3556" xr:uid="{00000000-0005-0000-0000-0000C11B0000}"/>
    <cellStyle name="40% – paryškinimas 3 4 2 2 2 2 2" xfId="3557" xr:uid="{00000000-0005-0000-0000-0000C21B0000}"/>
    <cellStyle name="40% – paryškinimas 3 4 2 2 2 2 2 2" xfId="3558" xr:uid="{00000000-0005-0000-0000-0000C31B0000}"/>
    <cellStyle name="40% – paryškinimas 3 4 2 2 2 2 2 2 2" xfId="3559" xr:uid="{00000000-0005-0000-0000-0000C41B0000}"/>
    <cellStyle name="40% – paryškinimas 3 4 2 2 2 2 2 2 2 2" xfId="13844" xr:uid="{00000000-0005-0000-0000-0000C51B0000}"/>
    <cellStyle name="40% – paryškinimas 3 4 2 2 2 2 2 2 3" xfId="10084" xr:uid="{00000000-0005-0000-0000-0000C61B0000}"/>
    <cellStyle name="40% – paryškinimas 3 4 2 2 2 2 2 3" xfId="3560" xr:uid="{00000000-0005-0000-0000-0000C71B0000}"/>
    <cellStyle name="40% – paryškinimas 3 4 2 2 2 2 2 3 2" xfId="13845" xr:uid="{00000000-0005-0000-0000-0000C81B0000}"/>
    <cellStyle name="40% – paryškinimas 3 4 2 2 2 2 2 4" xfId="10083" xr:uid="{00000000-0005-0000-0000-0000C91B0000}"/>
    <cellStyle name="40% – paryškinimas 3 4 2 2 2 2 3" xfId="3561" xr:uid="{00000000-0005-0000-0000-0000CA1B0000}"/>
    <cellStyle name="40% – paryškinimas 3 4 2 2 2 2 3 2" xfId="3562" xr:uid="{00000000-0005-0000-0000-0000CB1B0000}"/>
    <cellStyle name="40% – paryškinimas 3 4 2 2 2 2 3 2 2" xfId="13846" xr:uid="{00000000-0005-0000-0000-0000CC1B0000}"/>
    <cellStyle name="40% – paryškinimas 3 4 2 2 2 2 3 3" xfId="10085" xr:uid="{00000000-0005-0000-0000-0000CD1B0000}"/>
    <cellStyle name="40% – paryškinimas 3 4 2 2 2 2 4" xfId="3563" xr:uid="{00000000-0005-0000-0000-0000CE1B0000}"/>
    <cellStyle name="40% – paryškinimas 3 4 2 2 2 2 4 2" xfId="13847" xr:uid="{00000000-0005-0000-0000-0000CF1B0000}"/>
    <cellStyle name="40% – paryškinimas 3 4 2 2 2 2 5" xfId="10082" xr:uid="{00000000-0005-0000-0000-0000D01B0000}"/>
    <cellStyle name="40% – paryškinimas 3 4 2 2 2 3" xfId="3564" xr:uid="{00000000-0005-0000-0000-0000D11B0000}"/>
    <cellStyle name="40% – paryškinimas 3 4 2 2 2 3 2" xfId="3565" xr:uid="{00000000-0005-0000-0000-0000D21B0000}"/>
    <cellStyle name="40% – paryškinimas 3 4 2 2 2 3 2 2" xfId="3566" xr:uid="{00000000-0005-0000-0000-0000D31B0000}"/>
    <cellStyle name="40% – paryškinimas 3 4 2 2 2 3 2 2 2" xfId="13848" xr:uid="{00000000-0005-0000-0000-0000D41B0000}"/>
    <cellStyle name="40% – paryškinimas 3 4 2 2 2 3 2 3" xfId="10087" xr:uid="{00000000-0005-0000-0000-0000D51B0000}"/>
    <cellStyle name="40% – paryškinimas 3 4 2 2 2 3 3" xfId="3567" xr:uid="{00000000-0005-0000-0000-0000D61B0000}"/>
    <cellStyle name="40% – paryškinimas 3 4 2 2 2 3 3 2" xfId="13849" xr:uid="{00000000-0005-0000-0000-0000D71B0000}"/>
    <cellStyle name="40% – paryškinimas 3 4 2 2 2 3 4" xfId="10086" xr:uid="{00000000-0005-0000-0000-0000D81B0000}"/>
    <cellStyle name="40% – paryškinimas 3 4 2 2 2 4" xfId="3568" xr:uid="{00000000-0005-0000-0000-0000D91B0000}"/>
    <cellStyle name="40% – paryškinimas 3 4 2 2 2 4 2" xfId="3569" xr:uid="{00000000-0005-0000-0000-0000DA1B0000}"/>
    <cellStyle name="40% – paryškinimas 3 4 2 2 2 4 2 2" xfId="13850" xr:uid="{00000000-0005-0000-0000-0000DB1B0000}"/>
    <cellStyle name="40% – paryškinimas 3 4 2 2 2 4 3" xfId="10088" xr:uid="{00000000-0005-0000-0000-0000DC1B0000}"/>
    <cellStyle name="40% – paryškinimas 3 4 2 2 2 5" xfId="3570" xr:uid="{00000000-0005-0000-0000-0000DD1B0000}"/>
    <cellStyle name="40% – paryškinimas 3 4 2 2 2 5 2" xfId="13851" xr:uid="{00000000-0005-0000-0000-0000DE1B0000}"/>
    <cellStyle name="40% – paryškinimas 3 4 2 2 2 6" xfId="10081" xr:uid="{00000000-0005-0000-0000-0000DF1B0000}"/>
    <cellStyle name="40% – paryškinimas 3 4 2 2 3" xfId="3571" xr:uid="{00000000-0005-0000-0000-0000E01B0000}"/>
    <cellStyle name="40% – paryškinimas 3 4 2 2 3 2" xfId="3572" xr:uid="{00000000-0005-0000-0000-0000E11B0000}"/>
    <cellStyle name="40% – paryškinimas 3 4 2 2 3 2 2" xfId="3573" xr:uid="{00000000-0005-0000-0000-0000E21B0000}"/>
    <cellStyle name="40% – paryškinimas 3 4 2 2 3 2 2 2" xfId="3574" xr:uid="{00000000-0005-0000-0000-0000E31B0000}"/>
    <cellStyle name="40% – paryškinimas 3 4 2 2 3 2 2 2 2" xfId="13852" xr:uid="{00000000-0005-0000-0000-0000E41B0000}"/>
    <cellStyle name="40% – paryškinimas 3 4 2 2 3 2 2 3" xfId="10091" xr:uid="{00000000-0005-0000-0000-0000E51B0000}"/>
    <cellStyle name="40% – paryškinimas 3 4 2 2 3 2 3" xfId="3575" xr:uid="{00000000-0005-0000-0000-0000E61B0000}"/>
    <cellStyle name="40% – paryškinimas 3 4 2 2 3 2 3 2" xfId="13853" xr:uid="{00000000-0005-0000-0000-0000E71B0000}"/>
    <cellStyle name="40% – paryškinimas 3 4 2 2 3 2 4" xfId="10090" xr:uid="{00000000-0005-0000-0000-0000E81B0000}"/>
    <cellStyle name="40% – paryškinimas 3 4 2 2 3 3" xfId="3576" xr:uid="{00000000-0005-0000-0000-0000E91B0000}"/>
    <cellStyle name="40% – paryškinimas 3 4 2 2 3 3 2" xfId="3577" xr:uid="{00000000-0005-0000-0000-0000EA1B0000}"/>
    <cellStyle name="40% – paryškinimas 3 4 2 2 3 3 2 2" xfId="13854" xr:uid="{00000000-0005-0000-0000-0000EB1B0000}"/>
    <cellStyle name="40% – paryškinimas 3 4 2 2 3 3 3" xfId="10092" xr:uid="{00000000-0005-0000-0000-0000EC1B0000}"/>
    <cellStyle name="40% – paryškinimas 3 4 2 2 3 4" xfId="3578" xr:uid="{00000000-0005-0000-0000-0000ED1B0000}"/>
    <cellStyle name="40% – paryškinimas 3 4 2 2 3 4 2" xfId="13855" xr:uid="{00000000-0005-0000-0000-0000EE1B0000}"/>
    <cellStyle name="40% – paryškinimas 3 4 2 2 3 5" xfId="10089" xr:uid="{00000000-0005-0000-0000-0000EF1B0000}"/>
    <cellStyle name="40% – paryškinimas 3 4 2 2 4" xfId="3579" xr:uid="{00000000-0005-0000-0000-0000F01B0000}"/>
    <cellStyle name="40% – paryškinimas 3 4 2 2 4 2" xfId="3580" xr:uid="{00000000-0005-0000-0000-0000F11B0000}"/>
    <cellStyle name="40% – paryškinimas 3 4 2 2 4 2 2" xfId="3581" xr:uid="{00000000-0005-0000-0000-0000F21B0000}"/>
    <cellStyle name="40% – paryškinimas 3 4 2 2 4 2 2 2" xfId="13856" xr:uid="{00000000-0005-0000-0000-0000F31B0000}"/>
    <cellStyle name="40% – paryškinimas 3 4 2 2 4 2 3" xfId="10094" xr:uid="{00000000-0005-0000-0000-0000F41B0000}"/>
    <cellStyle name="40% – paryškinimas 3 4 2 2 4 3" xfId="3582" xr:uid="{00000000-0005-0000-0000-0000F51B0000}"/>
    <cellStyle name="40% – paryškinimas 3 4 2 2 4 3 2" xfId="13857" xr:uid="{00000000-0005-0000-0000-0000F61B0000}"/>
    <cellStyle name="40% – paryškinimas 3 4 2 2 4 4" xfId="10093" xr:uid="{00000000-0005-0000-0000-0000F71B0000}"/>
    <cellStyle name="40% – paryškinimas 3 4 2 2 5" xfId="3583" xr:uid="{00000000-0005-0000-0000-0000F81B0000}"/>
    <cellStyle name="40% – paryškinimas 3 4 2 2 5 2" xfId="3584" xr:uid="{00000000-0005-0000-0000-0000F91B0000}"/>
    <cellStyle name="40% – paryškinimas 3 4 2 2 5 2 2" xfId="13858" xr:uid="{00000000-0005-0000-0000-0000FA1B0000}"/>
    <cellStyle name="40% – paryškinimas 3 4 2 2 5 3" xfId="10095" xr:uid="{00000000-0005-0000-0000-0000FB1B0000}"/>
    <cellStyle name="40% – paryškinimas 3 4 2 2 6" xfId="3585" xr:uid="{00000000-0005-0000-0000-0000FC1B0000}"/>
    <cellStyle name="40% – paryškinimas 3 4 2 2 6 2" xfId="13859" xr:uid="{00000000-0005-0000-0000-0000FD1B0000}"/>
    <cellStyle name="40% – paryškinimas 3 4 2 2 7" xfId="10080" xr:uid="{00000000-0005-0000-0000-0000FE1B0000}"/>
    <cellStyle name="40% – paryškinimas 3 4 2 3" xfId="3586" xr:uid="{00000000-0005-0000-0000-0000FF1B0000}"/>
    <cellStyle name="40% – paryškinimas 3 4 2 3 2" xfId="3587" xr:uid="{00000000-0005-0000-0000-0000001C0000}"/>
    <cellStyle name="40% – paryškinimas 3 4 2 3 2 2" xfId="3588" xr:uid="{00000000-0005-0000-0000-0000011C0000}"/>
    <cellStyle name="40% – paryškinimas 3 4 2 3 2 2 2" xfId="3589" xr:uid="{00000000-0005-0000-0000-0000021C0000}"/>
    <cellStyle name="40% – paryškinimas 3 4 2 3 2 2 2 2" xfId="3590" xr:uid="{00000000-0005-0000-0000-0000031C0000}"/>
    <cellStyle name="40% – paryškinimas 3 4 2 3 2 2 2 2 2" xfId="13860" xr:uid="{00000000-0005-0000-0000-0000041C0000}"/>
    <cellStyle name="40% – paryškinimas 3 4 2 3 2 2 2 3" xfId="10099" xr:uid="{00000000-0005-0000-0000-0000051C0000}"/>
    <cellStyle name="40% – paryškinimas 3 4 2 3 2 2 3" xfId="3591" xr:uid="{00000000-0005-0000-0000-0000061C0000}"/>
    <cellStyle name="40% – paryškinimas 3 4 2 3 2 2 3 2" xfId="13861" xr:uid="{00000000-0005-0000-0000-0000071C0000}"/>
    <cellStyle name="40% – paryškinimas 3 4 2 3 2 2 4" xfId="10098" xr:uid="{00000000-0005-0000-0000-0000081C0000}"/>
    <cellStyle name="40% – paryškinimas 3 4 2 3 2 3" xfId="3592" xr:uid="{00000000-0005-0000-0000-0000091C0000}"/>
    <cellStyle name="40% – paryškinimas 3 4 2 3 2 3 2" xfId="3593" xr:uid="{00000000-0005-0000-0000-00000A1C0000}"/>
    <cellStyle name="40% – paryškinimas 3 4 2 3 2 3 2 2" xfId="13862" xr:uid="{00000000-0005-0000-0000-00000B1C0000}"/>
    <cellStyle name="40% – paryškinimas 3 4 2 3 2 3 3" xfId="10100" xr:uid="{00000000-0005-0000-0000-00000C1C0000}"/>
    <cellStyle name="40% – paryškinimas 3 4 2 3 2 4" xfId="3594" xr:uid="{00000000-0005-0000-0000-00000D1C0000}"/>
    <cellStyle name="40% – paryškinimas 3 4 2 3 2 4 2" xfId="13863" xr:uid="{00000000-0005-0000-0000-00000E1C0000}"/>
    <cellStyle name="40% – paryškinimas 3 4 2 3 2 5" xfId="10097" xr:uid="{00000000-0005-0000-0000-00000F1C0000}"/>
    <cellStyle name="40% – paryškinimas 3 4 2 3 3" xfId="3595" xr:uid="{00000000-0005-0000-0000-0000101C0000}"/>
    <cellStyle name="40% – paryškinimas 3 4 2 3 3 2" xfId="3596" xr:uid="{00000000-0005-0000-0000-0000111C0000}"/>
    <cellStyle name="40% – paryškinimas 3 4 2 3 3 2 2" xfId="3597" xr:uid="{00000000-0005-0000-0000-0000121C0000}"/>
    <cellStyle name="40% – paryškinimas 3 4 2 3 3 2 2 2" xfId="13864" xr:uid="{00000000-0005-0000-0000-0000131C0000}"/>
    <cellStyle name="40% – paryškinimas 3 4 2 3 3 2 3" xfId="10102" xr:uid="{00000000-0005-0000-0000-0000141C0000}"/>
    <cellStyle name="40% – paryškinimas 3 4 2 3 3 3" xfId="3598" xr:uid="{00000000-0005-0000-0000-0000151C0000}"/>
    <cellStyle name="40% – paryškinimas 3 4 2 3 3 3 2" xfId="13865" xr:uid="{00000000-0005-0000-0000-0000161C0000}"/>
    <cellStyle name="40% – paryškinimas 3 4 2 3 3 4" xfId="10101" xr:uid="{00000000-0005-0000-0000-0000171C0000}"/>
    <cellStyle name="40% – paryškinimas 3 4 2 3 4" xfId="3599" xr:uid="{00000000-0005-0000-0000-0000181C0000}"/>
    <cellStyle name="40% – paryškinimas 3 4 2 3 4 2" xfId="3600" xr:uid="{00000000-0005-0000-0000-0000191C0000}"/>
    <cellStyle name="40% – paryškinimas 3 4 2 3 4 2 2" xfId="13866" xr:uid="{00000000-0005-0000-0000-00001A1C0000}"/>
    <cellStyle name="40% – paryškinimas 3 4 2 3 4 3" xfId="10103" xr:uid="{00000000-0005-0000-0000-00001B1C0000}"/>
    <cellStyle name="40% – paryškinimas 3 4 2 3 5" xfId="3601" xr:uid="{00000000-0005-0000-0000-00001C1C0000}"/>
    <cellStyle name="40% – paryškinimas 3 4 2 3 5 2" xfId="13867" xr:uid="{00000000-0005-0000-0000-00001D1C0000}"/>
    <cellStyle name="40% – paryškinimas 3 4 2 3 6" xfId="10096" xr:uid="{00000000-0005-0000-0000-00001E1C0000}"/>
    <cellStyle name="40% – paryškinimas 3 4 2 4" xfId="3602" xr:uid="{00000000-0005-0000-0000-00001F1C0000}"/>
    <cellStyle name="40% – paryškinimas 3 4 2 4 2" xfId="3603" xr:uid="{00000000-0005-0000-0000-0000201C0000}"/>
    <cellStyle name="40% – paryškinimas 3 4 2 4 2 2" xfId="3604" xr:uid="{00000000-0005-0000-0000-0000211C0000}"/>
    <cellStyle name="40% – paryškinimas 3 4 2 4 2 2 2" xfId="3605" xr:uid="{00000000-0005-0000-0000-0000221C0000}"/>
    <cellStyle name="40% – paryškinimas 3 4 2 4 2 2 2 2" xfId="13868" xr:uid="{00000000-0005-0000-0000-0000231C0000}"/>
    <cellStyle name="40% – paryškinimas 3 4 2 4 2 2 3" xfId="10106" xr:uid="{00000000-0005-0000-0000-0000241C0000}"/>
    <cellStyle name="40% – paryškinimas 3 4 2 4 2 3" xfId="3606" xr:uid="{00000000-0005-0000-0000-0000251C0000}"/>
    <cellStyle name="40% – paryškinimas 3 4 2 4 2 3 2" xfId="13869" xr:uid="{00000000-0005-0000-0000-0000261C0000}"/>
    <cellStyle name="40% – paryškinimas 3 4 2 4 2 4" xfId="10105" xr:uid="{00000000-0005-0000-0000-0000271C0000}"/>
    <cellStyle name="40% – paryškinimas 3 4 2 4 3" xfId="3607" xr:uid="{00000000-0005-0000-0000-0000281C0000}"/>
    <cellStyle name="40% – paryškinimas 3 4 2 4 3 2" xfId="3608" xr:uid="{00000000-0005-0000-0000-0000291C0000}"/>
    <cellStyle name="40% – paryškinimas 3 4 2 4 3 2 2" xfId="13870" xr:uid="{00000000-0005-0000-0000-00002A1C0000}"/>
    <cellStyle name="40% – paryškinimas 3 4 2 4 3 3" xfId="10107" xr:uid="{00000000-0005-0000-0000-00002B1C0000}"/>
    <cellStyle name="40% – paryškinimas 3 4 2 4 4" xfId="3609" xr:uid="{00000000-0005-0000-0000-00002C1C0000}"/>
    <cellStyle name="40% – paryškinimas 3 4 2 4 4 2" xfId="13871" xr:uid="{00000000-0005-0000-0000-00002D1C0000}"/>
    <cellStyle name="40% – paryškinimas 3 4 2 4 5" xfId="10104" xr:uid="{00000000-0005-0000-0000-00002E1C0000}"/>
    <cellStyle name="40% – paryškinimas 3 4 2 5" xfId="3610" xr:uid="{00000000-0005-0000-0000-00002F1C0000}"/>
    <cellStyle name="40% – paryškinimas 3 4 2 5 2" xfId="3611" xr:uid="{00000000-0005-0000-0000-0000301C0000}"/>
    <cellStyle name="40% – paryškinimas 3 4 2 5 2 2" xfId="3612" xr:uid="{00000000-0005-0000-0000-0000311C0000}"/>
    <cellStyle name="40% – paryškinimas 3 4 2 5 2 2 2" xfId="13872" xr:uid="{00000000-0005-0000-0000-0000321C0000}"/>
    <cellStyle name="40% – paryškinimas 3 4 2 5 2 3" xfId="10109" xr:uid="{00000000-0005-0000-0000-0000331C0000}"/>
    <cellStyle name="40% – paryškinimas 3 4 2 5 3" xfId="3613" xr:uid="{00000000-0005-0000-0000-0000341C0000}"/>
    <cellStyle name="40% – paryškinimas 3 4 2 5 3 2" xfId="13873" xr:uid="{00000000-0005-0000-0000-0000351C0000}"/>
    <cellStyle name="40% – paryškinimas 3 4 2 5 4" xfId="10108" xr:uid="{00000000-0005-0000-0000-0000361C0000}"/>
    <cellStyle name="40% – paryškinimas 3 4 2 6" xfId="3614" xr:uid="{00000000-0005-0000-0000-0000371C0000}"/>
    <cellStyle name="40% – paryškinimas 3 4 2 6 2" xfId="3615" xr:uid="{00000000-0005-0000-0000-0000381C0000}"/>
    <cellStyle name="40% – paryškinimas 3 4 2 6 2 2" xfId="13874" xr:uid="{00000000-0005-0000-0000-0000391C0000}"/>
    <cellStyle name="40% – paryškinimas 3 4 2 6 3" xfId="10110" xr:uid="{00000000-0005-0000-0000-00003A1C0000}"/>
    <cellStyle name="40% – paryškinimas 3 4 2 7" xfId="3616" xr:uid="{00000000-0005-0000-0000-00003B1C0000}"/>
    <cellStyle name="40% – paryškinimas 3 4 2 7 2" xfId="13875" xr:uid="{00000000-0005-0000-0000-00003C1C0000}"/>
    <cellStyle name="40% – paryškinimas 3 4 2 8" xfId="10079" xr:uid="{00000000-0005-0000-0000-00003D1C0000}"/>
    <cellStyle name="40% – paryškinimas 3 4 3" xfId="3617" xr:uid="{00000000-0005-0000-0000-00003E1C0000}"/>
    <cellStyle name="40% – paryškinimas 3 4 3 2" xfId="3618" xr:uid="{00000000-0005-0000-0000-00003F1C0000}"/>
    <cellStyle name="40% – paryškinimas 3 4 3 2 2" xfId="3619" xr:uid="{00000000-0005-0000-0000-0000401C0000}"/>
    <cellStyle name="40% – paryškinimas 3 4 3 2 2 2" xfId="3620" xr:uid="{00000000-0005-0000-0000-0000411C0000}"/>
    <cellStyle name="40% – paryškinimas 3 4 3 2 2 2 2" xfId="3621" xr:uid="{00000000-0005-0000-0000-0000421C0000}"/>
    <cellStyle name="40% – paryškinimas 3 4 3 2 2 2 2 2" xfId="3622" xr:uid="{00000000-0005-0000-0000-0000431C0000}"/>
    <cellStyle name="40% – paryškinimas 3 4 3 2 2 2 2 2 2" xfId="13876" xr:uid="{00000000-0005-0000-0000-0000441C0000}"/>
    <cellStyle name="40% – paryškinimas 3 4 3 2 2 2 2 3" xfId="10115" xr:uid="{00000000-0005-0000-0000-0000451C0000}"/>
    <cellStyle name="40% – paryškinimas 3 4 3 2 2 2 3" xfId="3623" xr:uid="{00000000-0005-0000-0000-0000461C0000}"/>
    <cellStyle name="40% – paryškinimas 3 4 3 2 2 2 3 2" xfId="13877" xr:uid="{00000000-0005-0000-0000-0000471C0000}"/>
    <cellStyle name="40% – paryškinimas 3 4 3 2 2 2 4" xfId="10114" xr:uid="{00000000-0005-0000-0000-0000481C0000}"/>
    <cellStyle name="40% – paryškinimas 3 4 3 2 2 3" xfId="3624" xr:uid="{00000000-0005-0000-0000-0000491C0000}"/>
    <cellStyle name="40% – paryškinimas 3 4 3 2 2 3 2" xfId="3625" xr:uid="{00000000-0005-0000-0000-00004A1C0000}"/>
    <cellStyle name="40% – paryškinimas 3 4 3 2 2 3 2 2" xfId="13878" xr:uid="{00000000-0005-0000-0000-00004B1C0000}"/>
    <cellStyle name="40% – paryškinimas 3 4 3 2 2 3 3" xfId="10116" xr:uid="{00000000-0005-0000-0000-00004C1C0000}"/>
    <cellStyle name="40% – paryškinimas 3 4 3 2 2 4" xfId="3626" xr:uid="{00000000-0005-0000-0000-00004D1C0000}"/>
    <cellStyle name="40% – paryškinimas 3 4 3 2 2 4 2" xfId="13879" xr:uid="{00000000-0005-0000-0000-00004E1C0000}"/>
    <cellStyle name="40% – paryškinimas 3 4 3 2 2 5" xfId="10113" xr:uid="{00000000-0005-0000-0000-00004F1C0000}"/>
    <cellStyle name="40% – paryškinimas 3 4 3 2 3" xfId="3627" xr:uid="{00000000-0005-0000-0000-0000501C0000}"/>
    <cellStyle name="40% – paryškinimas 3 4 3 2 3 2" xfId="3628" xr:uid="{00000000-0005-0000-0000-0000511C0000}"/>
    <cellStyle name="40% – paryškinimas 3 4 3 2 3 2 2" xfId="3629" xr:uid="{00000000-0005-0000-0000-0000521C0000}"/>
    <cellStyle name="40% – paryškinimas 3 4 3 2 3 2 2 2" xfId="13880" xr:uid="{00000000-0005-0000-0000-0000531C0000}"/>
    <cellStyle name="40% – paryškinimas 3 4 3 2 3 2 3" xfId="10118" xr:uid="{00000000-0005-0000-0000-0000541C0000}"/>
    <cellStyle name="40% – paryškinimas 3 4 3 2 3 3" xfId="3630" xr:uid="{00000000-0005-0000-0000-0000551C0000}"/>
    <cellStyle name="40% – paryškinimas 3 4 3 2 3 3 2" xfId="13881" xr:uid="{00000000-0005-0000-0000-0000561C0000}"/>
    <cellStyle name="40% – paryškinimas 3 4 3 2 3 4" xfId="10117" xr:uid="{00000000-0005-0000-0000-0000571C0000}"/>
    <cellStyle name="40% – paryškinimas 3 4 3 2 4" xfId="3631" xr:uid="{00000000-0005-0000-0000-0000581C0000}"/>
    <cellStyle name="40% – paryškinimas 3 4 3 2 4 2" xfId="3632" xr:uid="{00000000-0005-0000-0000-0000591C0000}"/>
    <cellStyle name="40% – paryškinimas 3 4 3 2 4 2 2" xfId="13882" xr:uid="{00000000-0005-0000-0000-00005A1C0000}"/>
    <cellStyle name="40% – paryškinimas 3 4 3 2 4 3" xfId="10119" xr:uid="{00000000-0005-0000-0000-00005B1C0000}"/>
    <cellStyle name="40% – paryškinimas 3 4 3 2 5" xfId="3633" xr:uid="{00000000-0005-0000-0000-00005C1C0000}"/>
    <cellStyle name="40% – paryškinimas 3 4 3 2 5 2" xfId="13883" xr:uid="{00000000-0005-0000-0000-00005D1C0000}"/>
    <cellStyle name="40% – paryškinimas 3 4 3 2 6" xfId="10112" xr:uid="{00000000-0005-0000-0000-00005E1C0000}"/>
    <cellStyle name="40% – paryškinimas 3 4 3 3" xfId="3634" xr:uid="{00000000-0005-0000-0000-00005F1C0000}"/>
    <cellStyle name="40% – paryškinimas 3 4 3 3 2" xfId="3635" xr:uid="{00000000-0005-0000-0000-0000601C0000}"/>
    <cellStyle name="40% – paryškinimas 3 4 3 3 2 2" xfId="3636" xr:uid="{00000000-0005-0000-0000-0000611C0000}"/>
    <cellStyle name="40% – paryškinimas 3 4 3 3 2 2 2" xfId="3637" xr:uid="{00000000-0005-0000-0000-0000621C0000}"/>
    <cellStyle name="40% – paryškinimas 3 4 3 3 2 2 2 2" xfId="13884" xr:uid="{00000000-0005-0000-0000-0000631C0000}"/>
    <cellStyle name="40% – paryškinimas 3 4 3 3 2 2 3" xfId="10122" xr:uid="{00000000-0005-0000-0000-0000641C0000}"/>
    <cellStyle name="40% – paryškinimas 3 4 3 3 2 3" xfId="3638" xr:uid="{00000000-0005-0000-0000-0000651C0000}"/>
    <cellStyle name="40% – paryškinimas 3 4 3 3 2 3 2" xfId="13885" xr:uid="{00000000-0005-0000-0000-0000661C0000}"/>
    <cellStyle name="40% – paryškinimas 3 4 3 3 2 4" xfId="10121" xr:uid="{00000000-0005-0000-0000-0000671C0000}"/>
    <cellStyle name="40% – paryškinimas 3 4 3 3 3" xfId="3639" xr:uid="{00000000-0005-0000-0000-0000681C0000}"/>
    <cellStyle name="40% – paryškinimas 3 4 3 3 3 2" xfId="3640" xr:uid="{00000000-0005-0000-0000-0000691C0000}"/>
    <cellStyle name="40% – paryškinimas 3 4 3 3 3 2 2" xfId="13886" xr:uid="{00000000-0005-0000-0000-00006A1C0000}"/>
    <cellStyle name="40% – paryškinimas 3 4 3 3 3 3" xfId="10123" xr:uid="{00000000-0005-0000-0000-00006B1C0000}"/>
    <cellStyle name="40% – paryškinimas 3 4 3 3 4" xfId="3641" xr:uid="{00000000-0005-0000-0000-00006C1C0000}"/>
    <cellStyle name="40% – paryškinimas 3 4 3 3 4 2" xfId="13887" xr:uid="{00000000-0005-0000-0000-00006D1C0000}"/>
    <cellStyle name="40% – paryškinimas 3 4 3 3 5" xfId="10120" xr:uid="{00000000-0005-0000-0000-00006E1C0000}"/>
    <cellStyle name="40% – paryškinimas 3 4 3 4" xfId="3642" xr:uid="{00000000-0005-0000-0000-00006F1C0000}"/>
    <cellStyle name="40% – paryškinimas 3 4 3 4 2" xfId="3643" xr:uid="{00000000-0005-0000-0000-0000701C0000}"/>
    <cellStyle name="40% – paryškinimas 3 4 3 4 2 2" xfId="3644" xr:uid="{00000000-0005-0000-0000-0000711C0000}"/>
    <cellStyle name="40% – paryškinimas 3 4 3 4 2 2 2" xfId="13888" xr:uid="{00000000-0005-0000-0000-0000721C0000}"/>
    <cellStyle name="40% – paryškinimas 3 4 3 4 2 3" xfId="10125" xr:uid="{00000000-0005-0000-0000-0000731C0000}"/>
    <cellStyle name="40% – paryškinimas 3 4 3 4 3" xfId="3645" xr:uid="{00000000-0005-0000-0000-0000741C0000}"/>
    <cellStyle name="40% – paryškinimas 3 4 3 4 3 2" xfId="13889" xr:uid="{00000000-0005-0000-0000-0000751C0000}"/>
    <cellStyle name="40% – paryškinimas 3 4 3 4 4" xfId="10124" xr:uid="{00000000-0005-0000-0000-0000761C0000}"/>
    <cellStyle name="40% – paryškinimas 3 4 3 5" xfId="3646" xr:uid="{00000000-0005-0000-0000-0000771C0000}"/>
    <cellStyle name="40% – paryškinimas 3 4 3 5 2" xfId="3647" xr:uid="{00000000-0005-0000-0000-0000781C0000}"/>
    <cellStyle name="40% – paryškinimas 3 4 3 5 2 2" xfId="13890" xr:uid="{00000000-0005-0000-0000-0000791C0000}"/>
    <cellStyle name="40% – paryškinimas 3 4 3 5 3" xfId="10126" xr:uid="{00000000-0005-0000-0000-00007A1C0000}"/>
    <cellStyle name="40% – paryškinimas 3 4 3 6" xfId="3648" xr:uid="{00000000-0005-0000-0000-00007B1C0000}"/>
    <cellStyle name="40% – paryškinimas 3 4 3 6 2" xfId="13891" xr:uid="{00000000-0005-0000-0000-00007C1C0000}"/>
    <cellStyle name="40% – paryškinimas 3 4 3 7" xfId="10111" xr:uid="{00000000-0005-0000-0000-00007D1C0000}"/>
    <cellStyle name="40% – paryškinimas 3 4 4" xfId="3649" xr:uid="{00000000-0005-0000-0000-00007E1C0000}"/>
    <cellStyle name="40% – paryškinimas 3 4 4 2" xfId="3650" xr:uid="{00000000-0005-0000-0000-00007F1C0000}"/>
    <cellStyle name="40% – paryškinimas 3 4 4 2 2" xfId="3651" xr:uid="{00000000-0005-0000-0000-0000801C0000}"/>
    <cellStyle name="40% – paryškinimas 3 4 4 2 2 2" xfId="3652" xr:uid="{00000000-0005-0000-0000-0000811C0000}"/>
    <cellStyle name="40% – paryškinimas 3 4 4 2 2 2 2" xfId="3653" xr:uid="{00000000-0005-0000-0000-0000821C0000}"/>
    <cellStyle name="40% – paryškinimas 3 4 4 2 2 2 2 2" xfId="13892" xr:uid="{00000000-0005-0000-0000-0000831C0000}"/>
    <cellStyle name="40% – paryškinimas 3 4 4 2 2 2 3" xfId="10130" xr:uid="{00000000-0005-0000-0000-0000841C0000}"/>
    <cellStyle name="40% – paryškinimas 3 4 4 2 2 3" xfId="3654" xr:uid="{00000000-0005-0000-0000-0000851C0000}"/>
    <cellStyle name="40% – paryškinimas 3 4 4 2 2 3 2" xfId="13893" xr:uid="{00000000-0005-0000-0000-0000861C0000}"/>
    <cellStyle name="40% – paryškinimas 3 4 4 2 2 4" xfId="10129" xr:uid="{00000000-0005-0000-0000-0000871C0000}"/>
    <cellStyle name="40% – paryškinimas 3 4 4 2 3" xfId="3655" xr:uid="{00000000-0005-0000-0000-0000881C0000}"/>
    <cellStyle name="40% – paryškinimas 3 4 4 2 3 2" xfId="3656" xr:uid="{00000000-0005-0000-0000-0000891C0000}"/>
    <cellStyle name="40% – paryškinimas 3 4 4 2 3 2 2" xfId="13894" xr:uid="{00000000-0005-0000-0000-00008A1C0000}"/>
    <cellStyle name="40% – paryškinimas 3 4 4 2 3 3" xfId="10131" xr:uid="{00000000-0005-0000-0000-00008B1C0000}"/>
    <cellStyle name="40% – paryškinimas 3 4 4 2 4" xfId="3657" xr:uid="{00000000-0005-0000-0000-00008C1C0000}"/>
    <cellStyle name="40% – paryškinimas 3 4 4 2 4 2" xfId="13895" xr:uid="{00000000-0005-0000-0000-00008D1C0000}"/>
    <cellStyle name="40% – paryškinimas 3 4 4 2 5" xfId="10128" xr:uid="{00000000-0005-0000-0000-00008E1C0000}"/>
    <cellStyle name="40% – paryškinimas 3 4 4 3" xfId="3658" xr:uid="{00000000-0005-0000-0000-00008F1C0000}"/>
    <cellStyle name="40% – paryškinimas 3 4 4 3 2" xfId="3659" xr:uid="{00000000-0005-0000-0000-0000901C0000}"/>
    <cellStyle name="40% – paryškinimas 3 4 4 3 2 2" xfId="3660" xr:uid="{00000000-0005-0000-0000-0000911C0000}"/>
    <cellStyle name="40% – paryškinimas 3 4 4 3 2 2 2" xfId="13896" xr:uid="{00000000-0005-0000-0000-0000921C0000}"/>
    <cellStyle name="40% – paryškinimas 3 4 4 3 2 3" xfId="10133" xr:uid="{00000000-0005-0000-0000-0000931C0000}"/>
    <cellStyle name="40% – paryškinimas 3 4 4 3 3" xfId="3661" xr:uid="{00000000-0005-0000-0000-0000941C0000}"/>
    <cellStyle name="40% – paryškinimas 3 4 4 3 3 2" xfId="13897" xr:uid="{00000000-0005-0000-0000-0000951C0000}"/>
    <cellStyle name="40% – paryškinimas 3 4 4 3 4" xfId="10132" xr:uid="{00000000-0005-0000-0000-0000961C0000}"/>
    <cellStyle name="40% – paryškinimas 3 4 4 4" xfId="3662" xr:uid="{00000000-0005-0000-0000-0000971C0000}"/>
    <cellStyle name="40% – paryškinimas 3 4 4 4 2" xfId="3663" xr:uid="{00000000-0005-0000-0000-0000981C0000}"/>
    <cellStyle name="40% – paryškinimas 3 4 4 4 2 2" xfId="13898" xr:uid="{00000000-0005-0000-0000-0000991C0000}"/>
    <cellStyle name="40% – paryškinimas 3 4 4 4 3" xfId="10134" xr:uid="{00000000-0005-0000-0000-00009A1C0000}"/>
    <cellStyle name="40% – paryškinimas 3 4 4 5" xfId="3664" xr:uid="{00000000-0005-0000-0000-00009B1C0000}"/>
    <cellStyle name="40% – paryškinimas 3 4 4 5 2" xfId="13899" xr:uid="{00000000-0005-0000-0000-00009C1C0000}"/>
    <cellStyle name="40% – paryškinimas 3 4 4 6" xfId="10127" xr:uid="{00000000-0005-0000-0000-00009D1C0000}"/>
    <cellStyle name="40% – paryškinimas 3 4 5" xfId="3665" xr:uid="{00000000-0005-0000-0000-00009E1C0000}"/>
    <cellStyle name="40% – paryškinimas 3 4 5 2" xfId="3666" xr:uid="{00000000-0005-0000-0000-00009F1C0000}"/>
    <cellStyle name="40% – paryškinimas 3 4 5 2 2" xfId="3667" xr:uid="{00000000-0005-0000-0000-0000A01C0000}"/>
    <cellStyle name="40% – paryškinimas 3 4 5 2 2 2" xfId="3668" xr:uid="{00000000-0005-0000-0000-0000A11C0000}"/>
    <cellStyle name="40% – paryškinimas 3 4 5 2 2 2 2" xfId="13900" xr:uid="{00000000-0005-0000-0000-0000A21C0000}"/>
    <cellStyle name="40% – paryškinimas 3 4 5 2 2 3" xfId="10137" xr:uid="{00000000-0005-0000-0000-0000A31C0000}"/>
    <cellStyle name="40% – paryškinimas 3 4 5 2 3" xfId="3669" xr:uid="{00000000-0005-0000-0000-0000A41C0000}"/>
    <cellStyle name="40% – paryškinimas 3 4 5 2 3 2" xfId="13901" xr:uid="{00000000-0005-0000-0000-0000A51C0000}"/>
    <cellStyle name="40% – paryškinimas 3 4 5 2 4" xfId="10136" xr:uid="{00000000-0005-0000-0000-0000A61C0000}"/>
    <cellStyle name="40% – paryškinimas 3 4 5 3" xfId="3670" xr:uid="{00000000-0005-0000-0000-0000A71C0000}"/>
    <cellStyle name="40% – paryškinimas 3 4 5 3 2" xfId="3671" xr:uid="{00000000-0005-0000-0000-0000A81C0000}"/>
    <cellStyle name="40% – paryškinimas 3 4 5 3 2 2" xfId="13902" xr:uid="{00000000-0005-0000-0000-0000A91C0000}"/>
    <cellStyle name="40% – paryškinimas 3 4 5 3 3" xfId="10138" xr:uid="{00000000-0005-0000-0000-0000AA1C0000}"/>
    <cellStyle name="40% – paryškinimas 3 4 5 4" xfId="3672" xr:uid="{00000000-0005-0000-0000-0000AB1C0000}"/>
    <cellStyle name="40% – paryškinimas 3 4 5 4 2" xfId="13903" xr:uid="{00000000-0005-0000-0000-0000AC1C0000}"/>
    <cellStyle name="40% – paryškinimas 3 4 5 5" xfId="10135" xr:uid="{00000000-0005-0000-0000-0000AD1C0000}"/>
    <cellStyle name="40% – paryškinimas 3 4 6" xfId="3673" xr:uid="{00000000-0005-0000-0000-0000AE1C0000}"/>
    <cellStyle name="40% – paryškinimas 3 4 6 2" xfId="3674" xr:uid="{00000000-0005-0000-0000-0000AF1C0000}"/>
    <cellStyle name="40% – paryškinimas 3 4 6 2 2" xfId="3675" xr:uid="{00000000-0005-0000-0000-0000B01C0000}"/>
    <cellStyle name="40% – paryškinimas 3 4 6 2 2 2" xfId="13904" xr:uid="{00000000-0005-0000-0000-0000B11C0000}"/>
    <cellStyle name="40% – paryškinimas 3 4 6 2 3" xfId="10140" xr:uid="{00000000-0005-0000-0000-0000B21C0000}"/>
    <cellStyle name="40% – paryškinimas 3 4 6 3" xfId="3676" xr:uid="{00000000-0005-0000-0000-0000B31C0000}"/>
    <cellStyle name="40% – paryškinimas 3 4 6 3 2" xfId="13905" xr:uid="{00000000-0005-0000-0000-0000B41C0000}"/>
    <cellStyle name="40% – paryškinimas 3 4 6 4" xfId="10139" xr:uid="{00000000-0005-0000-0000-0000B51C0000}"/>
    <cellStyle name="40% – paryškinimas 3 4 7" xfId="3677" xr:uid="{00000000-0005-0000-0000-0000B61C0000}"/>
    <cellStyle name="40% – paryškinimas 3 4 7 2" xfId="3678" xr:uid="{00000000-0005-0000-0000-0000B71C0000}"/>
    <cellStyle name="40% – paryškinimas 3 4 7 2 2" xfId="13906" xr:uid="{00000000-0005-0000-0000-0000B81C0000}"/>
    <cellStyle name="40% – paryškinimas 3 4 7 3" xfId="10141" xr:uid="{00000000-0005-0000-0000-0000B91C0000}"/>
    <cellStyle name="40% – paryškinimas 3 4 8" xfId="3679" xr:uid="{00000000-0005-0000-0000-0000BA1C0000}"/>
    <cellStyle name="40% – paryškinimas 3 4 8 2" xfId="13907" xr:uid="{00000000-0005-0000-0000-0000BB1C0000}"/>
    <cellStyle name="40% – paryškinimas 3 4 9" xfId="10078" xr:uid="{00000000-0005-0000-0000-0000BC1C0000}"/>
    <cellStyle name="40% – paryškinimas 3 5" xfId="3680" xr:uid="{00000000-0005-0000-0000-0000BD1C0000}"/>
    <cellStyle name="40% – paryškinimas 3 5 2" xfId="3681" xr:uid="{00000000-0005-0000-0000-0000BE1C0000}"/>
    <cellStyle name="40% – paryškinimas 3 5 2 2" xfId="3682" xr:uid="{00000000-0005-0000-0000-0000BF1C0000}"/>
    <cellStyle name="40% – paryškinimas 3 5 2 2 2" xfId="3683" xr:uid="{00000000-0005-0000-0000-0000C01C0000}"/>
    <cellStyle name="40% – paryškinimas 3 5 2 2 2 2" xfId="3684" xr:uid="{00000000-0005-0000-0000-0000C11C0000}"/>
    <cellStyle name="40% – paryškinimas 3 5 2 2 2 2 2" xfId="3685" xr:uid="{00000000-0005-0000-0000-0000C21C0000}"/>
    <cellStyle name="40% – paryškinimas 3 5 2 2 2 2 2 2" xfId="3686" xr:uid="{00000000-0005-0000-0000-0000C31C0000}"/>
    <cellStyle name="40% – paryškinimas 3 5 2 2 2 2 2 2 2" xfId="13908" xr:uid="{00000000-0005-0000-0000-0000C41C0000}"/>
    <cellStyle name="40% – paryškinimas 3 5 2 2 2 2 2 3" xfId="10147" xr:uid="{00000000-0005-0000-0000-0000C51C0000}"/>
    <cellStyle name="40% – paryškinimas 3 5 2 2 2 2 3" xfId="3687" xr:uid="{00000000-0005-0000-0000-0000C61C0000}"/>
    <cellStyle name="40% – paryškinimas 3 5 2 2 2 2 3 2" xfId="13909" xr:uid="{00000000-0005-0000-0000-0000C71C0000}"/>
    <cellStyle name="40% – paryškinimas 3 5 2 2 2 2 4" xfId="10146" xr:uid="{00000000-0005-0000-0000-0000C81C0000}"/>
    <cellStyle name="40% – paryškinimas 3 5 2 2 2 3" xfId="3688" xr:uid="{00000000-0005-0000-0000-0000C91C0000}"/>
    <cellStyle name="40% – paryškinimas 3 5 2 2 2 3 2" xfId="3689" xr:uid="{00000000-0005-0000-0000-0000CA1C0000}"/>
    <cellStyle name="40% – paryškinimas 3 5 2 2 2 3 2 2" xfId="13910" xr:uid="{00000000-0005-0000-0000-0000CB1C0000}"/>
    <cellStyle name="40% – paryškinimas 3 5 2 2 2 3 3" xfId="10148" xr:uid="{00000000-0005-0000-0000-0000CC1C0000}"/>
    <cellStyle name="40% – paryškinimas 3 5 2 2 2 4" xfId="3690" xr:uid="{00000000-0005-0000-0000-0000CD1C0000}"/>
    <cellStyle name="40% – paryškinimas 3 5 2 2 2 4 2" xfId="13911" xr:uid="{00000000-0005-0000-0000-0000CE1C0000}"/>
    <cellStyle name="40% – paryškinimas 3 5 2 2 2 5" xfId="10145" xr:uid="{00000000-0005-0000-0000-0000CF1C0000}"/>
    <cellStyle name="40% – paryškinimas 3 5 2 2 3" xfId="3691" xr:uid="{00000000-0005-0000-0000-0000D01C0000}"/>
    <cellStyle name="40% – paryškinimas 3 5 2 2 3 2" xfId="3692" xr:uid="{00000000-0005-0000-0000-0000D11C0000}"/>
    <cellStyle name="40% – paryškinimas 3 5 2 2 3 2 2" xfId="3693" xr:uid="{00000000-0005-0000-0000-0000D21C0000}"/>
    <cellStyle name="40% – paryškinimas 3 5 2 2 3 2 2 2" xfId="13912" xr:uid="{00000000-0005-0000-0000-0000D31C0000}"/>
    <cellStyle name="40% – paryškinimas 3 5 2 2 3 2 3" xfId="10150" xr:uid="{00000000-0005-0000-0000-0000D41C0000}"/>
    <cellStyle name="40% – paryškinimas 3 5 2 2 3 3" xfId="3694" xr:uid="{00000000-0005-0000-0000-0000D51C0000}"/>
    <cellStyle name="40% – paryškinimas 3 5 2 2 3 3 2" xfId="13913" xr:uid="{00000000-0005-0000-0000-0000D61C0000}"/>
    <cellStyle name="40% – paryškinimas 3 5 2 2 3 4" xfId="10149" xr:uid="{00000000-0005-0000-0000-0000D71C0000}"/>
    <cellStyle name="40% – paryškinimas 3 5 2 2 4" xfId="3695" xr:uid="{00000000-0005-0000-0000-0000D81C0000}"/>
    <cellStyle name="40% – paryškinimas 3 5 2 2 4 2" xfId="3696" xr:uid="{00000000-0005-0000-0000-0000D91C0000}"/>
    <cellStyle name="40% – paryškinimas 3 5 2 2 4 2 2" xfId="13914" xr:uid="{00000000-0005-0000-0000-0000DA1C0000}"/>
    <cellStyle name="40% – paryškinimas 3 5 2 2 4 3" xfId="10151" xr:uid="{00000000-0005-0000-0000-0000DB1C0000}"/>
    <cellStyle name="40% – paryškinimas 3 5 2 2 5" xfId="3697" xr:uid="{00000000-0005-0000-0000-0000DC1C0000}"/>
    <cellStyle name="40% – paryškinimas 3 5 2 2 5 2" xfId="13915" xr:uid="{00000000-0005-0000-0000-0000DD1C0000}"/>
    <cellStyle name="40% – paryškinimas 3 5 2 2 6" xfId="10144" xr:uid="{00000000-0005-0000-0000-0000DE1C0000}"/>
    <cellStyle name="40% – paryškinimas 3 5 2 3" xfId="3698" xr:uid="{00000000-0005-0000-0000-0000DF1C0000}"/>
    <cellStyle name="40% – paryškinimas 3 5 2 3 2" xfId="3699" xr:uid="{00000000-0005-0000-0000-0000E01C0000}"/>
    <cellStyle name="40% – paryškinimas 3 5 2 3 2 2" xfId="3700" xr:uid="{00000000-0005-0000-0000-0000E11C0000}"/>
    <cellStyle name="40% – paryškinimas 3 5 2 3 2 2 2" xfId="3701" xr:uid="{00000000-0005-0000-0000-0000E21C0000}"/>
    <cellStyle name="40% – paryškinimas 3 5 2 3 2 2 2 2" xfId="13916" xr:uid="{00000000-0005-0000-0000-0000E31C0000}"/>
    <cellStyle name="40% – paryškinimas 3 5 2 3 2 2 3" xfId="10154" xr:uid="{00000000-0005-0000-0000-0000E41C0000}"/>
    <cellStyle name="40% – paryškinimas 3 5 2 3 2 3" xfId="3702" xr:uid="{00000000-0005-0000-0000-0000E51C0000}"/>
    <cellStyle name="40% – paryškinimas 3 5 2 3 2 3 2" xfId="13917" xr:uid="{00000000-0005-0000-0000-0000E61C0000}"/>
    <cellStyle name="40% – paryškinimas 3 5 2 3 2 4" xfId="10153" xr:uid="{00000000-0005-0000-0000-0000E71C0000}"/>
    <cellStyle name="40% – paryškinimas 3 5 2 3 3" xfId="3703" xr:uid="{00000000-0005-0000-0000-0000E81C0000}"/>
    <cellStyle name="40% – paryškinimas 3 5 2 3 3 2" xfId="3704" xr:uid="{00000000-0005-0000-0000-0000E91C0000}"/>
    <cellStyle name="40% – paryškinimas 3 5 2 3 3 2 2" xfId="13918" xr:uid="{00000000-0005-0000-0000-0000EA1C0000}"/>
    <cellStyle name="40% – paryškinimas 3 5 2 3 3 3" xfId="10155" xr:uid="{00000000-0005-0000-0000-0000EB1C0000}"/>
    <cellStyle name="40% – paryškinimas 3 5 2 3 4" xfId="3705" xr:uid="{00000000-0005-0000-0000-0000EC1C0000}"/>
    <cellStyle name="40% – paryškinimas 3 5 2 3 4 2" xfId="13919" xr:uid="{00000000-0005-0000-0000-0000ED1C0000}"/>
    <cellStyle name="40% – paryškinimas 3 5 2 3 5" xfId="10152" xr:uid="{00000000-0005-0000-0000-0000EE1C0000}"/>
    <cellStyle name="40% – paryškinimas 3 5 2 4" xfId="3706" xr:uid="{00000000-0005-0000-0000-0000EF1C0000}"/>
    <cellStyle name="40% – paryškinimas 3 5 2 4 2" xfId="3707" xr:uid="{00000000-0005-0000-0000-0000F01C0000}"/>
    <cellStyle name="40% – paryškinimas 3 5 2 4 2 2" xfId="3708" xr:uid="{00000000-0005-0000-0000-0000F11C0000}"/>
    <cellStyle name="40% – paryškinimas 3 5 2 4 2 2 2" xfId="13920" xr:uid="{00000000-0005-0000-0000-0000F21C0000}"/>
    <cellStyle name="40% – paryškinimas 3 5 2 4 2 3" xfId="10157" xr:uid="{00000000-0005-0000-0000-0000F31C0000}"/>
    <cellStyle name="40% – paryškinimas 3 5 2 4 3" xfId="3709" xr:uid="{00000000-0005-0000-0000-0000F41C0000}"/>
    <cellStyle name="40% – paryškinimas 3 5 2 4 3 2" xfId="13921" xr:uid="{00000000-0005-0000-0000-0000F51C0000}"/>
    <cellStyle name="40% – paryškinimas 3 5 2 4 4" xfId="10156" xr:uid="{00000000-0005-0000-0000-0000F61C0000}"/>
    <cellStyle name="40% – paryškinimas 3 5 2 5" xfId="3710" xr:uid="{00000000-0005-0000-0000-0000F71C0000}"/>
    <cellStyle name="40% – paryškinimas 3 5 2 5 2" xfId="3711" xr:uid="{00000000-0005-0000-0000-0000F81C0000}"/>
    <cellStyle name="40% – paryškinimas 3 5 2 5 2 2" xfId="13922" xr:uid="{00000000-0005-0000-0000-0000F91C0000}"/>
    <cellStyle name="40% – paryškinimas 3 5 2 5 3" xfId="10158" xr:uid="{00000000-0005-0000-0000-0000FA1C0000}"/>
    <cellStyle name="40% – paryškinimas 3 5 2 6" xfId="3712" xr:uid="{00000000-0005-0000-0000-0000FB1C0000}"/>
    <cellStyle name="40% – paryškinimas 3 5 2 6 2" xfId="13923" xr:uid="{00000000-0005-0000-0000-0000FC1C0000}"/>
    <cellStyle name="40% – paryškinimas 3 5 2 7" xfId="10143" xr:uid="{00000000-0005-0000-0000-0000FD1C0000}"/>
    <cellStyle name="40% – paryškinimas 3 5 3" xfId="3713" xr:uid="{00000000-0005-0000-0000-0000FE1C0000}"/>
    <cellStyle name="40% – paryškinimas 3 5 3 2" xfId="3714" xr:uid="{00000000-0005-0000-0000-0000FF1C0000}"/>
    <cellStyle name="40% – paryškinimas 3 5 3 2 2" xfId="3715" xr:uid="{00000000-0005-0000-0000-0000001D0000}"/>
    <cellStyle name="40% – paryškinimas 3 5 3 2 2 2" xfId="3716" xr:uid="{00000000-0005-0000-0000-0000011D0000}"/>
    <cellStyle name="40% – paryškinimas 3 5 3 2 2 2 2" xfId="3717" xr:uid="{00000000-0005-0000-0000-0000021D0000}"/>
    <cellStyle name="40% – paryškinimas 3 5 3 2 2 2 2 2" xfId="13924" xr:uid="{00000000-0005-0000-0000-0000031D0000}"/>
    <cellStyle name="40% – paryškinimas 3 5 3 2 2 2 3" xfId="10162" xr:uid="{00000000-0005-0000-0000-0000041D0000}"/>
    <cellStyle name="40% – paryškinimas 3 5 3 2 2 3" xfId="3718" xr:uid="{00000000-0005-0000-0000-0000051D0000}"/>
    <cellStyle name="40% – paryškinimas 3 5 3 2 2 3 2" xfId="13925" xr:uid="{00000000-0005-0000-0000-0000061D0000}"/>
    <cellStyle name="40% – paryškinimas 3 5 3 2 2 4" xfId="10161" xr:uid="{00000000-0005-0000-0000-0000071D0000}"/>
    <cellStyle name="40% – paryškinimas 3 5 3 2 3" xfId="3719" xr:uid="{00000000-0005-0000-0000-0000081D0000}"/>
    <cellStyle name="40% – paryškinimas 3 5 3 2 3 2" xfId="3720" xr:uid="{00000000-0005-0000-0000-0000091D0000}"/>
    <cellStyle name="40% – paryškinimas 3 5 3 2 3 2 2" xfId="13926" xr:uid="{00000000-0005-0000-0000-00000A1D0000}"/>
    <cellStyle name="40% – paryškinimas 3 5 3 2 3 3" xfId="10163" xr:uid="{00000000-0005-0000-0000-00000B1D0000}"/>
    <cellStyle name="40% – paryškinimas 3 5 3 2 4" xfId="3721" xr:uid="{00000000-0005-0000-0000-00000C1D0000}"/>
    <cellStyle name="40% – paryškinimas 3 5 3 2 4 2" xfId="13927" xr:uid="{00000000-0005-0000-0000-00000D1D0000}"/>
    <cellStyle name="40% – paryškinimas 3 5 3 2 5" xfId="10160" xr:uid="{00000000-0005-0000-0000-00000E1D0000}"/>
    <cellStyle name="40% – paryškinimas 3 5 3 3" xfId="3722" xr:uid="{00000000-0005-0000-0000-00000F1D0000}"/>
    <cellStyle name="40% – paryškinimas 3 5 3 3 2" xfId="3723" xr:uid="{00000000-0005-0000-0000-0000101D0000}"/>
    <cellStyle name="40% – paryškinimas 3 5 3 3 2 2" xfId="3724" xr:uid="{00000000-0005-0000-0000-0000111D0000}"/>
    <cellStyle name="40% – paryškinimas 3 5 3 3 2 2 2" xfId="13928" xr:uid="{00000000-0005-0000-0000-0000121D0000}"/>
    <cellStyle name="40% – paryškinimas 3 5 3 3 2 3" xfId="10165" xr:uid="{00000000-0005-0000-0000-0000131D0000}"/>
    <cellStyle name="40% – paryškinimas 3 5 3 3 3" xfId="3725" xr:uid="{00000000-0005-0000-0000-0000141D0000}"/>
    <cellStyle name="40% – paryškinimas 3 5 3 3 3 2" xfId="13929" xr:uid="{00000000-0005-0000-0000-0000151D0000}"/>
    <cellStyle name="40% – paryškinimas 3 5 3 3 4" xfId="10164" xr:uid="{00000000-0005-0000-0000-0000161D0000}"/>
    <cellStyle name="40% – paryškinimas 3 5 3 4" xfId="3726" xr:uid="{00000000-0005-0000-0000-0000171D0000}"/>
    <cellStyle name="40% – paryškinimas 3 5 3 4 2" xfId="3727" xr:uid="{00000000-0005-0000-0000-0000181D0000}"/>
    <cellStyle name="40% – paryškinimas 3 5 3 4 2 2" xfId="13930" xr:uid="{00000000-0005-0000-0000-0000191D0000}"/>
    <cellStyle name="40% – paryškinimas 3 5 3 4 3" xfId="10166" xr:uid="{00000000-0005-0000-0000-00001A1D0000}"/>
    <cellStyle name="40% – paryškinimas 3 5 3 5" xfId="3728" xr:uid="{00000000-0005-0000-0000-00001B1D0000}"/>
    <cellStyle name="40% – paryškinimas 3 5 3 5 2" xfId="13931" xr:uid="{00000000-0005-0000-0000-00001C1D0000}"/>
    <cellStyle name="40% – paryškinimas 3 5 3 6" xfId="10159" xr:uid="{00000000-0005-0000-0000-00001D1D0000}"/>
    <cellStyle name="40% – paryškinimas 3 5 4" xfId="3729" xr:uid="{00000000-0005-0000-0000-00001E1D0000}"/>
    <cellStyle name="40% – paryškinimas 3 5 4 2" xfId="3730" xr:uid="{00000000-0005-0000-0000-00001F1D0000}"/>
    <cellStyle name="40% – paryškinimas 3 5 4 2 2" xfId="3731" xr:uid="{00000000-0005-0000-0000-0000201D0000}"/>
    <cellStyle name="40% – paryškinimas 3 5 4 2 2 2" xfId="3732" xr:uid="{00000000-0005-0000-0000-0000211D0000}"/>
    <cellStyle name="40% – paryškinimas 3 5 4 2 2 2 2" xfId="13932" xr:uid="{00000000-0005-0000-0000-0000221D0000}"/>
    <cellStyle name="40% – paryškinimas 3 5 4 2 2 3" xfId="10169" xr:uid="{00000000-0005-0000-0000-0000231D0000}"/>
    <cellStyle name="40% – paryškinimas 3 5 4 2 3" xfId="3733" xr:uid="{00000000-0005-0000-0000-0000241D0000}"/>
    <cellStyle name="40% – paryškinimas 3 5 4 2 3 2" xfId="13933" xr:uid="{00000000-0005-0000-0000-0000251D0000}"/>
    <cellStyle name="40% – paryškinimas 3 5 4 2 4" xfId="10168" xr:uid="{00000000-0005-0000-0000-0000261D0000}"/>
    <cellStyle name="40% – paryškinimas 3 5 4 3" xfId="3734" xr:uid="{00000000-0005-0000-0000-0000271D0000}"/>
    <cellStyle name="40% – paryškinimas 3 5 4 3 2" xfId="3735" xr:uid="{00000000-0005-0000-0000-0000281D0000}"/>
    <cellStyle name="40% – paryškinimas 3 5 4 3 2 2" xfId="13934" xr:uid="{00000000-0005-0000-0000-0000291D0000}"/>
    <cellStyle name="40% – paryškinimas 3 5 4 3 3" xfId="10170" xr:uid="{00000000-0005-0000-0000-00002A1D0000}"/>
    <cellStyle name="40% – paryškinimas 3 5 4 4" xfId="3736" xr:uid="{00000000-0005-0000-0000-00002B1D0000}"/>
    <cellStyle name="40% – paryškinimas 3 5 4 4 2" xfId="13935" xr:uid="{00000000-0005-0000-0000-00002C1D0000}"/>
    <cellStyle name="40% – paryškinimas 3 5 4 5" xfId="10167" xr:uid="{00000000-0005-0000-0000-00002D1D0000}"/>
    <cellStyle name="40% – paryškinimas 3 5 5" xfId="3737" xr:uid="{00000000-0005-0000-0000-00002E1D0000}"/>
    <cellStyle name="40% – paryškinimas 3 5 5 2" xfId="3738" xr:uid="{00000000-0005-0000-0000-00002F1D0000}"/>
    <cellStyle name="40% – paryškinimas 3 5 5 2 2" xfId="3739" xr:uid="{00000000-0005-0000-0000-0000301D0000}"/>
    <cellStyle name="40% – paryškinimas 3 5 5 2 2 2" xfId="13936" xr:uid="{00000000-0005-0000-0000-0000311D0000}"/>
    <cellStyle name="40% – paryškinimas 3 5 5 2 3" xfId="10172" xr:uid="{00000000-0005-0000-0000-0000321D0000}"/>
    <cellStyle name="40% – paryškinimas 3 5 5 3" xfId="3740" xr:uid="{00000000-0005-0000-0000-0000331D0000}"/>
    <cellStyle name="40% – paryškinimas 3 5 5 3 2" xfId="13937" xr:uid="{00000000-0005-0000-0000-0000341D0000}"/>
    <cellStyle name="40% – paryškinimas 3 5 5 4" xfId="10171" xr:uid="{00000000-0005-0000-0000-0000351D0000}"/>
    <cellStyle name="40% – paryškinimas 3 5 6" xfId="3741" xr:uid="{00000000-0005-0000-0000-0000361D0000}"/>
    <cellStyle name="40% – paryškinimas 3 5 6 2" xfId="3742" xr:uid="{00000000-0005-0000-0000-0000371D0000}"/>
    <cellStyle name="40% – paryškinimas 3 5 6 2 2" xfId="13938" xr:uid="{00000000-0005-0000-0000-0000381D0000}"/>
    <cellStyle name="40% – paryškinimas 3 5 6 3" xfId="10173" xr:uid="{00000000-0005-0000-0000-0000391D0000}"/>
    <cellStyle name="40% – paryškinimas 3 5 7" xfId="3743" xr:uid="{00000000-0005-0000-0000-00003A1D0000}"/>
    <cellStyle name="40% – paryškinimas 3 5 7 2" xfId="13939" xr:uid="{00000000-0005-0000-0000-00003B1D0000}"/>
    <cellStyle name="40% – paryškinimas 3 5 8" xfId="10142" xr:uid="{00000000-0005-0000-0000-00003C1D0000}"/>
    <cellStyle name="40% – paryškinimas 3 6" xfId="3744" xr:uid="{00000000-0005-0000-0000-00003D1D0000}"/>
    <cellStyle name="40% – paryškinimas 3 6 2" xfId="3745" xr:uid="{00000000-0005-0000-0000-00003E1D0000}"/>
    <cellStyle name="40% – paryškinimas 3 6 2 2" xfId="3746" xr:uid="{00000000-0005-0000-0000-00003F1D0000}"/>
    <cellStyle name="40% – paryškinimas 3 6 2 2 2" xfId="3747" xr:uid="{00000000-0005-0000-0000-0000401D0000}"/>
    <cellStyle name="40% – paryškinimas 3 6 2 2 2 2" xfId="3748" xr:uid="{00000000-0005-0000-0000-0000411D0000}"/>
    <cellStyle name="40% – paryškinimas 3 6 2 2 2 2 2" xfId="3749" xr:uid="{00000000-0005-0000-0000-0000421D0000}"/>
    <cellStyle name="40% – paryškinimas 3 6 2 2 2 2 2 2" xfId="13940" xr:uid="{00000000-0005-0000-0000-0000431D0000}"/>
    <cellStyle name="40% – paryškinimas 3 6 2 2 2 2 3" xfId="10178" xr:uid="{00000000-0005-0000-0000-0000441D0000}"/>
    <cellStyle name="40% – paryškinimas 3 6 2 2 2 3" xfId="3750" xr:uid="{00000000-0005-0000-0000-0000451D0000}"/>
    <cellStyle name="40% – paryškinimas 3 6 2 2 2 3 2" xfId="13941" xr:uid="{00000000-0005-0000-0000-0000461D0000}"/>
    <cellStyle name="40% – paryškinimas 3 6 2 2 2 4" xfId="10177" xr:uid="{00000000-0005-0000-0000-0000471D0000}"/>
    <cellStyle name="40% – paryškinimas 3 6 2 2 3" xfId="3751" xr:uid="{00000000-0005-0000-0000-0000481D0000}"/>
    <cellStyle name="40% – paryškinimas 3 6 2 2 3 2" xfId="3752" xr:uid="{00000000-0005-0000-0000-0000491D0000}"/>
    <cellStyle name="40% – paryškinimas 3 6 2 2 3 2 2" xfId="13942" xr:uid="{00000000-0005-0000-0000-00004A1D0000}"/>
    <cellStyle name="40% – paryškinimas 3 6 2 2 3 3" xfId="10179" xr:uid="{00000000-0005-0000-0000-00004B1D0000}"/>
    <cellStyle name="40% – paryškinimas 3 6 2 2 4" xfId="3753" xr:uid="{00000000-0005-0000-0000-00004C1D0000}"/>
    <cellStyle name="40% – paryškinimas 3 6 2 2 4 2" xfId="13943" xr:uid="{00000000-0005-0000-0000-00004D1D0000}"/>
    <cellStyle name="40% – paryškinimas 3 6 2 2 5" xfId="10176" xr:uid="{00000000-0005-0000-0000-00004E1D0000}"/>
    <cellStyle name="40% – paryškinimas 3 6 2 3" xfId="3754" xr:uid="{00000000-0005-0000-0000-00004F1D0000}"/>
    <cellStyle name="40% – paryškinimas 3 6 2 3 2" xfId="3755" xr:uid="{00000000-0005-0000-0000-0000501D0000}"/>
    <cellStyle name="40% – paryškinimas 3 6 2 3 2 2" xfId="3756" xr:uid="{00000000-0005-0000-0000-0000511D0000}"/>
    <cellStyle name="40% – paryškinimas 3 6 2 3 2 2 2" xfId="13944" xr:uid="{00000000-0005-0000-0000-0000521D0000}"/>
    <cellStyle name="40% – paryškinimas 3 6 2 3 2 3" xfId="10181" xr:uid="{00000000-0005-0000-0000-0000531D0000}"/>
    <cellStyle name="40% – paryškinimas 3 6 2 3 3" xfId="3757" xr:uid="{00000000-0005-0000-0000-0000541D0000}"/>
    <cellStyle name="40% – paryškinimas 3 6 2 3 3 2" xfId="13945" xr:uid="{00000000-0005-0000-0000-0000551D0000}"/>
    <cellStyle name="40% – paryškinimas 3 6 2 3 4" xfId="10180" xr:uid="{00000000-0005-0000-0000-0000561D0000}"/>
    <cellStyle name="40% – paryškinimas 3 6 2 4" xfId="3758" xr:uid="{00000000-0005-0000-0000-0000571D0000}"/>
    <cellStyle name="40% – paryškinimas 3 6 2 4 2" xfId="3759" xr:uid="{00000000-0005-0000-0000-0000581D0000}"/>
    <cellStyle name="40% – paryškinimas 3 6 2 4 2 2" xfId="13946" xr:uid="{00000000-0005-0000-0000-0000591D0000}"/>
    <cellStyle name="40% – paryškinimas 3 6 2 4 3" xfId="10182" xr:uid="{00000000-0005-0000-0000-00005A1D0000}"/>
    <cellStyle name="40% – paryškinimas 3 6 2 5" xfId="3760" xr:uid="{00000000-0005-0000-0000-00005B1D0000}"/>
    <cellStyle name="40% – paryškinimas 3 6 2 5 2" xfId="13947" xr:uid="{00000000-0005-0000-0000-00005C1D0000}"/>
    <cellStyle name="40% – paryškinimas 3 6 2 6" xfId="10175" xr:uid="{00000000-0005-0000-0000-00005D1D0000}"/>
    <cellStyle name="40% – paryškinimas 3 6 3" xfId="3761" xr:uid="{00000000-0005-0000-0000-00005E1D0000}"/>
    <cellStyle name="40% – paryškinimas 3 6 3 2" xfId="3762" xr:uid="{00000000-0005-0000-0000-00005F1D0000}"/>
    <cellStyle name="40% – paryškinimas 3 6 3 2 2" xfId="3763" xr:uid="{00000000-0005-0000-0000-0000601D0000}"/>
    <cellStyle name="40% – paryškinimas 3 6 3 2 2 2" xfId="3764" xr:uid="{00000000-0005-0000-0000-0000611D0000}"/>
    <cellStyle name="40% – paryškinimas 3 6 3 2 2 2 2" xfId="13948" xr:uid="{00000000-0005-0000-0000-0000621D0000}"/>
    <cellStyle name="40% – paryškinimas 3 6 3 2 2 3" xfId="10185" xr:uid="{00000000-0005-0000-0000-0000631D0000}"/>
    <cellStyle name="40% – paryškinimas 3 6 3 2 3" xfId="3765" xr:uid="{00000000-0005-0000-0000-0000641D0000}"/>
    <cellStyle name="40% – paryškinimas 3 6 3 2 3 2" xfId="13949" xr:uid="{00000000-0005-0000-0000-0000651D0000}"/>
    <cellStyle name="40% – paryškinimas 3 6 3 2 4" xfId="10184" xr:uid="{00000000-0005-0000-0000-0000661D0000}"/>
    <cellStyle name="40% – paryškinimas 3 6 3 3" xfId="3766" xr:uid="{00000000-0005-0000-0000-0000671D0000}"/>
    <cellStyle name="40% – paryškinimas 3 6 3 3 2" xfId="3767" xr:uid="{00000000-0005-0000-0000-0000681D0000}"/>
    <cellStyle name="40% – paryškinimas 3 6 3 3 2 2" xfId="13950" xr:uid="{00000000-0005-0000-0000-0000691D0000}"/>
    <cellStyle name="40% – paryškinimas 3 6 3 3 3" xfId="10186" xr:uid="{00000000-0005-0000-0000-00006A1D0000}"/>
    <cellStyle name="40% – paryškinimas 3 6 3 4" xfId="3768" xr:uid="{00000000-0005-0000-0000-00006B1D0000}"/>
    <cellStyle name="40% – paryškinimas 3 6 3 4 2" xfId="13951" xr:uid="{00000000-0005-0000-0000-00006C1D0000}"/>
    <cellStyle name="40% – paryškinimas 3 6 3 5" xfId="10183" xr:uid="{00000000-0005-0000-0000-00006D1D0000}"/>
    <cellStyle name="40% – paryškinimas 3 6 4" xfId="3769" xr:uid="{00000000-0005-0000-0000-00006E1D0000}"/>
    <cellStyle name="40% – paryškinimas 3 6 4 2" xfId="3770" xr:uid="{00000000-0005-0000-0000-00006F1D0000}"/>
    <cellStyle name="40% – paryškinimas 3 6 4 2 2" xfId="3771" xr:uid="{00000000-0005-0000-0000-0000701D0000}"/>
    <cellStyle name="40% – paryškinimas 3 6 4 2 2 2" xfId="13952" xr:uid="{00000000-0005-0000-0000-0000711D0000}"/>
    <cellStyle name="40% – paryškinimas 3 6 4 2 3" xfId="10188" xr:uid="{00000000-0005-0000-0000-0000721D0000}"/>
    <cellStyle name="40% – paryškinimas 3 6 4 3" xfId="3772" xr:uid="{00000000-0005-0000-0000-0000731D0000}"/>
    <cellStyle name="40% – paryškinimas 3 6 4 3 2" xfId="13953" xr:uid="{00000000-0005-0000-0000-0000741D0000}"/>
    <cellStyle name="40% – paryškinimas 3 6 4 4" xfId="10187" xr:uid="{00000000-0005-0000-0000-0000751D0000}"/>
    <cellStyle name="40% – paryškinimas 3 6 5" xfId="3773" xr:uid="{00000000-0005-0000-0000-0000761D0000}"/>
    <cellStyle name="40% – paryškinimas 3 6 5 2" xfId="3774" xr:uid="{00000000-0005-0000-0000-0000771D0000}"/>
    <cellStyle name="40% – paryškinimas 3 6 5 2 2" xfId="13954" xr:uid="{00000000-0005-0000-0000-0000781D0000}"/>
    <cellStyle name="40% – paryškinimas 3 6 5 3" xfId="10189" xr:uid="{00000000-0005-0000-0000-0000791D0000}"/>
    <cellStyle name="40% – paryškinimas 3 6 6" xfId="3775" xr:uid="{00000000-0005-0000-0000-00007A1D0000}"/>
    <cellStyle name="40% – paryškinimas 3 6 6 2" xfId="13955" xr:uid="{00000000-0005-0000-0000-00007B1D0000}"/>
    <cellStyle name="40% – paryškinimas 3 6 7" xfId="10174" xr:uid="{00000000-0005-0000-0000-00007C1D0000}"/>
    <cellStyle name="40% – paryškinimas 4 2" xfId="3776" xr:uid="{00000000-0005-0000-0000-00007D1D0000}"/>
    <cellStyle name="40% – paryškinimas 4 2 10" xfId="10190" xr:uid="{00000000-0005-0000-0000-00007E1D0000}"/>
    <cellStyle name="40% – paryškinimas 4 2 2" xfId="3777" xr:uid="{00000000-0005-0000-0000-00007F1D0000}"/>
    <cellStyle name="40% – paryškinimas 4 2 2 10" xfId="10191" xr:uid="{00000000-0005-0000-0000-0000801D0000}"/>
    <cellStyle name="40% – paryškinimas 4 2 2 2" xfId="3778" xr:uid="{00000000-0005-0000-0000-0000811D0000}"/>
    <cellStyle name="40% – paryškinimas 4 2 2 2 2" xfId="3779" xr:uid="{00000000-0005-0000-0000-0000821D0000}"/>
    <cellStyle name="40% – paryškinimas 4 2 2 2 2 2" xfId="3780" xr:uid="{00000000-0005-0000-0000-0000831D0000}"/>
    <cellStyle name="40% – paryškinimas 4 2 2 2 2 2 2" xfId="3781" xr:uid="{00000000-0005-0000-0000-0000841D0000}"/>
    <cellStyle name="40% – paryškinimas 4 2 2 2 2 2 2 2" xfId="3782" xr:uid="{00000000-0005-0000-0000-0000851D0000}"/>
    <cellStyle name="40% – paryškinimas 4 2 2 2 2 2 2 2 2" xfId="3783" xr:uid="{00000000-0005-0000-0000-0000861D0000}"/>
    <cellStyle name="40% – paryškinimas 4 2 2 2 2 2 2 2 2 2" xfId="13956" xr:uid="{00000000-0005-0000-0000-0000871D0000}"/>
    <cellStyle name="40% – paryškinimas 4 2 2 2 2 2 2 2 3" xfId="10196" xr:uid="{00000000-0005-0000-0000-0000881D0000}"/>
    <cellStyle name="40% – paryškinimas 4 2 2 2 2 2 2 3" xfId="3784" xr:uid="{00000000-0005-0000-0000-0000891D0000}"/>
    <cellStyle name="40% – paryškinimas 4 2 2 2 2 2 2 3 2" xfId="13957" xr:uid="{00000000-0005-0000-0000-00008A1D0000}"/>
    <cellStyle name="40% – paryškinimas 4 2 2 2 2 2 2 4" xfId="10195" xr:uid="{00000000-0005-0000-0000-00008B1D0000}"/>
    <cellStyle name="40% – paryškinimas 4 2 2 2 2 2 3" xfId="3785" xr:uid="{00000000-0005-0000-0000-00008C1D0000}"/>
    <cellStyle name="40% – paryškinimas 4 2 2 2 2 2 3 2" xfId="3786" xr:uid="{00000000-0005-0000-0000-00008D1D0000}"/>
    <cellStyle name="40% – paryškinimas 4 2 2 2 2 2 3 2 2" xfId="13958" xr:uid="{00000000-0005-0000-0000-00008E1D0000}"/>
    <cellStyle name="40% – paryškinimas 4 2 2 2 2 2 3 3" xfId="10197" xr:uid="{00000000-0005-0000-0000-00008F1D0000}"/>
    <cellStyle name="40% – paryškinimas 4 2 2 2 2 2 4" xfId="3787" xr:uid="{00000000-0005-0000-0000-0000901D0000}"/>
    <cellStyle name="40% – paryškinimas 4 2 2 2 2 2 4 2" xfId="13959" xr:uid="{00000000-0005-0000-0000-0000911D0000}"/>
    <cellStyle name="40% – paryškinimas 4 2 2 2 2 2 5" xfId="10194" xr:uid="{00000000-0005-0000-0000-0000921D0000}"/>
    <cellStyle name="40% – paryškinimas 4 2 2 2 2 3" xfId="3788" xr:uid="{00000000-0005-0000-0000-0000931D0000}"/>
    <cellStyle name="40% – paryškinimas 4 2 2 2 2 3 2" xfId="3789" xr:uid="{00000000-0005-0000-0000-0000941D0000}"/>
    <cellStyle name="40% – paryškinimas 4 2 2 2 2 3 2 2" xfId="3790" xr:uid="{00000000-0005-0000-0000-0000951D0000}"/>
    <cellStyle name="40% – paryškinimas 4 2 2 2 2 3 2 2 2" xfId="13960" xr:uid="{00000000-0005-0000-0000-0000961D0000}"/>
    <cellStyle name="40% – paryškinimas 4 2 2 2 2 3 2 3" xfId="10199" xr:uid="{00000000-0005-0000-0000-0000971D0000}"/>
    <cellStyle name="40% – paryškinimas 4 2 2 2 2 3 3" xfId="3791" xr:uid="{00000000-0005-0000-0000-0000981D0000}"/>
    <cellStyle name="40% – paryškinimas 4 2 2 2 2 3 3 2" xfId="13961" xr:uid="{00000000-0005-0000-0000-0000991D0000}"/>
    <cellStyle name="40% – paryškinimas 4 2 2 2 2 3 4" xfId="10198" xr:uid="{00000000-0005-0000-0000-00009A1D0000}"/>
    <cellStyle name="40% – paryškinimas 4 2 2 2 2 4" xfId="3792" xr:uid="{00000000-0005-0000-0000-00009B1D0000}"/>
    <cellStyle name="40% – paryškinimas 4 2 2 2 2 4 2" xfId="3793" xr:uid="{00000000-0005-0000-0000-00009C1D0000}"/>
    <cellStyle name="40% – paryškinimas 4 2 2 2 2 4 2 2" xfId="13962" xr:uid="{00000000-0005-0000-0000-00009D1D0000}"/>
    <cellStyle name="40% – paryškinimas 4 2 2 2 2 4 3" xfId="10200" xr:uid="{00000000-0005-0000-0000-00009E1D0000}"/>
    <cellStyle name="40% – paryškinimas 4 2 2 2 2 5" xfId="3794" xr:uid="{00000000-0005-0000-0000-00009F1D0000}"/>
    <cellStyle name="40% – paryškinimas 4 2 2 2 2 5 2" xfId="13963" xr:uid="{00000000-0005-0000-0000-0000A01D0000}"/>
    <cellStyle name="40% – paryškinimas 4 2 2 2 2 6" xfId="10193" xr:uid="{00000000-0005-0000-0000-0000A11D0000}"/>
    <cellStyle name="40% – paryškinimas 4 2 2 2 3" xfId="3795" xr:uid="{00000000-0005-0000-0000-0000A21D0000}"/>
    <cellStyle name="40% – paryškinimas 4 2 2 2 3 2" xfId="3796" xr:uid="{00000000-0005-0000-0000-0000A31D0000}"/>
    <cellStyle name="40% – paryškinimas 4 2 2 2 3 2 2" xfId="3797" xr:uid="{00000000-0005-0000-0000-0000A41D0000}"/>
    <cellStyle name="40% – paryškinimas 4 2 2 2 3 2 2 2" xfId="3798" xr:uid="{00000000-0005-0000-0000-0000A51D0000}"/>
    <cellStyle name="40% – paryškinimas 4 2 2 2 3 2 2 2 2" xfId="13964" xr:uid="{00000000-0005-0000-0000-0000A61D0000}"/>
    <cellStyle name="40% – paryškinimas 4 2 2 2 3 2 2 3" xfId="10203" xr:uid="{00000000-0005-0000-0000-0000A71D0000}"/>
    <cellStyle name="40% – paryškinimas 4 2 2 2 3 2 3" xfId="3799" xr:uid="{00000000-0005-0000-0000-0000A81D0000}"/>
    <cellStyle name="40% – paryškinimas 4 2 2 2 3 2 3 2" xfId="13965" xr:uid="{00000000-0005-0000-0000-0000A91D0000}"/>
    <cellStyle name="40% – paryškinimas 4 2 2 2 3 2 4" xfId="10202" xr:uid="{00000000-0005-0000-0000-0000AA1D0000}"/>
    <cellStyle name="40% – paryškinimas 4 2 2 2 3 3" xfId="3800" xr:uid="{00000000-0005-0000-0000-0000AB1D0000}"/>
    <cellStyle name="40% – paryškinimas 4 2 2 2 3 3 2" xfId="3801" xr:uid="{00000000-0005-0000-0000-0000AC1D0000}"/>
    <cellStyle name="40% – paryškinimas 4 2 2 2 3 3 2 2" xfId="13966" xr:uid="{00000000-0005-0000-0000-0000AD1D0000}"/>
    <cellStyle name="40% – paryškinimas 4 2 2 2 3 3 3" xfId="10204" xr:uid="{00000000-0005-0000-0000-0000AE1D0000}"/>
    <cellStyle name="40% – paryškinimas 4 2 2 2 3 4" xfId="3802" xr:uid="{00000000-0005-0000-0000-0000AF1D0000}"/>
    <cellStyle name="40% – paryškinimas 4 2 2 2 3 4 2" xfId="13967" xr:uid="{00000000-0005-0000-0000-0000B01D0000}"/>
    <cellStyle name="40% – paryškinimas 4 2 2 2 3 5" xfId="10201" xr:uid="{00000000-0005-0000-0000-0000B11D0000}"/>
    <cellStyle name="40% – paryškinimas 4 2 2 2 4" xfId="3803" xr:uid="{00000000-0005-0000-0000-0000B21D0000}"/>
    <cellStyle name="40% – paryškinimas 4 2 2 2 4 2" xfId="3804" xr:uid="{00000000-0005-0000-0000-0000B31D0000}"/>
    <cellStyle name="40% – paryškinimas 4 2 2 2 4 2 2" xfId="3805" xr:uid="{00000000-0005-0000-0000-0000B41D0000}"/>
    <cellStyle name="40% – paryškinimas 4 2 2 2 4 2 2 2" xfId="13968" xr:uid="{00000000-0005-0000-0000-0000B51D0000}"/>
    <cellStyle name="40% – paryškinimas 4 2 2 2 4 2 3" xfId="10206" xr:uid="{00000000-0005-0000-0000-0000B61D0000}"/>
    <cellStyle name="40% – paryškinimas 4 2 2 2 4 3" xfId="3806" xr:uid="{00000000-0005-0000-0000-0000B71D0000}"/>
    <cellStyle name="40% – paryškinimas 4 2 2 2 4 3 2" xfId="13969" xr:uid="{00000000-0005-0000-0000-0000B81D0000}"/>
    <cellStyle name="40% – paryškinimas 4 2 2 2 4 4" xfId="10205" xr:uid="{00000000-0005-0000-0000-0000B91D0000}"/>
    <cellStyle name="40% – paryškinimas 4 2 2 2 5" xfId="3807" xr:uid="{00000000-0005-0000-0000-0000BA1D0000}"/>
    <cellStyle name="40% – paryškinimas 4 2 2 2 5 2" xfId="3808" xr:uid="{00000000-0005-0000-0000-0000BB1D0000}"/>
    <cellStyle name="40% – paryškinimas 4 2 2 2 5 2 2" xfId="13970" xr:uid="{00000000-0005-0000-0000-0000BC1D0000}"/>
    <cellStyle name="40% – paryškinimas 4 2 2 2 5 3" xfId="10207" xr:uid="{00000000-0005-0000-0000-0000BD1D0000}"/>
    <cellStyle name="40% – paryškinimas 4 2 2 2 6" xfId="3809" xr:uid="{00000000-0005-0000-0000-0000BE1D0000}"/>
    <cellStyle name="40% – paryškinimas 4 2 2 2 6 2" xfId="13971" xr:uid="{00000000-0005-0000-0000-0000BF1D0000}"/>
    <cellStyle name="40% – paryškinimas 4 2 2 2 7" xfId="10192" xr:uid="{00000000-0005-0000-0000-0000C01D0000}"/>
    <cellStyle name="40% – paryškinimas 4 2 2 3" xfId="3810" xr:uid="{00000000-0005-0000-0000-0000C11D0000}"/>
    <cellStyle name="40% – paryškinimas 4 2 2 3 2" xfId="3811" xr:uid="{00000000-0005-0000-0000-0000C21D0000}"/>
    <cellStyle name="40% – paryškinimas 4 2 2 3 2 2" xfId="3812" xr:uid="{00000000-0005-0000-0000-0000C31D0000}"/>
    <cellStyle name="40% – paryškinimas 4 2 2 3 2 2 2" xfId="3813" xr:uid="{00000000-0005-0000-0000-0000C41D0000}"/>
    <cellStyle name="40% – paryškinimas 4 2 2 3 2 2 2 2" xfId="3814" xr:uid="{00000000-0005-0000-0000-0000C51D0000}"/>
    <cellStyle name="40% – paryškinimas 4 2 2 3 2 2 2 2 2" xfId="13972" xr:uid="{00000000-0005-0000-0000-0000C61D0000}"/>
    <cellStyle name="40% – paryškinimas 4 2 2 3 2 2 2 3" xfId="10211" xr:uid="{00000000-0005-0000-0000-0000C71D0000}"/>
    <cellStyle name="40% – paryškinimas 4 2 2 3 2 2 3" xfId="3815" xr:uid="{00000000-0005-0000-0000-0000C81D0000}"/>
    <cellStyle name="40% – paryškinimas 4 2 2 3 2 2 3 2" xfId="13973" xr:uid="{00000000-0005-0000-0000-0000C91D0000}"/>
    <cellStyle name="40% – paryškinimas 4 2 2 3 2 2 4" xfId="10210" xr:uid="{00000000-0005-0000-0000-0000CA1D0000}"/>
    <cellStyle name="40% – paryškinimas 4 2 2 3 2 3" xfId="3816" xr:uid="{00000000-0005-0000-0000-0000CB1D0000}"/>
    <cellStyle name="40% – paryškinimas 4 2 2 3 2 3 2" xfId="3817" xr:uid="{00000000-0005-0000-0000-0000CC1D0000}"/>
    <cellStyle name="40% – paryškinimas 4 2 2 3 2 3 2 2" xfId="13974" xr:uid="{00000000-0005-0000-0000-0000CD1D0000}"/>
    <cellStyle name="40% – paryškinimas 4 2 2 3 2 3 3" xfId="10212" xr:uid="{00000000-0005-0000-0000-0000CE1D0000}"/>
    <cellStyle name="40% – paryškinimas 4 2 2 3 2 4" xfId="3818" xr:uid="{00000000-0005-0000-0000-0000CF1D0000}"/>
    <cellStyle name="40% – paryškinimas 4 2 2 3 2 4 2" xfId="13975" xr:uid="{00000000-0005-0000-0000-0000D01D0000}"/>
    <cellStyle name="40% – paryškinimas 4 2 2 3 2 5" xfId="10209" xr:uid="{00000000-0005-0000-0000-0000D11D0000}"/>
    <cellStyle name="40% – paryškinimas 4 2 2 3 3" xfId="3819" xr:uid="{00000000-0005-0000-0000-0000D21D0000}"/>
    <cellStyle name="40% – paryškinimas 4 2 2 3 3 2" xfId="3820" xr:uid="{00000000-0005-0000-0000-0000D31D0000}"/>
    <cellStyle name="40% – paryškinimas 4 2 2 3 3 2 2" xfId="3821" xr:uid="{00000000-0005-0000-0000-0000D41D0000}"/>
    <cellStyle name="40% – paryškinimas 4 2 2 3 3 2 2 2" xfId="13976" xr:uid="{00000000-0005-0000-0000-0000D51D0000}"/>
    <cellStyle name="40% – paryškinimas 4 2 2 3 3 2 3" xfId="10214" xr:uid="{00000000-0005-0000-0000-0000D61D0000}"/>
    <cellStyle name="40% – paryškinimas 4 2 2 3 3 3" xfId="3822" xr:uid="{00000000-0005-0000-0000-0000D71D0000}"/>
    <cellStyle name="40% – paryškinimas 4 2 2 3 3 3 2" xfId="13977" xr:uid="{00000000-0005-0000-0000-0000D81D0000}"/>
    <cellStyle name="40% – paryškinimas 4 2 2 3 3 4" xfId="10213" xr:uid="{00000000-0005-0000-0000-0000D91D0000}"/>
    <cellStyle name="40% – paryškinimas 4 2 2 3 4" xfId="3823" xr:uid="{00000000-0005-0000-0000-0000DA1D0000}"/>
    <cellStyle name="40% – paryškinimas 4 2 2 3 4 2" xfId="3824" xr:uid="{00000000-0005-0000-0000-0000DB1D0000}"/>
    <cellStyle name="40% – paryškinimas 4 2 2 3 4 2 2" xfId="13978" xr:uid="{00000000-0005-0000-0000-0000DC1D0000}"/>
    <cellStyle name="40% – paryškinimas 4 2 2 3 4 3" xfId="10215" xr:uid="{00000000-0005-0000-0000-0000DD1D0000}"/>
    <cellStyle name="40% – paryškinimas 4 2 2 3 5" xfId="3825" xr:uid="{00000000-0005-0000-0000-0000DE1D0000}"/>
    <cellStyle name="40% – paryškinimas 4 2 2 3 5 2" xfId="13979" xr:uid="{00000000-0005-0000-0000-0000DF1D0000}"/>
    <cellStyle name="40% – paryškinimas 4 2 2 3 6" xfId="10208" xr:uid="{00000000-0005-0000-0000-0000E01D0000}"/>
    <cellStyle name="40% – paryškinimas 4 2 2 4" xfId="3826" xr:uid="{00000000-0005-0000-0000-0000E11D0000}"/>
    <cellStyle name="40% – paryškinimas 4 2 2 4 2" xfId="3827" xr:uid="{00000000-0005-0000-0000-0000E21D0000}"/>
    <cellStyle name="40% – paryškinimas 4 2 2 4 2 2" xfId="3828" xr:uid="{00000000-0005-0000-0000-0000E31D0000}"/>
    <cellStyle name="40% – paryškinimas 4 2 2 4 2 2 2" xfId="3829" xr:uid="{00000000-0005-0000-0000-0000E41D0000}"/>
    <cellStyle name="40% – paryškinimas 4 2 2 4 2 2 2 2" xfId="13980" xr:uid="{00000000-0005-0000-0000-0000E51D0000}"/>
    <cellStyle name="40% – paryškinimas 4 2 2 4 2 2 3" xfId="10218" xr:uid="{00000000-0005-0000-0000-0000E61D0000}"/>
    <cellStyle name="40% – paryškinimas 4 2 2 4 2 3" xfId="3830" xr:uid="{00000000-0005-0000-0000-0000E71D0000}"/>
    <cellStyle name="40% – paryškinimas 4 2 2 4 2 3 2" xfId="13981" xr:uid="{00000000-0005-0000-0000-0000E81D0000}"/>
    <cellStyle name="40% – paryškinimas 4 2 2 4 2 4" xfId="10217" xr:uid="{00000000-0005-0000-0000-0000E91D0000}"/>
    <cellStyle name="40% – paryškinimas 4 2 2 4 3" xfId="3831" xr:uid="{00000000-0005-0000-0000-0000EA1D0000}"/>
    <cellStyle name="40% – paryškinimas 4 2 2 4 3 2" xfId="3832" xr:uid="{00000000-0005-0000-0000-0000EB1D0000}"/>
    <cellStyle name="40% – paryškinimas 4 2 2 4 3 2 2" xfId="13982" xr:uid="{00000000-0005-0000-0000-0000EC1D0000}"/>
    <cellStyle name="40% – paryškinimas 4 2 2 4 3 3" xfId="10219" xr:uid="{00000000-0005-0000-0000-0000ED1D0000}"/>
    <cellStyle name="40% – paryškinimas 4 2 2 4 4" xfId="3833" xr:uid="{00000000-0005-0000-0000-0000EE1D0000}"/>
    <cellStyle name="40% – paryškinimas 4 2 2 4 4 2" xfId="13983" xr:uid="{00000000-0005-0000-0000-0000EF1D0000}"/>
    <cellStyle name="40% – paryškinimas 4 2 2 4 5" xfId="10216" xr:uid="{00000000-0005-0000-0000-0000F01D0000}"/>
    <cellStyle name="40% – paryškinimas 4 2 2 5" xfId="3834" xr:uid="{00000000-0005-0000-0000-0000F11D0000}"/>
    <cellStyle name="40% – paryškinimas 4 2 2 5 2" xfId="3835" xr:uid="{00000000-0005-0000-0000-0000F21D0000}"/>
    <cellStyle name="40% – paryškinimas 4 2 2 5 2 2" xfId="3836" xr:uid="{00000000-0005-0000-0000-0000F31D0000}"/>
    <cellStyle name="40% – paryškinimas 4 2 2 5 2 2 2" xfId="13984" xr:uid="{00000000-0005-0000-0000-0000F41D0000}"/>
    <cellStyle name="40% – paryškinimas 4 2 2 5 2 3" xfId="10221" xr:uid="{00000000-0005-0000-0000-0000F51D0000}"/>
    <cellStyle name="40% – paryškinimas 4 2 2 5 3" xfId="3837" xr:uid="{00000000-0005-0000-0000-0000F61D0000}"/>
    <cellStyle name="40% – paryškinimas 4 2 2 5 3 2" xfId="13985" xr:uid="{00000000-0005-0000-0000-0000F71D0000}"/>
    <cellStyle name="40% – paryškinimas 4 2 2 5 4" xfId="10220" xr:uid="{00000000-0005-0000-0000-0000F81D0000}"/>
    <cellStyle name="40% – paryškinimas 4 2 2 6" xfId="3838" xr:uid="{00000000-0005-0000-0000-0000F91D0000}"/>
    <cellStyle name="40% – paryškinimas 4 2 2 6 2" xfId="10222" xr:uid="{00000000-0005-0000-0000-0000FA1D0000}"/>
    <cellStyle name="40% – paryškinimas 4 2 2 7" xfId="3839" xr:uid="{00000000-0005-0000-0000-0000FB1D0000}"/>
    <cellStyle name="40% – paryškinimas 4 2 2 7 2" xfId="3840" xr:uid="{00000000-0005-0000-0000-0000FC1D0000}"/>
    <cellStyle name="40% – paryškinimas 4 2 2 7 2 2" xfId="13986" xr:uid="{00000000-0005-0000-0000-0000FD1D0000}"/>
    <cellStyle name="40% – paryškinimas 4 2 2 7 3" xfId="10223" xr:uid="{00000000-0005-0000-0000-0000FE1D0000}"/>
    <cellStyle name="40% – paryškinimas 4 2 2 8" xfId="3841" xr:uid="{00000000-0005-0000-0000-0000FF1D0000}"/>
    <cellStyle name="40% – paryškinimas 4 2 2 8 2" xfId="3842" xr:uid="{00000000-0005-0000-0000-0000001E0000}"/>
    <cellStyle name="40% – paryškinimas 4 2 2 8 2 2" xfId="13987" xr:uid="{00000000-0005-0000-0000-0000011E0000}"/>
    <cellStyle name="40% – paryškinimas 4 2 2 8 3" xfId="10224" xr:uid="{00000000-0005-0000-0000-0000021E0000}"/>
    <cellStyle name="40% – paryškinimas 4 2 2 9" xfId="3843" xr:uid="{00000000-0005-0000-0000-0000031E0000}"/>
    <cellStyle name="40% – paryškinimas 4 2 2 9 2" xfId="3844" xr:uid="{00000000-0005-0000-0000-0000041E0000}"/>
    <cellStyle name="40% – paryškinimas 4 2 2 9 2 2" xfId="13988" xr:uid="{00000000-0005-0000-0000-0000051E0000}"/>
    <cellStyle name="40% – paryškinimas 4 2 2 9 3" xfId="12306" xr:uid="{00000000-0005-0000-0000-0000061E0000}"/>
    <cellStyle name="40% – paryškinimas 4 2 3" xfId="3845" xr:uid="{00000000-0005-0000-0000-0000071E0000}"/>
    <cellStyle name="40% – paryškinimas 4 2 3 2" xfId="3846" xr:uid="{00000000-0005-0000-0000-0000081E0000}"/>
    <cellStyle name="40% – paryškinimas 4 2 3 2 2" xfId="3847" xr:uid="{00000000-0005-0000-0000-0000091E0000}"/>
    <cellStyle name="40% – paryškinimas 4 2 3 2 2 2" xfId="3848" xr:uid="{00000000-0005-0000-0000-00000A1E0000}"/>
    <cellStyle name="40% – paryškinimas 4 2 3 2 2 2 2" xfId="3849" xr:uid="{00000000-0005-0000-0000-00000B1E0000}"/>
    <cellStyle name="40% – paryškinimas 4 2 3 2 2 2 2 2" xfId="3850" xr:uid="{00000000-0005-0000-0000-00000C1E0000}"/>
    <cellStyle name="40% – paryškinimas 4 2 3 2 2 2 2 2 2" xfId="13989" xr:uid="{00000000-0005-0000-0000-00000D1E0000}"/>
    <cellStyle name="40% – paryškinimas 4 2 3 2 2 2 2 3" xfId="10229" xr:uid="{00000000-0005-0000-0000-00000E1E0000}"/>
    <cellStyle name="40% – paryškinimas 4 2 3 2 2 2 3" xfId="3851" xr:uid="{00000000-0005-0000-0000-00000F1E0000}"/>
    <cellStyle name="40% – paryškinimas 4 2 3 2 2 2 3 2" xfId="13990" xr:uid="{00000000-0005-0000-0000-0000101E0000}"/>
    <cellStyle name="40% – paryškinimas 4 2 3 2 2 2 4" xfId="10228" xr:uid="{00000000-0005-0000-0000-0000111E0000}"/>
    <cellStyle name="40% – paryškinimas 4 2 3 2 2 3" xfId="3852" xr:uid="{00000000-0005-0000-0000-0000121E0000}"/>
    <cellStyle name="40% – paryškinimas 4 2 3 2 2 3 2" xfId="3853" xr:uid="{00000000-0005-0000-0000-0000131E0000}"/>
    <cellStyle name="40% – paryškinimas 4 2 3 2 2 3 2 2" xfId="13991" xr:uid="{00000000-0005-0000-0000-0000141E0000}"/>
    <cellStyle name="40% – paryškinimas 4 2 3 2 2 3 3" xfId="10230" xr:uid="{00000000-0005-0000-0000-0000151E0000}"/>
    <cellStyle name="40% – paryškinimas 4 2 3 2 2 4" xfId="3854" xr:uid="{00000000-0005-0000-0000-0000161E0000}"/>
    <cellStyle name="40% – paryškinimas 4 2 3 2 2 4 2" xfId="13992" xr:uid="{00000000-0005-0000-0000-0000171E0000}"/>
    <cellStyle name="40% – paryškinimas 4 2 3 2 2 5" xfId="10227" xr:uid="{00000000-0005-0000-0000-0000181E0000}"/>
    <cellStyle name="40% – paryškinimas 4 2 3 2 3" xfId="3855" xr:uid="{00000000-0005-0000-0000-0000191E0000}"/>
    <cellStyle name="40% – paryškinimas 4 2 3 2 3 2" xfId="3856" xr:uid="{00000000-0005-0000-0000-00001A1E0000}"/>
    <cellStyle name="40% – paryškinimas 4 2 3 2 3 2 2" xfId="3857" xr:uid="{00000000-0005-0000-0000-00001B1E0000}"/>
    <cellStyle name="40% – paryškinimas 4 2 3 2 3 2 2 2" xfId="13993" xr:uid="{00000000-0005-0000-0000-00001C1E0000}"/>
    <cellStyle name="40% – paryškinimas 4 2 3 2 3 2 3" xfId="10232" xr:uid="{00000000-0005-0000-0000-00001D1E0000}"/>
    <cellStyle name="40% – paryškinimas 4 2 3 2 3 3" xfId="3858" xr:uid="{00000000-0005-0000-0000-00001E1E0000}"/>
    <cellStyle name="40% – paryškinimas 4 2 3 2 3 3 2" xfId="13994" xr:uid="{00000000-0005-0000-0000-00001F1E0000}"/>
    <cellStyle name="40% – paryškinimas 4 2 3 2 3 4" xfId="10231" xr:uid="{00000000-0005-0000-0000-0000201E0000}"/>
    <cellStyle name="40% – paryškinimas 4 2 3 2 4" xfId="3859" xr:uid="{00000000-0005-0000-0000-0000211E0000}"/>
    <cellStyle name="40% – paryškinimas 4 2 3 2 4 2" xfId="3860" xr:uid="{00000000-0005-0000-0000-0000221E0000}"/>
    <cellStyle name="40% – paryškinimas 4 2 3 2 4 2 2" xfId="13995" xr:uid="{00000000-0005-0000-0000-0000231E0000}"/>
    <cellStyle name="40% – paryškinimas 4 2 3 2 4 3" xfId="10233" xr:uid="{00000000-0005-0000-0000-0000241E0000}"/>
    <cellStyle name="40% – paryškinimas 4 2 3 2 5" xfId="3861" xr:uid="{00000000-0005-0000-0000-0000251E0000}"/>
    <cellStyle name="40% – paryškinimas 4 2 3 2 5 2" xfId="13996" xr:uid="{00000000-0005-0000-0000-0000261E0000}"/>
    <cellStyle name="40% – paryškinimas 4 2 3 2 6" xfId="10226" xr:uid="{00000000-0005-0000-0000-0000271E0000}"/>
    <cellStyle name="40% – paryškinimas 4 2 3 3" xfId="3862" xr:uid="{00000000-0005-0000-0000-0000281E0000}"/>
    <cellStyle name="40% – paryškinimas 4 2 3 3 2" xfId="3863" xr:uid="{00000000-0005-0000-0000-0000291E0000}"/>
    <cellStyle name="40% – paryškinimas 4 2 3 3 2 2" xfId="3864" xr:uid="{00000000-0005-0000-0000-00002A1E0000}"/>
    <cellStyle name="40% – paryškinimas 4 2 3 3 2 2 2" xfId="3865" xr:uid="{00000000-0005-0000-0000-00002B1E0000}"/>
    <cellStyle name="40% – paryškinimas 4 2 3 3 2 2 2 2" xfId="13997" xr:uid="{00000000-0005-0000-0000-00002C1E0000}"/>
    <cellStyle name="40% – paryškinimas 4 2 3 3 2 2 3" xfId="10236" xr:uid="{00000000-0005-0000-0000-00002D1E0000}"/>
    <cellStyle name="40% – paryškinimas 4 2 3 3 2 3" xfId="3866" xr:uid="{00000000-0005-0000-0000-00002E1E0000}"/>
    <cellStyle name="40% – paryškinimas 4 2 3 3 2 3 2" xfId="13998" xr:uid="{00000000-0005-0000-0000-00002F1E0000}"/>
    <cellStyle name="40% – paryškinimas 4 2 3 3 2 4" xfId="10235" xr:uid="{00000000-0005-0000-0000-0000301E0000}"/>
    <cellStyle name="40% – paryškinimas 4 2 3 3 3" xfId="3867" xr:uid="{00000000-0005-0000-0000-0000311E0000}"/>
    <cellStyle name="40% – paryškinimas 4 2 3 3 3 2" xfId="3868" xr:uid="{00000000-0005-0000-0000-0000321E0000}"/>
    <cellStyle name="40% – paryškinimas 4 2 3 3 3 2 2" xfId="13999" xr:uid="{00000000-0005-0000-0000-0000331E0000}"/>
    <cellStyle name="40% – paryškinimas 4 2 3 3 3 3" xfId="10237" xr:uid="{00000000-0005-0000-0000-0000341E0000}"/>
    <cellStyle name="40% – paryškinimas 4 2 3 3 4" xfId="3869" xr:uid="{00000000-0005-0000-0000-0000351E0000}"/>
    <cellStyle name="40% – paryškinimas 4 2 3 3 4 2" xfId="14000" xr:uid="{00000000-0005-0000-0000-0000361E0000}"/>
    <cellStyle name="40% – paryškinimas 4 2 3 3 5" xfId="10234" xr:uid="{00000000-0005-0000-0000-0000371E0000}"/>
    <cellStyle name="40% – paryškinimas 4 2 3 4" xfId="3870" xr:uid="{00000000-0005-0000-0000-0000381E0000}"/>
    <cellStyle name="40% – paryškinimas 4 2 3 4 2" xfId="3871" xr:uid="{00000000-0005-0000-0000-0000391E0000}"/>
    <cellStyle name="40% – paryškinimas 4 2 3 4 2 2" xfId="3872" xr:uid="{00000000-0005-0000-0000-00003A1E0000}"/>
    <cellStyle name="40% – paryškinimas 4 2 3 4 2 2 2" xfId="14001" xr:uid="{00000000-0005-0000-0000-00003B1E0000}"/>
    <cellStyle name="40% – paryškinimas 4 2 3 4 2 3" xfId="10239" xr:uid="{00000000-0005-0000-0000-00003C1E0000}"/>
    <cellStyle name="40% – paryškinimas 4 2 3 4 3" xfId="3873" xr:uid="{00000000-0005-0000-0000-00003D1E0000}"/>
    <cellStyle name="40% – paryškinimas 4 2 3 4 3 2" xfId="14002" xr:uid="{00000000-0005-0000-0000-00003E1E0000}"/>
    <cellStyle name="40% – paryškinimas 4 2 3 4 4" xfId="10238" xr:uid="{00000000-0005-0000-0000-00003F1E0000}"/>
    <cellStyle name="40% – paryškinimas 4 2 3 5" xfId="3874" xr:uid="{00000000-0005-0000-0000-0000401E0000}"/>
    <cellStyle name="40% – paryškinimas 4 2 3 5 2" xfId="3875" xr:uid="{00000000-0005-0000-0000-0000411E0000}"/>
    <cellStyle name="40% – paryškinimas 4 2 3 5 2 2" xfId="14003" xr:uid="{00000000-0005-0000-0000-0000421E0000}"/>
    <cellStyle name="40% – paryškinimas 4 2 3 5 3" xfId="10240" xr:uid="{00000000-0005-0000-0000-0000431E0000}"/>
    <cellStyle name="40% – paryškinimas 4 2 3 6" xfId="3876" xr:uid="{00000000-0005-0000-0000-0000441E0000}"/>
    <cellStyle name="40% – paryškinimas 4 2 3 6 2" xfId="14004" xr:uid="{00000000-0005-0000-0000-0000451E0000}"/>
    <cellStyle name="40% – paryškinimas 4 2 3 7" xfId="10225" xr:uid="{00000000-0005-0000-0000-0000461E0000}"/>
    <cellStyle name="40% – paryškinimas 4 2 4" xfId="3877" xr:uid="{00000000-0005-0000-0000-0000471E0000}"/>
    <cellStyle name="40% – paryškinimas 4 2 4 2" xfId="3878" xr:uid="{00000000-0005-0000-0000-0000481E0000}"/>
    <cellStyle name="40% – paryškinimas 4 2 4 2 2" xfId="3879" xr:uid="{00000000-0005-0000-0000-0000491E0000}"/>
    <cellStyle name="40% – paryškinimas 4 2 4 2 2 2" xfId="3880" xr:uid="{00000000-0005-0000-0000-00004A1E0000}"/>
    <cellStyle name="40% – paryškinimas 4 2 4 2 2 2 2" xfId="3881" xr:uid="{00000000-0005-0000-0000-00004B1E0000}"/>
    <cellStyle name="40% – paryškinimas 4 2 4 2 2 2 2 2" xfId="14005" xr:uid="{00000000-0005-0000-0000-00004C1E0000}"/>
    <cellStyle name="40% – paryškinimas 4 2 4 2 2 2 3" xfId="10244" xr:uid="{00000000-0005-0000-0000-00004D1E0000}"/>
    <cellStyle name="40% – paryškinimas 4 2 4 2 2 3" xfId="3882" xr:uid="{00000000-0005-0000-0000-00004E1E0000}"/>
    <cellStyle name="40% – paryškinimas 4 2 4 2 2 3 2" xfId="14006" xr:uid="{00000000-0005-0000-0000-00004F1E0000}"/>
    <cellStyle name="40% – paryškinimas 4 2 4 2 2 4" xfId="10243" xr:uid="{00000000-0005-0000-0000-0000501E0000}"/>
    <cellStyle name="40% – paryškinimas 4 2 4 2 3" xfId="3883" xr:uid="{00000000-0005-0000-0000-0000511E0000}"/>
    <cellStyle name="40% – paryškinimas 4 2 4 2 3 2" xfId="3884" xr:uid="{00000000-0005-0000-0000-0000521E0000}"/>
    <cellStyle name="40% – paryškinimas 4 2 4 2 3 2 2" xfId="14007" xr:uid="{00000000-0005-0000-0000-0000531E0000}"/>
    <cellStyle name="40% – paryškinimas 4 2 4 2 3 3" xfId="10245" xr:uid="{00000000-0005-0000-0000-0000541E0000}"/>
    <cellStyle name="40% – paryškinimas 4 2 4 2 4" xfId="3885" xr:uid="{00000000-0005-0000-0000-0000551E0000}"/>
    <cellStyle name="40% – paryškinimas 4 2 4 2 4 2" xfId="14008" xr:uid="{00000000-0005-0000-0000-0000561E0000}"/>
    <cellStyle name="40% – paryškinimas 4 2 4 2 5" xfId="10242" xr:uid="{00000000-0005-0000-0000-0000571E0000}"/>
    <cellStyle name="40% – paryškinimas 4 2 4 3" xfId="3886" xr:uid="{00000000-0005-0000-0000-0000581E0000}"/>
    <cellStyle name="40% – paryškinimas 4 2 4 3 2" xfId="3887" xr:uid="{00000000-0005-0000-0000-0000591E0000}"/>
    <cellStyle name="40% – paryškinimas 4 2 4 3 2 2" xfId="3888" xr:uid="{00000000-0005-0000-0000-00005A1E0000}"/>
    <cellStyle name="40% – paryškinimas 4 2 4 3 2 2 2" xfId="14009" xr:uid="{00000000-0005-0000-0000-00005B1E0000}"/>
    <cellStyle name="40% – paryškinimas 4 2 4 3 2 3" xfId="10247" xr:uid="{00000000-0005-0000-0000-00005C1E0000}"/>
    <cellStyle name="40% – paryškinimas 4 2 4 3 3" xfId="3889" xr:uid="{00000000-0005-0000-0000-00005D1E0000}"/>
    <cellStyle name="40% – paryškinimas 4 2 4 3 3 2" xfId="14010" xr:uid="{00000000-0005-0000-0000-00005E1E0000}"/>
    <cellStyle name="40% – paryškinimas 4 2 4 3 4" xfId="10246" xr:uid="{00000000-0005-0000-0000-00005F1E0000}"/>
    <cellStyle name="40% – paryškinimas 4 2 4 4" xfId="3890" xr:uid="{00000000-0005-0000-0000-0000601E0000}"/>
    <cellStyle name="40% – paryškinimas 4 2 4 4 2" xfId="3891" xr:uid="{00000000-0005-0000-0000-0000611E0000}"/>
    <cellStyle name="40% – paryškinimas 4 2 4 4 2 2" xfId="14011" xr:uid="{00000000-0005-0000-0000-0000621E0000}"/>
    <cellStyle name="40% – paryškinimas 4 2 4 4 3" xfId="10248" xr:uid="{00000000-0005-0000-0000-0000631E0000}"/>
    <cellStyle name="40% – paryškinimas 4 2 4 5" xfId="3892" xr:uid="{00000000-0005-0000-0000-0000641E0000}"/>
    <cellStyle name="40% – paryškinimas 4 2 4 5 2" xfId="14012" xr:uid="{00000000-0005-0000-0000-0000651E0000}"/>
    <cellStyle name="40% – paryškinimas 4 2 4 6" xfId="10241" xr:uid="{00000000-0005-0000-0000-0000661E0000}"/>
    <cellStyle name="40% – paryškinimas 4 2 5" xfId="3893" xr:uid="{00000000-0005-0000-0000-0000671E0000}"/>
    <cellStyle name="40% – paryškinimas 4 2 5 2" xfId="3894" xr:uid="{00000000-0005-0000-0000-0000681E0000}"/>
    <cellStyle name="40% – paryškinimas 4 2 5 2 2" xfId="3895" xr:uid="{00000000-0005-0000-0000-0000691E0000}"/>
    <cellStyle name="40% – paryškinimas 4 2 5 2 2 2" xfId="3896" xr:uid="{00000000-0005-0000-0000-00006A1E0000}"/>
    <cellStyle name="40% – paryškinimas 4 2 5 2 2 2 2" xfId="3897" xr:uid="{00000000-0005-0000-0000-00006B1E0000}"/>
    <cellStyle name="40% – paryškinimas 4 2 5 2 2 2 2 2" xfId="14013" xr:uid="{00000000-0005-0000-0000-00006C1E0000}"/>
    <cellStyle name="40% – paryškinimas 4 2 5 2 2 2 3" xfId="10252" xr:uid="{00000000-0005-0000-0000-00006D1E0000}"/>
    <cellStyle name="40% – paryškinimas 4 2 5 2 2 3" xfId="3898" xr:uid="{00000000-0005-0000-0000-00006E1E0000}"/>
    <cellStyle name="40% – paryškinimas 4 2 5 2 2 3 2" xfId="14014" xr:uid="{00000000-0005-0000-0000-00006F1E0000}"/>
    <cellStyle name="40% – paryškinimas 4 2 5 2 2 4" xfId="10251" xr:uid="{00000000-0005-0000-0000-0000701E0000}"/>
    <cellStyle name="40% – paryškinimas 4 2 5 2 3" xfId="3899" xr:uid="{00000000-0005-0000-0000-0000711E0000}"/>
    <cellStyle name="40% – paryškinimas 4 2 5 2 3 2" xfId="3900" xr:uid="{00000000-0005-0000-0000-0000721E0000}"/>
    <cellStyle name="40% – paryškinimas 4 2 5 2 3 2 2" xfId="14015" xr:uid="{00000000-0005-0000-0000-0000731E0000}"/>
    <cellStyle name="40% – paryškinimas 4 2 5 2 3 3" xfId="10253" xr:uid="{00000000-0005-0000-0000-0000741E0000}"/>
    <cellStyle name="40% – paryškinimas 4 2 5 2 4" xfId="3901" xr:uid="{00000000-0005-0000-0000-0000751E0000}"/>
    <cellStyle name="40% – paryškinimas 4 2 5 2 4 2" xfId="14016" xr:uid="{00000000-0005-0000-0000-0000761E0000}"/>
    <cellStyle name="40% – paryškinimas 4 2 5 2 5" xfId="10250" xr:uid="{00000000-0005-0000-0000-0000771E0000}"/>
    <cellStyle name="40% – paryškinimas 4 2 5 3" xfId="3902" xr:uid="{00000000-0005-0000-0000-0000781E0000}"/>
    <cellStyle name="40% – paryškinimas 4 2 5 3 2" xfId="3903" xr:uid="{00000000-0005-0000-0000-0000791E0000}"/>
    <cellStyle name="40% – paryškinimas 4 2 5 3 2 2" xfId="3904" xr:uid="{00000000-0005-0000-0000-00007A1E0000}"/>
    <cellStyle name="40% – paryškinimas 4 2 5 3 2 2 2" xfId="14017" xr:uid="{00000000-0005-0000-0000-00007B1E0000}"/>
    <cellStyle name="40% – paryškinimas 4 2 5 3 2 3" xfId="10255" xr:uid="{00000000-0005-0000-0000-00007C1E0000}"/>
    <cellStyle name="40% – paryškinimas 4 2 5 3 3" xfId="3905" xr:uid="{00000000-0005-0000-0000-00007D1E0000}"/>
    <cellStyle name="40% – paryškinimas 4 2 5 3 3 2" xfId="14018" xr:uid="{00000000-0005-0000-0000-00007E1E0000}"/>
    <cellStyle name="40% – paryškinimas 4 2 5 3 4" xfId="10254" xr:uid="{00000000-0005-0000-0000-00007F1E0000}"/>
    <cellStyle name="40% – paryškinimas 4 2 5 4" xfId="3906" xr:uid="{00000000-0005-0000-0000-0000801E0000}"/>
    <cellStyle name="40% – paryškinimas 4 2 5 4 2" xfId="3907" xr:uid="{00000000-0005-0000-0000-0000811E0000}"/>
    <cellStyle name="40% – paryškinimas 4 2 5 4 2 2" xfId="14019" xr:uid="{00000000-0005-0000-0000-0000821E0000}"/>
    <cellStyle name="40% – paryškinimas 4 2 5 4 3" xfId="10256" xr:uid="{00000000-0005-0000-0000-0000831E0000}"/>
    <cellStyle name="40% – paryškinimas 4 2 5 5" xfId="3908" xr:uid="{00000000-0005-0000-0000-0000841E0000}"/>
    <cellStyle name="40% – paryškinimas 4 2 5 5 2" xfId="14020" xr:uid="{00000000-0005-0000-0000-0000851E0000}"/>
    <cellStyle name="40% – paryškinimas 4 2 5 6" xfId="10249" xr:uid="{00000000-0005-0000-0000-0000861E0000}"/>
    <cellStyle name="40% – paryškinimas 4 2 6" xfId="3909" xr:uid="{00000000-0005-0000-0000-0000871E0000}"/>
    <cellStyle name="40% – paryškinimas 4 2 6 2" xfId="10257" xr:uid="{00000000-0005-0000-0000-0000881E0000}"/>
    <cellStyle name="40% – paryškinimas 4 2 7" xfId="3910" xr:uid="{00000000-0005-0000-0000-0000891E0000}"/>
    <cellStyle name="40% – paryškinimas 4 2 7 2" xfId="10258" xr:uid="{00000000-0005-0000-0000-00008A1E0000}"/>
    <cellStyle name="40% – paryškinimas 4 2 8" xfId="3911" xr:uid="{00000000-0005-0000-0000-00008B1E0000}"/>
    <cellStyle name="40% – paryškinimas 4 2 8 2" xfId="3912" xr:uid="{00000000-0005-0000-0000-00008C1E0000}"/>
    <cellStyle name="40% – paryškinimas 4 2 8 2 2" xfId="12441" xr:uid="{00000000-0005-0000-0000-00008D1E0000}"/>
    <cellStyle name="40% – paryškinimas 4 2 8 3" xfId="12351" xr:uid="{00000000-0005-0000-0000-00008E1E0000}"/>
    <cellStyle name="40% – paryškinimas 4 2 9" xfId="3913" xr:uid="{00000000-0005-0000-0000-00008F1E0000}"/>
    <cellStyle name="40% – paryškinimas 4 2 9 2" xfId="12407" xr:uid="{00000000-0005-0000-0000-0000901E0000}"/>
    <cellStyle name="40% – paryškinimas 4 3" xfId="3914" xr:uid="{00000000-0005-0000-0000-0000911E0000}"/>
    <cellStyle name="40% – paryškinimas 4 3 2" xfId="3915" xr:uid="{00000000-0005-0000-0000-0000921E0000}"/>
    <cellStyle name="40% – paryškinimas 4 3 2 2" xfId="3916" xr:uid="{00000000-0005-0000-0000-0000931E0000}"/>
    <cellStyle name="40% – paryškinimas 4 3 2 2 2" xfId="3917" xr:uid="{00000000-0005-0000-0000-0000941E0000}"/>
    <cellStyle name="40% – paryškinimas 4 3 2 2 2 2" xfId="3918" xr:uid="{00000000-0005-0000-0000-0000951E0000}"/>
    <cellStyle name="40% – paryškinimas 4 3 2 2 2 2 2" xfId="3919" xr:uid="{00000000-0005-0000-0000-0000961E0000}"/>
    <cellStyle name="40% – paryškinimas 4 3 2 2 2 2 2 2" xfId="3920" xr:uid="{00000000-0005-0000-0000-0000971E0000}"/>
    <cellStyle name="40% – paryškinimas 4 3 2 2 2 2 2 2 2" xfId="3921" xr:uid="{00000000-0005-0000-0000-0000981E0000}"/>
    <cellStyle name="40% – paryškinimas 4 3 2 2 2 2 2 2 2 2" xfId="14021" xr:uid="{00000000-0005-0000-0000-0000991E0000}"/>
    <cellStyle name="40% – paryškinimas 4 3 2 2 2 2 2 2 3" xfId="10265" xr:uid="{00000000-0005-0000-0000-00009A1E0000}"/>
    <cellStyle name="40% – paryškinimas 4 3 2 2 2 2 2 3" xfId="3922" xr:uid="{00000000-0005-0000-0000-00009B1E0000}"/>
    <cellStyle name="40% – paryškinimas 4 3 2 2 2 2 2 3 2" xfId="14022" xr:uid="{00000000-0005-0000-0000-00009C1E0000}"/>
    <cellStyle name="40% – paryškinimas 4 3 2 2 2 2 2 4" xfId="10264" xr:uid="{00000000-0005-0000-0000-00009D1E0000}"/>
    <cellStyle name="40% – paryškinimas 4 3 2 2 2 2 3" xfId="3923" xr:uid="{00000000-0005-0000-0000-00009E1E0000}"/>
    <cellStyle name="40% – paryškinimas 4 3 2 2 2 2 3 2" xfId="3924" xr:uid="{00000000-0005-0000-0000-00009F1E0000}"/>
    <cellStyle name="40% – paryškinimas 4 3 2 2 2 2 3 2 2" xfId="14023" xr:uid="{00000000-0005-0000-0000-0000A01E0000}"/>
    <cellStyle name="40% – paryškinimas 4 3 2 2 2 2 3 3" xfId="10266" xr:uid="{00000000-0005-0000-0000-0000A11E0000}"/>
    <cellStyle name="40% – paryškinimas 4 3 2 2 2 2 4" xfId="3925" xr:uid="{00000000-0005-0000-0000-0000A21E0000}"/>
    <cellStyle name="40% – paryškinimas 4 3 2 2 2 2 4 2" xfId="14024" xr:uid="{00000000-0005-0000-0000-0000A31E0000}"/>
    <cellStyle name="40% – paryškinimas 4 3 2 2 2 2 5" xfId="10263" xr:uid="{00000000-0005-0000-0000-0000A41E0000}"/>
    <cellStyle name="40% – paryškinimas 4 3 2 2 2 3" xfId="3926" xr:uid="{00000000-0005-0000-0000-0000A51E0000}"/>
    <cellStyle name="40% – paryškinimas 4 3 2 2 2 3 2" xfId="3927" xr:uid="{00000000-0005-0000-0000-0000A61E0000}"/>
    <cellStyle name="40% – paryškinimas 4 3 2 2 2 3 2 2" xfId="3928" xr:uid="{00000000-0005-0000-0000-0000A71E0000}"/>
    <cellStyle name="40% – paryškinimas 4 3 2 2 2 3 2 2 2" xfId="14025" xr:uid="{00000000-0005-0000-0000-0000A81E0000}"/>
    <cellStyle name="40% – paryškinimas 4 3 2 2 2 3 2 3" xfId="10268" xr:uid="{00000000-0005-0000-0000-0000A91E0000}"/>
    <cellStyle name="40% – paryškinimas 4 3 2 2 2 3 3" xfId="3929" xr:uid="{00000000-0005-0000-0000-0000AA1E0000}"/>
    <cellStyle name="40% – paryškinimas 4 3 2 2 2 3 3 2" xfId="14026" xr:uid="{00000000-0005-0000-0000-0000AB1E0000}"/>
    <cellStyle name="40% – paryškinimas 4 3 2 2 2 3 4" xfId="10267" xr:uid="{00000000-0005-0000-0000-0000AC1E0000}"/>
    <cellStyle name="40% – paryškinimas 4 3 2 2 2 4" xfId="3930" xr:uid="{00000000-0005-0000-0000-0000AD1E0000}"/>
    <cellStyle name="40% – paryškinimas 4 3 2 2 2 4 2" xfId="3931" xr:uid="{00000000-0005-0000-0000-0000AE1E0000}"/>
    <cellStyle name="40% – paryškinimas 4 3 2 2 2 4 2 2" xfId="14027" xr:uid="{00000000-0005-0000-0000-0000AF1E0000}"/>
    <cellStyle name="40% – paryškinimas 4 3 2 2 2 4 3" xfId="10269" xr:uid="{00000000-0005-0000-0000-0000B01E0000}"/>
    <cellStyle name="40% – paryškinimas 4 3 2 2 2 5" xfId="3932" xr:uid="{00000000-0005-0000-0000-0000B11E0000}"/>
    <cellStyle name="40% – paryškinimas 4 3 2 2 2 5 2" xfId="14028" xr:uid="{00000000-0005-0000-0000-0000B21E0000}"/>
    <cellStyle name="40% – paryškinimas 4 3 2 2 2 6" xfId="10262" xr:uid="{00000000-0005-0000-0000-0000B31E0000}"/>
    <cellStyle name="40% – paryškinimas 4 3 2 2 3" xfId="3933" xr:uid="{00000000-0005-0000-0000-0000B41E0000}"/>
    <cellStyle name="40% – paryškinimas 4 3 2 2 3 2" xfId="3934" xr:uid="{00000000-0005-0000-0000-0000B51E0000}"/>
    <cellStyle name="40% – paryškinimas 4 3 2 2 3 2 2" xfId="3935" xr:uid="{00000000-0005-0000-0000-0000B61E0000}"/>
    <cellStyle name="40% – paryškinimas 4 3 2 2 3 2 2 2" xfId="3936" xr:uid="{00000000-0005-0000-0000-0000B71E0000}"/>
    <cellStyle name="40% – paryškinimas 4 3 2 2 3 2 2 2 2" xfId="14029" xr:uid="{00000000-0005-0000-0000-0000B81E0000}"/>
    <cellStyle name="40% – paryškinimas 4 3 2 2 3 2 2 3" xfId="10272" xr:uid="{00000000-0005-0000-0000-0000B91E0000}"/>
    <cellStyle name="40% – paryškinimas 4 3 2 2 3 2 3" xfId="3937" xr:uid="{00000000-0005-0000-0000-0000BA1E0000}"/>
    <cellStyle name="40% – paryškinimas 4 3 2 2 3 2 3 2" xfId="14030" xr:uid="{00000000-0005-0000-0000-0000BB1E0000}"/>
    <cellStyle name="40% – paryškinimas 4 3 2 2 3 2 4" xfId="10271" xr:uid="{00000000-0005-0000-0000-0000BC1E0000}"/>
    <cellStyle name="40% – paryškinimas 4 3 2 2 3 3" xfId="3938" xr:uid="{00000000-0005-0000-0000-0000BD1E0000}"/>
    <cellStyle name="40% – paryškinimas 4 3 2 2 3 3 2" xfId="3939" xr:uid="{00000000-0005-0000-0000-0000BE1E0000}"/>
    <cellStyle name="40% – paryškinimas 4 3 2 2 3 3 2 2" xfId="14031" xr:uid="{00000000-0005-0000-0000-0000BF1E0000}"/>
    <cellStyle name="40% – paryškinimas 4 3 2 2 3 3 3" xfId="10273" xr:uid="{00000000-0005-0000-0000-0000C01E0000}"/>
    <cellStyle name="40% – paryškinimas 4 3 2 2 3 4" xfId="3940" xr:uid="{00000000-0005-0000-0000-0000C11E0000}"/>
    <cellStyle name="40% – paryškinimas 4 3 2 2 3 4 2" xfId="14032" xr:uid="{00000000-0005-0000-0000-0000C21E0000}"/>
    <cellStyle name="40% – paryškinimas 4 3 2 2 3 5" xfId="10270" xr:uid="{00000000-0005-0000-0000-0000C31E0000}"/>
    <cellStyle name="40% – paryškinimas 4 3 2 2 4" xfId="3941" xr:uid="{00000000-0005-0000-0000-0000C41E0000}"/>
    <cellStyle name="40% – paryškinimas 4 3 2 2 4 2" xfId="3942" xr:uid="{00000000-0005-0000-0000-0000C51E0000}"/>
    <cellStyle name="40% – paryškinimas 4 3 2 2 4 2 2" xfId="3943" xr:uid="{00000000-0005-0000-0000-0000C61E0000}"/>
    <cellStyle name="40% – paryškinimas 4 3 2 2 4 2 2 2" xfId="14033" xr:uid="{00000000-0005-0000-0000-0000C71E0000}"/>
    <cellStyle name="40% – paryškinimas 4 3 2 2 4 2 3" xfId="10275" xr:uid="{00000000-0005-0000-0000-0000C81E0000}"/>
    <cellStyle name="40% – paryškinimas 4 3 2 2 4 3" xfId="3944" xr:uid="{00000000-0005-0000-0000-0000C91E0000}"/>
    <cellStyle name="40% – paryškinimas 4 3 2 2 4 3 2" xfId="14034" xr:uid="{00000000-0005-0000-0000-0000CA1E0000}"/>
    <cellStyle name="40% – paryškinimas 4 3 2 2 4 4" xfId="10274" xr:uid="{00000000-0005-0000-0000-0000CB1E0000}"/>
    <cellStyle name="40% – paryškinimas 4 3 2 2 5" xfId="3945" xr:uid="{00000000-0005-0000-0000-0000CC1E0000}"/>
    <cellStyle name="40% – paryškinimas 4 3 2 2 5 2" xfId="3946" xr:uid="{00000000-0005-0000-0000-0000CD1E0000}"/>
    <cellStyle name="40% – paryškinimas 4 3 2 2 5 2 2" xfId="14035" xr:uid="{00000000-0005-0000-0000-0000CE1E0000}"/>
    <cellStyle name="40% – paryškinimas 4 3 2 2 5 3" xfId="10276" xr:uid="{00000000-0005-0000-0000-0000CF1E0000}"/>
    <cellStyle name="40% – paryškinimas 4 3 2 2 6" xfId="3947" xr:uid="{00000000-0005-0000-0000-0000D01E0000}"/>
    <cellStyle name="40% – paryškinimas 4 3 2 2 6 2" xfId="14036" xr:uid="{00000000-0005-0000-0000-0000D11E0000}"/>
    <cellStyle name="40% – paryškinimas 4 3 2 2 7" xfId="10261" xr:uid="{00000000-0005-0000-0000-0000D21E0000}"/>
    <cellStyle name="40% – paryškinimas 4 3 2 3" xfId="3948" xr:uid="{00000000-0005-0000-0000-0000D31E0000}"/>
    <cellStyle name="40% – paryškinimas 4 3 2 3 2" xfId="3949" xr:uid="{00000000-0005-0000-0000-0000D41E0000}"/>
    <cellStyle name="40% – paryškinimas 4 3 2 3 2 2" xfId="3950" xr:uid="{00000000-0005-0000-0000-0000D51E0000}"/>
    <cellStyle name="40% – paryškinimas 4 3 2 3 2 2 2" xfId="3951" xr:uid="{00000000-0005-0000-0000-0000D61E0000}"/>
    <cellStyle name="40% – paryškinimas 4 3 2 3 2 2 2 2" xfId="3952" xr:uid="{00000000-0005-0000-0000-0000D71E0000}"/>
    <cellStyle name="40% – paryškinimas 4 3 2 3 2 2 2 2 2" xfId="14037" xr:uid="{00000000-0005-0000-0000-0000D81E0000}"/>
    <cellStyle name="40% – paryškinimas 4 3 2 3 2 2 2 3" xfId="10280" xr:uid="{00000000-0005-0000-0000-0000D91E0000}"/>
    <cellStyle name="40% – paryškinimas 4 3 2 3 2 2 3" xfId="3953" xr:uid="{00000000-0005-0000-0000-0000DA1E0000}"/>
    <cellStyle name="40% – paryškinimas 4 3 2 3 2 2 3 2" xfId="14038" xr:uid="{00000000-0005-0000-0000-0000DB1E0000}"/>
    <cellStyle name="40% – paryškinimas 4 3 2 3 2 2 4" xfId="10279" xr:uid="{00000000-0005-0000-0000-0000DC1E0000}"/>
    <cellStyle name="40% – paryškinimas 4 3 2 3 2 3" xfId="3954" xr:uid="{00000000-0005-0000-0000-0000DD1E0000}"/>
    <cellStyle name="40% – paryškinimas 4 3 2 3 2 3 2" xfId="3955" xr:uid="{00000000-0005-0000-0000-0000DE1E0000}"/>
    <cellStyle name="40% – paryškinimas 4 3 2 3 2 3 2 2" xfId="14039" xr:uid="{00000000-0005-0000-0000-0000DF1E0000}"/>
    <cellStyle name="40% – paryškinimas 4 3 2 3 2 3 3" xfId="10281" xr:uid="{00000000-0005-0000-0000-0000E01E0000}"/>
    <cellStyle name="40% – paryškinimas 4 3 2 3 2 4" xfId="3956" xr:uid="{00000000-0005-0000-0000-0000E11E0000}"/>
    <cellStyle name="40% – paryškinimas 4 3 2 3 2 4 2" xfId="14040" xr:uid="{00000000-0005-0000-0000-0000E21E0000}"/>
    <cellStyle name="40% – paryškinimas 4 3 2 3 2 5" xfId="10278" xr:uid="{00000000-0005-0000-0000-0000E31E0000}"/>
    <cellStyle name="40% – paryškinimas 4 3 2 3 3" xfId="3957" xr:uid="{00000000-0005-0000-0000-0000E41E0000}"/>
    <cellStyle name="40% – paryškinimas 4 3 2 3 3 2" xfId="3958" xr:uid="{00000000-0005-0000-0000-0000E51E0000}"/>
    <cellStyle name="40% – paryškinimas 4 3 2 3 3 2 2" xfId="3959" xr:uid="{00000000-0005-0000-0000-0000E61E0000}"/>
    <cellStyle name="40% – paryškinimas 4 3 2 3 3 2 2 2" xfId="14041" xr:uid="{00000000-0005-0000-0000-0000E71E0000}"/>
    <cellStyle name="40% – paryškinimas 4 3 2 3 3 2 3" xfId="10283" xr:uid="{00000000-0005-0000-0000-0000E81E0000}"/>
    <cellStyle name="40% – paryškinimas 4 3 2 3 3 3" xfId="3960" xr:uid="{00000000-0005-0000-0000-0000E91E0000}"/>
    <cellStyle name="40% – paryškinimas 4 3 2 3 3 3 2" xfId="14042" xr:uid="{00000000-0005-0000-0000-0000EA1E0000}"/>
    <cellStyle name="40% – paryškinimas 4 3 2 3 3 4" xfId="10282" xr:uid="{00000000-0005-0000-0000-0000EB1E0000}"/>
    <cellStyle name="40% – paryškinimas 4 3 2 3 4" xfId="3961" xr:uid="{00000000-0005-0000-0000-0000EC1E0000}"/>
    <cellStyle name="40% – paryškinimas 4 3 2 3 4 2" xfId="3962" xr:uid="{00000000-0005-0000-0000-0000ED1E0000}"/>
    <cellStyle name="40% – paryškinimas 4 3 2 3 4 2 2" xfId="14043" xr:uid="{00000000-0005-0000-0000-0000EE1E0000}"/>
    <cellStyle name="40% – paryškinimas 4 3 2 3 4 3" xfId="10284" xr:uid="{00000000-0005-0000-0000-0000EF1E0000}"/>
    <cellStyle name="40% – paryškinimas 4 3 2 3 5" xfId="3963" xr:uid="{00000000-0005-0000-0000-0000F01E0000}"/>
    <cellStyle name="40% – paryškinimas 4 3 2 3 5 2" xfId="14044" xr:uid="{00000000-0005-0000-0000-0000F11E0000}"/>
    <cellStyle name="40% – paryškinimas 4 3 2 3 6" xfId="10277" xr:uid="{00000000-0005-0000-0000-0000F21E0000}"/>
    <cellStyle name="40% – paryškinimas 4 3 2 4" xfId="3964" xr:uid="{00000000-0005-0000-0000-0000F31E0000}"/>
    <cellStyle name="40% – paryškinimas 4 3 2 4 2" xfId="3965" xr:uid="{00000000-0005-0000-0000-0000F41E0000}"/>
    <cellStyle name="40% – paryškinimas 4 3 2 4 2 2" xfId="3966" xr:uid="{00000000-0005-0000-0000-0000F51E0000}"/>
    <cellStyle name="40% – paryškinimas 4 3 2 4 2 2 2" xfId="3967" xr:uid="{00000000-0005-0000-0000-0000F61E0000}"/>
    <cellStyle name="40% – paryškinimas 4 3 2 4 2 2 2 2" xfId="14045" xr:uid="{00000000-0005-0000-0000-0000F71E0000}"/>
    <cellStyle name="40% – paryškinimas 4 3 2 4 2 2 3" xfId="10287" xr:uid="{00000000-0005-0000-0000-0000F81E0000}"/>
    <cellStyle name="40% – paryškinimas 4 3 2 4 2 3" xfId="3968" xr:uid="{00000000-0005-0000-0000-0000F91E0000}"/>
    <cellStyle name="40% – paryškinimas 4 3 2 4 2 3 2" xfId="14046" xr:uid="{00000000-0005-0000-0000-0000FA1E0000}"/>
    <cellStyle name="40% – paryškinimas 4 3 2 4 2 4" xfId="10286" xr:uid="{00000000-0005-0000-0000-0000FB1E0000}"/>
    <cellStyle name="40% – paryškinimas 4 3 2 4 3" xfId="3969" xr:uid="{00000000-0005-0000-0000-0000FC1E0000}"/>
    <cellStyle name="40% – paryškinimas 4 3 2 4 3 2" xfId="3970" xr:uid="{00000000-0005-0000-0000-0000FD1E0000}"/>
    <cellStyle name="40% – paryškinimas 4 3 2 4 3 2 2" xfId="14047" xr:uid="{00000000-0005-0000-0000-0000FE1E0000}"/>
    <cellStyle name="40% – paryškinimas 4 3 2 4 3 3" xfId="10288" xr:uid="{00000000-0005-0000-0000-0000FF1E0000}"/>
    <cellStyle name="40% – paryškinimas 4 3 2 4 4" xfId="3971" xr:uid="{00000000-0005-0000-0000-0000001F0000}"/>
    <cellStyle name="40% – paryškinimas 4 3 2 4 4 2" xfId="14048" xr:uid="{00000000-0005-0000-0000-0000011F0000}"/>
    <cellStyle name="40% – paryškinimas 4 3 2 4 5" xfId="10285" xr:uid="{00000000-0005-0000-0000-0000021F0000}"/>
    <cellStyle name="40% – paryškinimas 4 3 2 5" xfId="3972" xr:uid="{00000000-0005-0000-0000-0000031F0000}"/>
    <cellStyle name="40% – paryškinimas 4 3 2 5 2" xfId="3973" xr:uid="{00000000-0005-0000-0000-0000041F0000}"/>
    <cellStyle name="40% – paryškinimas 4 3 2 5 2 2" xfId="3974" xr:uid="{00000000-0005-0000-0000-0000051F0000}"/>
    <cellStyle name="40% – paryškinimas 4 3 2 5 2 2 2" xfId="14049" xr:uid="{00000000-0005-0000-0000-0000061F0000}"/>
    <cellStyle name="40% – paryškinimas 4 3 2 5 2 3" xfId="10290" xr:uid="{00000000-0005-0000-0000-0000071F0000}"/>
    <cellStyle name="40% – paryškinimas 4 3 2 5 3" xfId="3975" xr:uid="{00000000-0005-0000-0000-0000081F0000}"/>
    <cellStyle name="40% – paryškinimas 4 3 2 5 3 2" xfId="14050" xr:uid="{00000000-0005-0000-0000-0000091F0000}"/>
    <cellStyle name="40% – paryškinimas 4 3 2 5 4" xfId="10289" xr:uid="{00000000-0005-0000-0000-00000A1F0000}"/>
    <cellStyle name="40% – paryškinimas 4 3 2 6" xfId="3976" xr:uid="{00000000-0005-0000-0000-00000B1F0000}"/>
    <cellStyle name="40% – paryškinimas 4 3 2 6 2" xfId="3977" xr:uid="{00000000-0005-0000-0000-00000C1F0000}"/>
    <cellStyle name="40% – paryškinimas 4 3 2 6 2 2" xfId="14051" xr:uid="{00000000-0005-0000-0000-00000D1F0000}"/>
    <cellStyle name="40% – paryškinimas 4 3 2 6 3" xfId="10291" xr:uid="{00000000-0005-0000-0000-00000E1F0000}"/>
    <cellStyle name="40% – paryškinimas 4 3 2 7" xfId="3978" xr:uid="{00000000-0005-0000-0000-00000F1F0000}"/>
    <cellStyle name="40% – paryškinimas 4 3 2 7 2" xfId="14052" xr:uid="{00000000-0005-0000-0000-0000101F0000}"/>
    <cellStyle name="40% – paryškinimas 4 3 2 8" xfId="10260" xr:uid="{00000000-0005-0000-0000-0000111F0000}"/>
    <cellStyle name="40% – paryškinimas 4 3 3" xfId="3979" xr:uid="{00000000-0005-0000-0000-0000121F0000}"/>
    <cellStyle name="40% – paryškinimas 4 3 3 2" xfId="3980" xr:uid="{00000000-0005-0000-0000-0000131F0000}"/>
    <cellStyle name="40% – paryškinimas 4 3 3 2 2" xfId="3981" xr:uid="{00000000-0005-0000-0000-0000141F0000}"/>
    <cellStyle name="40% – paryškinimas 4 3 3 2 2 2" xfId="3982" xr:uid="{00000000-0005-0000-0000-0000151F0000}"/>
    <cellStyle name="40% – paryškinimas 4 3 3 2 2 2 2" xfId="3983" xr:uid="{00000000-0005-0000-0000-0000161F0000}"/>
    <cellStyle name="40% – paryškinimas 4 3 3 2 2 2 2 2" xfId="3984" xr:uid="{00000000-0005-0000-0000-0000171F0000}"/>
    <cellStyle name="40% – paryškinimas 4 3 3 2 2 2 2 2 2" xfId="14053" xr:uid="{00000000-0005-0000-0000-0000181F0000}"/>
    <cellStyle name="40% – paryškinimas 4 3 3 2 2 2 2 3" xfId="10296" xr:uid="{00000000-0005-0000-0000-0000191F0000}"/>
    <cellStyle name="40% – paryškinimas 4 3 3 2 2 2 3" xfId="3985" xr:uid="{00000000-0005-0000-0000-00001A1F0000}"/>
    <cellStyle name="40% – paryškinimas 4 3 3 2 2 2 3 2" xfId="14054" xr:uid="{00000000-0005-0000-0000-00001B1F0000}"/>
    <cellStyle name="40% – paryškinimas 4 3 3 2 2 2 4" xfId="10295" xr:uid="{00000000-0005-0000-0000-00001C1F0000}"/>
    <cellStyle name="40% – paryškinimas 4 3 3 2 2 3" xfId="3986" xr:uid="{00000000-0005-0000-0000-00001D1F0000}"/>
    <cellStyle name="40% – paryškinimas 4 3 3 2 2 3 2" xfId="3987" xr:uid="{00000000-0005-0000-0000-00001E1F0000}"/>
    <cellStyle name="40% – paryškinimas 4 3 3 2 2 3 2 2" xfId="14055" xr:uid="{00000000-0005-0000-0000-00001F1F0000}"/>
    <cellStyle name="40% – paryškinimas 4 3 3 2 2 3 3" xfId="10297" xr:uid="{00000000-0005-0000-0000-0000201F0000}"/>
    <cellStyle name="40% – paryškinimas 4 3 3 2 2 4" xfId="3988" xr:uid="{00000000-0005-0000-0000-0000211F0000}"/>
    <cellStyle name="40% – paryškinimas 4 3 3 2 2 4 2" xfId="14056" xr:uid="{00000000-0005-0000-0000-0000221F0000}"/>
    <cellStyle name="40% – paryškinimas 4 3 3 2 2 5" xfId="10294" xr:uid="{00000000-0005-0000-0000-0000231F0000}"/>
    <cellStyle name="40% – paryškinimas 4 3 3 2 3" xfId="3989" xr:uid="{00000000-0005-0000-0000-0000241F0000}"/>
    <cellStyle name="40% – paryškinimas 4 3 3 2 3 2" xfId="3990" xr:uid="{00000000-0005-0000-0000-0000251F0000}"/>
    <cellStyle name="40% – paryškinimas 4 3 3 2 3 2 2" xfId="3991" xr:uid="{00000000-0005-0000-0000-0000261F0000}"/>
    <cellStyle name="40% – paryškinimas 4 3 3 2 3 2 2 2" xfId="14057" xr:uid="{00000000-0005-0000-0000-0000271F0000}"/>
    <cellStyle name="40% – paryškinimas 4 3 3 2 3 2 3" xfId="10299" xr:uid="{00000000-0005-0000-0000-0000281F0000}"/>
    <cellStyle name="40% – paryškinimas 4 3 3 2 3 3" xfId="3992" xr:uid="{00000000-0005-0000-0000-0000291F0000}"/>
    <cellStyle name="40% – paryškinimas 4 3 3 2 3 3 2" xfId="14058" xr:uid="{00000000-0005-0000-0000-00002A1F0000}"/>
    <cellStyle name="40% – paryškinimas 4 3 3 2 3 4" xfId="10298" xr:uid="{00000000-0005-0000-0000-00002B1F0000}"/>
    <cellStyle name="40% – paryškinimas 4 3 3 2 4" xfId="3993" xr:uid="{00000000-0005-0000-0000-00002C1F0000}"/>
    <cellStyle name="40% – paryškinimas 4 3 3 2 4 2" xfId="3994" xr:uid="{00000000-0005-0000-0000-00002D1F0000}"/>
    <cellStyle name="40% – paryškinimas 4 3 3 2 4 2 2" xfId="14059" xr:uid="{00000000-0005-0000-0000-00002E1F0000}"/>
    <cellStyle name="40% – paryškinimas 4 3 3 2 4 3" xfId="10300" xr:uid="{00000000-0005-0000-0000-00002F1F0000}"/>
    <cellStyle name="40% – paryškinimas 4 3 3 2 5" xfId="3995" xr:uid="{00000000-0005-0000-0000-0000301F0000}"/>
    <cellStyle name="40% – paryškinimas 4 3 3 2 5 2" xfId="14060" xr:uid="{00000000-0005-0000-0000-0000311F0000}"/>
    <cellStyle name="40% – paryškinimas 4 3 3 2 6" xfId="10293" xr:uid="{00000000-0005-0000-0000-0000321F0000}"/>
    <cellStyle name="40% – paryškinimas 4 3 3 3" xfId="3996" xr:uid="{00000000-0005-0000-0000-0000331F0000}"/>
    <cellStyle name="40% – paryškinimas 4 3 3 3 2" xfId="3997" xr:uid="{00000000-0005-0000-0000-0000341F0000}"/>
    <cellStyle name="40% – paryškinimas 4 3 3 3 2 2" xfId="3998" xr:uid="{00000000-0005-0000-0000-0000351F0000}"/>
    <cellStyle name="40% – paryškinimas 4 3 3 3 2 2 2" xfId="3999" xr:uid="{00000000-0005-0000-0000-0000361F0000}"/>
    <cellStyle name="40% – paryškinimas 4 3 3 3 2 2 2 2" xfId="14061" xr:uid="{00000000-0005-0000-0000-0000371F0000}"/>
    <cellStyle name="40% – paryškinimas 4 3 3 3 2 2 3" xfId="10303" xr:uid="{00000000-0005-0000-0000-0000381F0000}"/>
    <cellStyle name="40% – paryškinimas 4 3 3 3 2 3" xfId="4000" xr:uid="{00000000-0005-0000-0000-0000391F0000}"/>
    <cellStyle name="40% – paryškinimas 4 3 3 3 2 3 2" xfId="14062" xr:uid="{00000000-0005-0000-0000-00003A1F0000}"/>
    <cellStyle name="40% – paryškinimas 4 3 3 3 2 4" xfId="10302" xr:uid="{00000000-0005-0000-0000-00003B1F0000}"/>
    <cellStyle name="40% – paryškinimas 4 3 3 3 3" xfId="4001" xr:uid="{00000000-0005-0000-0000-00003C1F0000}"/>
    <cellStyle name="40% – paryškinimas 4 3 3 3 3 2" xfId="4002" xr:uid="{00000000-0005-0000-0000-00003D1F0000}"/>
    <cellStyle name="40% – paryškinimas 4 3 3 3 3 2 2" xfId="14063" xr:uid="{00000000-0005-0000-0000-00003E1F0000}"/>
    <cellStyle name="40% – paryškinimas 4 3 3 3 3 3" xfId="10304" xr:uid="{00000000-0005-0000-0000-00003F1F0000}"/>
    <cellStyle name="40% – paryškinimas 4 3 3 3 4" xfId="4003" xr:uid="{00000000-0005-0000-0000-0000401F0000}"/>
    <cellStyle name="40% – paryškinimas 4 3 3 3 4 2" xfId="14064" xr:uid="{00000000-0005-0000-0000-0000411F0000}"/>
    <cellStyle name="40% – paryškinimas 4 3 3 3 5" xfId="10301" xr:uid="{00000000-0005-0000-0000-0000421F0000}"/>
    <cellStyle name="40% – paryškinimas 4 3 3 4" xfId="4004" xr:uid="{00000000-0005-0000-0000-0000431F0000}"/>
    <cellStyle name="40% – paryškinimas 4 3 3 4 2" xfId="4005" xr:uid="{00000000-0005-0000-0000-0000441F0000}"/>
    <cellStyle name="40% – paryškinimas 4 3 3 4 2 2" xfId="4006" xr:uid="{00000000-0005-0000-0000-0000451F0000}"/>
    <cellStyle name="40% – paryškinimas 4 3 3 4 2 2 2" xfId="14065" xr:uid="{00000000-0005-0000-0000-0000461F0000}"/>
    <cellStyle name="40% – paryškinimas 4 3 3 4 2 3" xfId="10306" xr:uid="{00000000-0005-0000-0000-0000471F0000}"/>
    <cellStyle name="40% – paryškinimas 4 3 3 4 3" xfId="4007" xr:uid="{00000000-0005-0000-0000-0000481F0000}"/>
    <cellStyle name="40% – paryškinimas 4 3 3 4 3 2" xfId="14066" xr:uid="{00000000-0005-0000-0000-0000491F0000}"/>
    <cellStyle name="40% – paryškinimas 4 3 3 4 4" xfId="10305" xr:uid="{00000000-0005-0000-0000-00004A1F0000}"/>
    <cellStyle name="40% – paryškinimas 4 3 3 5" xfId="4008" xr:uid="{00000000-0005-0000-0000-00004B1F0000}"/>
    <cellStyle name="40% – paryškinimas 4 3 3 5 2" xfId="4009" xr:uid="{00000000-0005-0000-0000-00004C1F0000}"/>
    <cellStyle name="40% – paryškinimas 4 3 3 5 2 2" xfId="14067" xr:uid="{00000000-0005-0000-0000-00004D1F0000}"/>
    <cellStyle name="40% – paryškinimas 4 3 3 5 3" xfId="10307" xr:uid="{00000000-0005-0000-0000-00004E1F0000}"/>
    <cellStyle name="40% – paryškinimas 4 3 3 6" xfId="4010" xr:uid="{00000000-0005-0000-0000-00004F1F0000}"/>
    <cellStyle name="40% – paryškinimas 4 3 3 6 2" xfId="14068" xr:uid="{00000000-0005-0000-0000-0000501F0000}"/>
    <cellStyle name="40% – paryškinimas 4 3 3 7" xfId="10292" xr:uid="{00000000-0005-0000-0000-0000511F0000}"/>
    <cellStyle name="40% – paryškinimas 4 3 4" xfId="4011" xr:uid="{00000000-0005-0000-0000-0000521F0000}"/>
    <cellStyle name="40% – paryškinimas 4 3 4 2" xfId="4012" xr:uid="{00000000-0005-0000-0000-0000531F0000}"/>
    <cellStyle name="40% – paryškinimas 4 3 4 2 2" xfId="4013" xr:uid="{00000000-0005-0000-0000-0000541F0000}"/>
    <cellStyle name="40% – paryškinimas 4 3 4 2 2 2" xfId="4014" xr:uid="{00000000-0005-0000-0000-0000551F0000}"/>
    <cellStyle name="40% – paryškinimas 4 3 4 2 2 2 2" xfId="4015" xr:uid="{00000000-0005-0000-0000-0000561F0000}"/>
    <cellStyle name="40% – paryškinimas 4 3 4 2 2 2 2 2" xfId="14069" xr:uid="{00000000-0005-0000-0000-0000571F0000}"/>
    <cellStyle name="40% – paryškinimas 4 3 4 2 2 2 3" xfId="10311" xr:uid="{00000000-0005-0000-0000-0000581F0000}"/>
    <cellStyle name="40% – paryškinimas 4 3 4 2 2 3" xfId="4016" xr:uid="{00000000-0005-0000-0000-0000591F0000}"/>
    <cellStyle name="40% – paryškinimas 4 3 4 2 2 3 2" xfId="14070" xr:uid="{00000000-0005-0000-0000-00005A1F0000}"/>
    <cellStyle name="40% – paryškinimas 4 3 4 2 2 4" xfId="10310" xr:uid="{00000000-0005-0000-0000-00005B1F0000}"/>
    <cellStyle name="40% – paryškinimas 4 3 4 2 3" xfId="4017" xr:uid="{00000000-0005-0000-0000-00005C1F0000}"/>
    <cellStyle name="40% – paryškinimas 4 3 4 2 3 2" xfId="4018" xr:uid="{00000000-0005-0000-0000-00005D1F0000}"/>
    <cellStyle name="40% – paryškinimas 4 3 4 2 3 2 2" xfId="14071" xr:uid="{00000000-0005-0000-0000-00005E1F0000}"/>
    <cellStyle name="40% – paryškinimas 4 3 4 2 3 3" xfId="10312" xr:uid="{00000000-0005-0000-0000-00005F1F0000}"/>
    <cellStyle name="40% – paryškinimas 4 3 4 2 4" xfId="4019" xr:uid="{00000000-0005-0000-0000-0000601F0000}"/>
    <cellStyle name="40% – paryškinimas 4 3 4 2 4 2" xfId="14072" xr:uid="{00000000-0005-0000-0000-0000611F0000}"/>
    <cellStyle name="40% – paryškinimas 4 3 4 2 5" xfId="10309" xr:uid="{00000000-0005-0000-0000-0000621F0000}"/>
    <cellStyle name="40% – paryškinimas 4 3 4 3" xfId="4020" xr:uid="{00000000-0005-0000-0000-0000631F0000}"/>
    <cellStyle name="40% – paryškinimas 4 3 4 3 2" xfId="4021" xr:uid="{00000000-0005-0000-0000-0000641F0000}"/>
    <cellStyle name="40% – paryškinimas 4 3 4 3 2 2" xfId="4022" xr:uid="{00000000-0005-0000-0000-0000651F0000}"/>
    <cellStyle name="40% – paryškinimas 4 3 4 3 2 2 2" xfId="14073" xr:uid="{00000000-0005-0000-0000-0000661F0000}"/>
    <cellStyle name="40% – paryškinimas 4 3 4 3 2 3" xfId="10314" xr:uid="{00000000-0005-0000-0000-0000671F0000}"/>
    <cellStyle name="40% – paryškinimas 4 3 4 3 3" xfId="4023" xr:uid="{00000000-0005-0000-0000-0000681F0000}"/>
    <cellStyle name="40% – paryškinimas 4 3 4 3 3 2" xfId="14074" xr:uid="{00000000-0005-0000-0000-0000691F0000}"/>
    <cellStyle name="40% – paryškinimas 4 3 4 3 4" xfId="10313" xr:uid="{00000000-0005-0000-0000-00006A1F0000}"/>
    <cellStyle name="40% – paryškinimas 4 3 4 4" xfId="4024" xr:uid="{00000000-0005-0000-0000-00006B1F0000}"/>
    <cellStyle name="40% – paryškinimas 4 3 4 4 2" xfId="4025" xr:uid="{00000000-0005-0000-0000-00006C1F0000}"/>
    <cellStyle name="40% – paryškinimas 4 3 4 4 2 2" xfId="14075" xr:uid="{00000000-0005-0000-0000-00006D1F0000}"/>
    <cellStyle name="40% – paryškinimas 4 3 4 4 3" xfId="10315" xr:uid="{00000000-0005-0000-0000-00006E1F0000}"/>
    <cellStyle name="40% – paryškinimas 4 3 4 5" xfId="4026" xr:uid="{00000000-0005-0000-0000-00006F1F0000}"/>
    <cellStyle name="40% – paryškinimas 4 3 4 5 2" xfId="14076" xr:uid="{00000000-0005-0000-0000-0000701F0000}"/>
    <cellStyle name="40% – paryškinimas 4 3 4 6" xfId="10308" xr:uid="{00000000-0005-0000-0000-0000711F0000}"/>
    <cellStyle name="40% – paryškinimas 4 3 5" xfId="4027" xr:uid="{00000000-0005-0000-0000-0000721F0000}"/>
    <cellStyle name="40% – paryškinimas 4 3 5 2" xfId="4028" xr:uid="{00000000-0005-0000-0000-0000731F0000}"/>
    <cellStyle name="40% – paryškinimas 4 3 5 2 2" xfId="4029" xr:uid="{00000000-0005-0000-0000-0000741F0000}"/>
    <cellStyle name="40% – paryškinimas 4 3 5 2 2 2" xfId="4030" xr:uid="{00000000-0005-0000-0000-0000751F0000}"/>
    <cellStyle name="40% – paryškinimas 4 3 5 2 2 2 2" xfId="14077" xr:uid="{00000000-0005-0000-0000-0000761F0000}"/>
    <cellStyle name="40% – paryškinimas 4 3 5 2 2 3" xfId="10318" xr:uid="{00000000-0005-0000-0000-0000771F0000}"/>
    <cellStyle name="40% – paryškinimas 4 3 5 2 3" xfId="4031" xr:uid="{00000000-0005-0000-0000-0000781F0000}"/>
    <cellStyle name="40% – paryškinimas 4 3 5 2 3 2" xfId="14078" xr:uid="{00000000-0005-0000-0000-0000791F0000}"/>
    <cellStyle name="40% – paryškinimas 4 3 5 2 4" xfId="10317" xr:uid="{00000000-0005-0000-0000-00007A1F0000}"/>
    <cellStyle name="40% – paryškinimas 4 3 5 3" xfId="4032" xr:uid="{00000000-0005-0000-0000-00007B1F0000}"/>
    <cellStyle name="40% – paryškinimas 4 3 5 3 2" xfId="4033" xr:uid="{00000000-0005-0000-0000-00007C1F0000}"/>
    <cellStyle name="40% – paryškinimas 4 3 5 3 2 2" xfId="14079" xr:uid="{00000000-0005-0000-0000-00007D1F0000}"/>
    <cellStyle name="40% – paryškinimas 4 3 5 3 3" xfId="10319" xr:uid="{00000000-0005-0000-0000-00007E1F0000}"/>
    <cellStyle name="40% – paryškinimas 4 3 5 4" xfId="4034" xr:uid="{00000000-0005-0000-0000-00007F1F0000}"/>
    <cellStyle name="40% – paryškinimas 4 3 5 4 2" xfId="14080" xr:uid="{00000000-0005-0000-0000-0000801F0000}"/>
    <cellStyle name="40% – paryškinimas 4 3 5 5" xfId="10316" xr:uid="{00000000-0005-0000-0000-0000811F0000}"/>
    <cellStyle name="40% – paryškinimas 4 3 6" xfId="4035" xr:uid="{00000000-0005-0000-0000-0000821F0000}"/>
    <cellStyle name="40% – paryškinimas 4 3 6 2" xfId="4036" xr:uid="{00000000-0005-0000-0000-0000831F0000}"/>
    <cellStyle name="40% – paryškinimas 4 3 6 2 2" xfId="4037" xr:uid="{00000000-0005-0000-0000-0000841F0000}"/>
    <cellStyle name="40% – paryškinimas 4 3 6 2 2 2" xfId="14081" xr:uid="{00000000-0005-0000-0000-0000851F0000}"/>
    <cellStyle name="40% – paryškinimas 4 3 6 2 3" xfId="10321" xr:uid="{00000000-0005-0000-0000-0000861F0000}"/>
    <cellStyle name="40% – paryškinimas 4 3 6 3" xfId="4038" xr:uid="{00000000-0005-0000-0000-0000871F0000}"/>
    <cellStyle name="40% – paryškinimas 4 3 6 3 2" xfId="14082" xr:uid="{00000000-0005-0000-0000-0000881F0000}"/>
    <cellStyle name="40% – paryškinimas 4 3 6 4" xfId="10320" xr:uid="{00000000-0005-0000-0000-0000891F0000}"/>
    <cellStyle name="40% – paryškinimas 4 3 7" xfId="4039" xr:uid="{00000000-0005-0000-0000-00008A1F0000}"/>
    <cellStyle name="40% – paryškinimas 4 3 7 2" xfId="4040" xr:uid="{00000000-0005-0000-0000-00008B1F0000}"/>
    <cellStyle name="40% – paryškinimas 4 3 7 2 2" xfId="14083" xr:uid="{00000000-0005-0000-0000-00008C1F0000}"/>
    <cellStyle name="40% – paryškinimas 4 3 7 3" xfId="10322" xr:uid="{00000000-0005-0000-0000-00008D1F0000}"/>
    <cellStyle name="40% – paryškinimas 4 3 8" xfId="4041" xr:uid="{00000000-0005-0000-0000-00008E1F0000}"/>
    <cellStyle name="40% – paryškinimas 4 3 8 2" xfId="14084" xr:uid="{00000000-0005-0000-0000-00008F1F0000}"/>
    <cellStyle name="40% – paryškinimas 4 3 9" xfId="10259" xr:uid="{00000000-0005-0000-0000-0000901F0000}"/>
    <cellStyle name="40% – paryškinimas 4 4" xfId="4042" xr:uid="{00000000-0005-0000-0000-0000911F0000}"/>
    <cellStyle name="40% – paryškinimas 4 4 2" xfId="4043" xr:uid="{00000000-0005-0000-0000-0000921F0000}"/>
    <cellStyle name="40% – paryškinimas 4 4 2 2" xfId="4044" xr:uid="{00000000-0005-0000-0000-0000931F0000}"/>
    <cellStyle name="40% – paryškinimas 4 4 2 2 2" xfId="4045" xr:uid="{00000000-0005-0000-0000-0000941F0000}"/>
    <cellStyle name="40% – paryškinimas 4 4 2 2 2 2" xfId="4046" xr:uid="{00000000-0005-0000-0000-0000951F0000}"/>
    <cellStyle name="40% – paryškinimas 4 4 2 2 2 2 2" xfId="4047" xr:uid="{00000000-0005-0000-0000-0000961F0000}"/>
    <cellStyle name="40% – paryškinimas 4 4 2 2 2 2 2 2" xfId="4048" xr:uid="{00000000-0005-0000-0000-0000971F0000}"/>
    <cellStyle name="40% – paryškinimas 4 4 2 2 2 2 2 2 2" xfId="4049" xr:uid="{00000000-0005-0000-0000-0000981F0000}"/>
    <cellStyle name="40% – paryškinimas 4 4 2 2 2 2 2 2 2 2" xfId="14085" xr:uid="{00000000-0005-0000-0000-0000991F0000}"/>
    <cellStyle name="40% – paryškinimas 4 4 2 2 2 2 2 2 3" xfId="10329" xr:uid="{00000000-0005-0000-0000-00009A1F0000}"/>
    <cellStyle name="40% – paryškinimas 4 4 2 2 2 2 2 3" xfId="4050" xr:uid="{00000000-0005-0000-0000-00009B1F0000}"/>
    <cellStyle name="40% – paryškinimas 4 4 2 2 2 2 2 3 2" xfId="14086" xr:uid="{00000000-0005-0000-0000-00009C1F0000}"/>
    <cellStyle name="40% – paryškinimas 4 4 2 2 2 2 2 4" xfId="10328" xr:uid="{00000000-0005-0000-0000-00009D1F0000}"/>
    <cellStyle name="40% – paryškinimas 4 4 2 2 2 2 3" xfId="4051" xr:uid="{00000000-0005-0000-0000-00009E1F0000}"/>
    <cellStyle name="40% – paryškinimas 4 4 2 2 2 2 3 2" xfId="4052" xr:uid="{00000000-0005-0000-0000-00009F1F0000}"/>
    <cellStyle name="40% – paryškinimas 4 4 2 2 2 2 3 2 2" xfId="14087" xr:uid="{00000000-0005-0000-0000-0000A01F0000}"/>
    <cellStyle name="40% – paryškinimas 4 4 2 2 2 2 3 3" xfId="10330" xr:uid="{00000000-0005-0000-0000-0000A11F0000}"/>
    <cellStyle name="40% – paryškinimas 4 4 2 2 2 2 4" xfId="4053" xr:uid="{00000000-0005-0000-0000-0000A21F0000}"/>
    <cellStyle name="40% – paryškinimas 4 4 2 2 2 2 4 2" xfId="14088" xr:uid="{00000000-0005-0000-0000-0000A31F0000}"/>
    <cellStyle name="40% – paryškinimas 4 4 2 2 2 2 5" xfId="10327" xr:uid="{00000000-0005-0000-0000-0000A41F0000}"/>
    <cellStyle name="40% – paryškinimas 4 4 2 2 2 3" xfId="4054" xr:uid="{00000000-0005-0000-0000-0000A51F0000}"/>
    <cellStyle name="40% – paryškinimas 4 4 2 2 2 3 2" xfId="4055" xr:uid="{00000000-0005-0000-0000-0000A61F0000}"/>
    <cellStyle name="40% – paryškinimas 4 4 2 2 2 3 2 2" xfId="4056" xr:uid="{00000000-0005-0000-0000-0000A71F0000}"/>
    <cellStyle name="40% – paryškinimas 4 4 2 2 2 3 2 2 2" xfId="14089" xr:uid="{00000000-0005-0000-0000-0000A81F0000}"/>
    <cellStyle name="40% – paryškinimas 4 4 2 2 2 3 2 3" xfId="10332" xr:uid="{00000000-0005-0000-0000-0000A91F0000}"/>
    <cellStyle name="40% – paryškinimas 4 4 2 2 2 3 3" xfId="4057" xr:uid="{00000000-0005-0000-0000-0000AA1F0000}"/>
    <cellStyle name="40% – paryškinimas 4 4 2 2 2 3 3 2" xfId="14090" xr:uid="{00000000-0005-0000-0000-0000AB1F0000}"/>
    <cellStyle name="40% – paryškinimas 4 4 2 2 2 3 4" xfId="10331" xr:uid="{00000000-0005-0000-0000-0000AC1F0000}"/>
    <cellStyle name="40% – paryškinimas 4 4 2 2 2 4" xfId="4058" xr:uid="{00000000-0005-0000-0000-0000AD1F0000}"/>
    <cellStyle name="40% – paryškinimas 4 4 2 2 2 4 2" xfId="4059" xr:uid="{00000000-0005-0000-0000-0000AE1F0000}"/>
    <cellStyle name="40% – paryškinimas 4 4 2 2 2 4 2 2" xfId="14091" xr:uid="{00000000-0005-0000-0000-0000AF1F0000}"/>
    <cellStyle name="40% – paryškinimas 4 4 2 2 2 4 3" xfId="10333" xr:uid="{00000000-0005-0000-0000-0000B01F0000}"/>
    <cellStyle name="40% – paryškinimas 4 4 2 2 2 5" xfId="4060" xr:uid="{00000000-0005-0000-0000-0000B11F0000}"/>
    <cellStyle name="40% – paryškinimas 4 4 2 2 2 5 2" xfId="14092" xr:uid="{00000000-0005-0000-0000-0000B21F0000}"/>
    <cellStyle name="40% – paryškinimas 4 4 2 2 2 6" xfId="10326" xr:uid="{00000000-0005-0000-0000-0000B31F0000}"/>
    <cellStyle name="40% – paryškinimas 4 4 2 2 3" xfId="4061" xr:uid="{00000000-0005-0000-0000-0000B41F0000}"/>
    <cellStyle name="40% – paryškinimas 4 4 2 2 3 2" xfId="4062" xr:uid="{00000000-0005-0000-0000-0000B51F0000}"/>
    <cellStyle name="40% – paryškinimas 4 4 2 2 3 2 2" xfId="4063" xr:uid="{00000000-0005-0000-0000-0000B61F0000}"/>
    <cellStyle name="40% – paryškinimas 4 4 2 2 3 2 2 2" xfId="4064" xr:uid="{00000000-0005-0000-0000-0000B71F0000}"/>
    <cellStyle name="40% – paryškinimas 4 4 2 2 3 2 2 2 2" xfId="14093" xr:uid="{00000000-0005-0000-0000-0000B81F0000}"/>
    <cellStyle name="40% – paryškinimas 4 4 2 2 3 2 2 3" xfId="10336" xr:uid="{00000000-0005-0000-0000-0000B91F0000}"/>
    <cellStyle name="40% – paryškinimas 4 4 2 2 3 2 3" xfId="4065" xr:uid="{00000000-0005-0000-0000-0000BA1F0000}"/>
    <cellStyle name="40% – paryškinimas 4 4 2 2 3 2 3 2" xfId="14094" xr:uid="{00000000-0005-0000-0000-0000BB1F0000}"/>
    <cellStyle name="40% – paryškinimas 4 4 2 2 3 2 4" xfId="10335" xr:uid="{00000000-0005-0000-0000-0000BC1F0000}"/>
    <cellStyle name="40% – paryškinimas 4 4 2 2 3 3" xfId="4066" xr:uid="{00000000-0005-0000-0000-0000BD1F0000}"/>
    <cellStyle name="40% – paryškinimas 4 4 2 2 3 3 2" xfId="4067" xr:uid="{00000000-0005-0000-0000-0000BE1F0000}"/>
    <cellStyle name="40% – paryškinimas 4 4 2 2 3 3 2 2" xfId="14095" xr:uid="{00000000-0005-0000-0000-0000BF1F0000}"/>
    <cellStyle name="40% – paryškinimas 4 4 2 2 3 3 3" xfId="10337" xr:uid="{00000000-0005-0000-0000-0000C01F0000}"/>
    <cellStyle name="40% – paryškinimas 4 4 2 2 3 4" xfId="4068" xr:uid="{00000000-0005-0000-0000-0000C11F0000}"/>
    <cellStyle name="40% – paryškinimas 4 4 2 2 3 4 2" xfId="14096" xr:uid="{00000000-0005-0000-0000-0000C21F0000}"/>
    <cellStyle name="40% – paryškinimas 4 4 2 2 3 5" xfId="10334" xr:uid="{00000000-0005-0000-0000-0000C31F0000}"/>
    <cellStyle name="40% – paryškinimas 4 4 2 2 4" xfId="4069" xr:uid="{00000000-0005-0000-0000-0000C41F0000}"/>
    <cellStyle name="40% – paryškinimas 4 4 2 2 4 2" xfId="4070" xr:uid="{00000000-0005-0000-0000-0000C51F0000}"/>
    <cellStyle name="40% – paryškinimas 4 4 2 2 4 2 2" xfId="4071" xr:uid="{00000000-0005-0000-0000-0000C61F0000}"/>
    <cellStyle name="40% – paryškinimas 4 4 2 2 4 2 2 2" xfId="14097" xr:uid="{00000000-0005-0000-0000-0000C71F0000}"/>
    <cellStyle name="40% – paryškinimas 4 4 2 2 4 2 3" xfId="10339" xr:uid="{00000000-0005-0000-0000-0000C81F0000}"/>
    <cellStyle name="40% – paryškinimas 4 4 2 2 4 3" xfId="4072" xr:uid="{00000000-0005-0000-0000-0000C91F0000}"/>
    <cellStyle name="40% – paryškinimas 4 4 2 2 4 3 2" xfId="14098" xr:uid="{00000000-0005-0000-0000-0000CA1F0000}"/>
    <cellStyle name="40% – paryškinimas 4 4 2 2 4 4" xfId="10338" xr:uid="{00000000-0005-0000-0000-0000CB1F0000}"/>
    <cellStyle name="40% – paryškinimas 4 4 2 2 5" xfId="4073" xr:uid="{00000000-0005-0000-0000-0000CC1F0000}"/>
    <cellStyle name="40% – paryškinimas 4 4 2 2 5 2" xfId="4074" xr:uid="{00000000-0005-0000-0000-0000CD1F0000}"/>
    <cellStyle name="40% – paryškinimas 4 4 2 2 5 2 2" xfId="14099" xr:uid="{00000000-0005-0000-0000-0000CE1F0000}"/>
    <cellStyle name="40% – paryškinimas 4 4 2 2 5 3" xfId="10340" xr:uid="{00000000-0005-0000-0000-0000CF1F0000}"/>
    <cellStyle name="40% – paryškinimas 4 4 2 2 6" xfId="4075" xr:uid="{00000000-0005-0000-0000-0000D01F0000}"/>
    <cellStyle name="40% – paryškinimas 4 4 2 2 6 2" xfId="14100" xr:uid="{00000000-0005-0000-0000-0000D11F0000}"/>
    <cellStyle name="40% – paryškinimas 4 4 2 2 7" xfId="10325" xr:uid="{00000000-0005-0000-0000-0000D21F0000}"/>
    <cellStyle name="40% – paryškinimas 4 4 2 3" xfId="4076" xr:uid="{00000000-0005-0000-0000-0000D31F0000}"/>
    <cellStyle name="40% – paryškinimas 4 4 2 3 2" xfId="4077" xr:uid="{00000000-0005-0000-0000-0000D41F0000}"/>
    <cellStyle name="40% – paryškinimas 4 4 2 3 2 2" xfId="4078" xr:uid="{00000000-0005-0000-0000-0000D51F0000}"/>
    <cellStyle name="40% – paryškinimas 4 4 2 3 2 2 2" xfId="4079" xr:uid="{00000000-0005-0000-0000-0000D61F0000}"/>
    <cellStyle name="40% – paryškinimas 4 4 2 3 2 2 2 2" xfId="4080" xr:uid="{00000000-0005-0000-0000-0000D71F0000}"/>
    <cellStyle name="40% – paryškinimas 4 4 2 3 2 2 2 2 2" xfId="14101" xr:uid="{00000000-0005-0000-0000-0000D81F0000}"/>
    <cellStyle name="40% – paryškinimas 4 4 2 3 2 2 2 3" xfId="10344" xr:uid="{00000000-0005-0000-0000-0000D91F0000}"/>
    <cellStyle name="40% – paryškinimas 4 4 2 3 2 2 3" xfId="4081" xr:uid="{00000000-0005-0000-0000-0000DA1F0000}"/>
    <cellStyle name="40% – paryškinimas 4 4 2 3 2 2 3 2" xfId="14102" xr:uid="{00000000-0005-0000-0000-0000DB1F0000}"/>
    <cellStyle name="40% – paryškinimas 4 4 2 3 2 2 4" xfId="10343" xr:uid="{00000000-0005-0000-0000-0000DC1F0000}"/>
    <cellStyle name="40% – paryškinimas 4 4 2 3 2 3" xfId="4082" xr:uid="{00000000-0005-0000-0000-0000DD1F0000}"/>
    <cellStyle name="40% – paryškinimas 4 4 2 3 2 3 2" xfId="4083" xr:uid="{00000000-0005-0000-0000-0000DE1F0000}"/>
    <cellStyle name="40% – paryškinimas 4 4 2 3 2 3 2 2" xfId="14103" xr:uid="{00000000-0005-0000-0000-0000DF1F0000}"/>
    <cellStyle name="40% – paryškinimas 4 4 2 3 2 3 3" xfId="10345" xr:uid="{00000000-0005-0000-0000-0000E01F0000}"/>
    <cellStyle name="40% – paryškinimas 4 4 2 3 2 4" xfId="4084" xr:uid="{00000000-0005-0000-0000-0000E11F0000}"/>
    <cellStyle name="40% – paryškinimas 4 4 2 3 2 4 2" xfId="14104" xr:uid="{00000000-0005-0000-0000-0000E21F0000}"/>
    <cellStyle name="40% – paryškinimas 4 4 2 3 2 5" xfId="10342" xr:uid="{00000000-0005-0000-0000-0000E31F0000}"/>
    <cellStyle name="40% – paryškinimas 4 4 2 3 3" xfId="4085" xr:uid="{00000000-0005-0000-0000-0000E41F0000}"/>
    <cellStyle name="40% – paryškinimas 4 4 2 3 3 2" xfId="4086" xr:uid="{00000000-0005-0000-0000-0000E51F0000}"/>
    <cellStyle name="40% – paryškinimas 4 4 2 3 3 2 2" xfId="4087" xr:uid="{00000000-0005-0000-0000-0000E61F0000}"/>
    <cellStyle name="40% – paryškinimas 4 4 2 3 3 2 2 2" xfId="14105" xr:uid="{00000000-0005-0000-0000-0000E71F0000}"/>
    <cellStyle name="40% – paryškinimas 4 4 2 3 3 2 3" xfId="10347" xr:uid="{00000000-0005-0000-0000-0000E81F0000}"/>
    <cellStyle name="40% – paryškinimas 4 4 2 3 3 3" xfId="4088" xr:uid="{00000000-0005-0000-0000-0000E91F0000}"/>
    <cellStyle name="40% – paryškinimas 4 4 2 3 3 3 2" xfId="14106" xr:uid="{00000000-0005-0000-0000-0000EA1F0000}"/>
    <cellStyle name="40% – paryškinimas 4 4 2 3 3 4" xfId="10346" xr:uid="{00000000-0005-0000-0000-0000EB1F0000}"/>
    <cellStyle name="40% – paryškinimas 4 4 2 3 4" xfId="4089" xr:uid="{00000000-0005-0000-0000-0000EC1F0000}"/>
    <cellStyle name="40% – paryškinimas 4 4 2 3 4 2" xfId="4090" xr:uid="{00000000-0005-0000-0000-0000ED1F0000}"/>
    <cellStyle name="40% – paryškinimas 4 4 2 3 4 2 2" xfId="14107" xr:uid="{00000000-0005-0000-0000-0000EE1F0000}"/>
    <cellStyle name="40% – paryškinimas 4 4 2 3 4 3" xfId="10348" xr:uid="{00000000-0005-0000-0000-0000EF1F0000}"/>
    <cellStyle name="40% – paryškinimas 4 4 2 3 5" xfId="4091" xr:uid="{00000000-0005-0000-0000-0000F01F0000}"/>
    <cellStyle name="40% – paryškinimas 4 4 2 3 5 2" xfId="14108" xr:uid="{00000000-0005-0000-0000-0000F11F0000}"/>
    <cellStyle name="40% – paryškinimas 4 4 2 3 6" xfId="10341" xr:uid="{00000000-0005-0000-0000-0000F21F0000}"/>
    <cellStyle name="40% – paryškinimas 4 4 2 4" xfId="4092" xr:uid="{00000000-0005-0000-0000-0000F31F0000}"/>
    <cellStyle name="40% – paryškinimas 4 4 2 4 2" xfId="4093" xr:uid="{00000000-0005-0000-0000-0000F41F0000}"/>
    <cellStyle name="40% – paryškinimas 4 4 2 4 2 2" xfId="4094" xr:uid="{00000000-0005-0000-0000-0000F51F0000}"/>
    <cellStyle name="40% – paryškinimas 4 4 2 4 2 2 2" xfId="4095" xr:uid="{00000000-0005-0000-0000-0000F61F0000}"/>
    <cellStyle name="40% – paryškinimas 4 4 2 4 2 2 2 2" xfId="14109" xr:uid="{00000000-0005-0000-0000-0000F71F0000}"/>
    <cellStyle name="40% – paryškinimas 4 4 2 4 2 2 3" xfId="10351" xr:uid="{00000000-0005-0000-0000-0000F81F0000}"/>
    <cellStyle name="40% – paryškinimas 4 4 2 4 2 3" xfId="4096" xr:uid="{00000000-0005-0000-0000-0000F91F0000}"/>
    <cellStyle name="40% – paryškinimas 4 4 2 4 2 3 2" xfId="14110" xr:uid="{00000000-0005-0000-0000-0000FA1F0000}"/>
    <cellStyle name="40% – paryškinimas 4 4 2 4 2 4" xfId="10350" xr:uid="{00000000-0005-0000-0000-0000FB1F0000}"/>
    <cellStyle name="40% – paryškinimas 4 4 2 4 3" xfId="4097" xr:uid="{00000000-0005-0000-0000-0000FC1F0000}"/>
    <cellStyle name="40% – paryškinimas 4 4 2 4 3 2" xfId="4098" xr:uid="{00000000-0005-0000-0000-0000FD1F0000}"/>
    <cellStyle name="40% – paryškinimas 4 4 2 4 3 2 2" xfId="14111" xr:uid="{00000000-0005-0000-0000-0000FE1F0000}"/>
    <cellStyle name="40% – paryškinimas 4 4 2 4 3 3" xfId="10352" xr:uid="{00000000-0005-0000-0000-0000FF1F0000}"/>
    <cellStyle name="40% – paryškinimas 4 4 2 4 4" xfId="4099" xr:uid="{00000000-0005-0000-0000-000000200000}"/>
    <cellStyle name="40% – paryškinimas 4 4 2 4 4 2" xfId="14112" xr:uid="{00000000-0005-0000-0000-000001200000}"/>
    <cellStyle name="40% – paryškinimas 4 4 2 4 5" xfId="10349" xr:uid="{00000000-0005-0000-0000-000002200000}"/>
    <cellStyle name="40% – paryškinimas 4 4 2 5" xfId="4100" xr:uid="{00000000-0005-0000-0000-000003200000}"/>
    <cellStyle name="40% – paryškinimas 4 4 2 5 2" xfId="4101" xr:uid="{00000000-0005-0000-0000-000004200000}"/>
    <cellStyle name="40% – paryškinimas 4 4 2 5 2 2" xfId="4102" xr:uid="{00000000-0005-0000-0000-000005200000}"/>
    <cellStyle name="40% – paryškinimas 4 4 2 5 2 2 2" xfId="14113" xr:uid="{00000000-0005-0000-0000-000006200000}"/>
    <cellStyle name="40% – paryškinimas 4 4 2 5 2 3" xfId="10354" xr:uid="{00000000-0005-0000-0000-000007200000}"/>
    <cellStyle name="40% – paryškinimas 4 4 2 5 3" xfId="4103" xr:uid="{00000000-0005-0000-0000-000008200000}"/>
    <cellStyle name="40% – paryškinimas 4 4 2 5 3 2" xfId="14114" xr:uid="{00000000-0005-0000-0000-000009200000}"/>
    <cellStyle name="40% – paryškinimas 4 4 2 5 4" xfId="10353" xr:uid="{00000000-0005-0000-0000-00000A200000}"/>
    <cellStyle name="40% – paryškinimas 4 4 2 6" xfId="4104" xr:uid="{00000000-0005-0000-0000-00000B200000}"/>
    <cellStyle name="40% – paryškinimas 4 4 2 6 2" xfId="4105" xr:uid="{00000000-0005-0000-0000-00000C200000}"/>
    <cellStyle name="40% – paryškinimas 4 4 2 6 2 2" xfId="14115" xr:uid="{00000000-0005-0000-0000-00000D200000}"/>
    <cellStyle name="40% – paryškinimas 4 4 2 6 3" xfId="10355" xr:uid="{00000000-0005-0000-0000-00000E200000}"/>
    <cellStyle name="40% – paryškinimas 4 4 2 7" xfId="4106" xr:uid="{00000000-0005-0000-0000-00000F200000}"/>
    <cellStyle name="40% – paryškinimas 4 4 2 7 2" xfId="14116" xr:uid="{00000000-0005-0000-0000-000010200000}"/>
    <cellStyle name="40% – paryškinimas 4 4 2 8" xfId="10324" xr:uid="{00000000-0005-0000-0000-000011200000}"/>
    <cellStyle name="40% – paryškinimas 4 4 3" xfId="4107" xr:uid="{00000000-0005-0000-0000-000012200000}"/>
    <cellStyle name="40% – paryškinimas 4 4 3 2" xfId="4108" xr:uid="{00000000-0005-0000-0000-000013200000}"/>
    <cellStyle name="40% – paryškinimas 4 4 3 2 2" xfId="4109" xr:uid="{00000000-0005-0000-0000-000014200000}"/>
    <cellStyle name="40% – paryškinimas 4 4 3 2 2 2" xfId="4110" xr:uid="{00000000-0005-0000-0000-000015200000}"/>
    <cellStyle name="40% – paryškinimas 4 4 3 2 2 2 2" xfId="4111" xr:uid="{00000000-0005-0000-0000-000016200000}"/>
    <cellStyle name="40% – paryškinimas 4 4 3 2 2 2 2 2" xfId="4112" xr:uid="{00000000-0005-0000-0000-000017200000}"/>
    <cellStyle name="40% – paryškinimas 4 4 3 2 2 2 2 2 2" xfId="14117" xr:uid="{00000000-0005-0000-0000-000018200000}"/>
    <cellStyle name="40% – paryškinimas 4 4 3 2 2 2 2 3" xfId="10360" xr:uid="{00000000-0005-0000-0000-000019200000}"/>
    <cellStyle name="40% – paryškinimas 4 4 3 2 2 2 3" xfId="4113" xr:uid="{00000000-0005-0000-0000-00001A200000}"/>
    <cellStyle name="40% – paryškinimas 4 4 3 2 2 2 3 2" xfId="14118" xr:uid="{00000000-0005-0000-0000-00001B200000}"/>
    <cellStyle name="40% – paryškinimas 4 4 3 2 2 2 4" xfId="10359" xr:uid="{00000000-0005-0000-0000-00001C200000}"/>
    <cellStyle name="40% – paryškinimas 4 4 3 2 2 3" xfId="4114" xr:uid="{00000000-0005-0000-0000-00001D200000}"/>
    <cellStyle name="40% – paryškinimas 4 4 3 2 2 3 2" xfId="4115" xr:uid="{00000000-0005-0000-0000-00001E200000}"/>
    <cellStyle name="40% – paryškinimas 4 4 3 2 2 3 2 2" xfId="14119" xr:uid="{00000000-0005-0000-0000-00001F200000}"/>
    <cellStyle name="40% – paryškinimas 4 4 3 2 2 3 3" xfId="10361" xr:uid="{00000000-0005-0000-0000-000020200000}"/>
    <cellStyle name="40% – paryškinimas 4 4 3 2 2 4" xfId="4116" xr:uid="{00000000-0005-0000-0000-000021200000}"/>
    <cellStyle name="40% – paryškinimas 4 4 3 2 2 4 2" xfId="14120" xr:uid="{00000000-0005-0000-0000-000022200000}"/>
    <cellStyle name="40% – paryškinimas 4 4 3 2 2 5" xfId="10358" xr:uid="{00000000-0005-0000-0000-000023200000}"/>
    <cellStyle name="40% – paryškinimas 4 4 3 2 3" xfId="4117" xr:uid="{00000000-0005-0000-0000-000024200000}"/>
    <cellStyle name="40% – paryškinimas 4 4 3 2 3 2" xfId="4118" xr:uid="{00000000-0005-0000-0000-000025200000}"/>
    <cellStyle name="40% – paryškinimas 4 4 3 2 3 2 2" xfId="4119" xr:uid="{00000000-0005-0000-0000-000026200000}"/>
    <cellStyle name="40% – paryškinimas 4 4 3 2 3 2 2 2" xfId="14121" xr:uid="{00000000-0005-0000-0000-000027200000}"/>
    <cellStyle name="40% – paryškinimas 4 4 3 2 3 2 3" xfId="10363" xr:uid="{00000000-0005-0000-0000-000028200000}"/>
    <cellStyle name="40% – paryškinimas 4 4 3 2 3 3" xfId="4120" xr:uid="{00000000-0005-0000-0000-000029200000}"/>
    <cellStyle name="40% – paryškinimas 4 4 3 2 3 3 2" xfId="14122" xr:uid="{00000000-0005-0000-0000-00002A200000}"/>
    <cellStyle name="40% – paryškinimas 4 4 3 2 3 4" xfId="10362" xr:uid="{00000000-0005-0000-0000-00002B200000}"/>
    <cellStyle name="40% – paryškinimas 4 4 3 2 4" xfId="4121" xr:uid="{00000000-0005-0000-0000-00002C200000}"/>
    <cellStyle name="40% – paryškinimas 4 4 3 2 4 2" xfId="4122" xr:uid="{00000000-0005-0000-0000-00002D200000}"/>
    <cellStyle name="40% – paryškinimas 4 4 3 2 4 2 2" xfId="14123" xr:uid="{00000000-0005-0000-0000-00002E200000}"/>
    <cellStyle name="40% – paryškinimas 4 4 3 2 4 3" xfId="10364" xr:uid="{00000000-0005-0000-0000-00002F200000}"/>
    <cellStyle name="40% – paryškinimas 4 4 3 2 5" xfId="4123" xr:uid="{00000000-0005-0000-0000-000030200000}"/>
    <cellStyle name="40% – paryškinimas 4 4 3 2 5 2" xfId="14124" xr:uid="{00000000-0005-0000-0000-000031200000}"/>
    <cellStyle name="40% – paryškinimas 4 4 3 2 6" xfId="10357" xr:uid="{00000000-0005-0000-0000-000032200000}"/>
    <cellStyle name="40% – paryškinimas 4 4 3 3" xfId="4124" xr:uid="{00000000-0005-0000-0000-000033200000}"/>
    <cellStyle name="40% – paryškinimas 4 4 3 3 2" xfId="4125" xr:uid="{00000000-0005-0000-0000-000034200000}"/>
    <cellStyle name="40% – paryškinimas 4 4 3 3 2 2" xfId="4126" xr:uid="{00000000-0005-0000-0000-000035200000}"/>
    <cellStyle name="40% – paryškinimas 4 4 3 3 2 2 2" xfId="4127" xr:uid="{00000000-0005-0000-0000-000036200000}"/>
    <cellStyle name="40% – paryškinimas 4 4 3 3 2 2 2 2" xfId="14125" xr:uid="{00000000-0005-0000-0000-000037200000}"/>
    <cellStyle name="40% – paryškinimas 4 4 3 3 2 2 3" xfId="10367" xr:uid="{00000000-0005-0000-0000-000038200000}"/>
    <cellStyle name="40% – paryškinimas 4 4 3 3 2 3" xfId="4128" xr:uid="{00000000-0005-0000-0000-000039200000}"/>
    <cellStyle name="40% – paryškinimas 4 4 3 3 2 3 2" xfId="14126" xr:uid="{00000000-0005-0000-0000-00003A200000}"/>
    <cellStyle name="40% – paryškinimas 4 4 3 3 2 4" xfId="10366" xr:uid="{00000000-0005-0000-0000-00003B200000}"/>
    <cellStyle name="40% – paryškinimas 4 4 3 3 3" xfId="4129" xr:uid="{00000000-0005-0000-0000-00003C200000}"/>
    <cellStyle name="40% – paryškinimas 4 4 3 3 3 2" xfId="4130" xr:uid="{00000000-0005-0000-0000-00003D200000}"/>
    <cellStyle name="40% – paryškinimas 4 4 3 3 3 2 2" xfId="14127" xr:uid="{00000000-0005-0000-0000-00003E200000}"/>
    <cellStyle name="40% – paryškinimas 4 4 3 3 3 3" xfId="10368" xr:uid="{00000000-0005-0000-0000-00003F200000}"/>
    <cellStyle name="40% – paryškinimas 4 4 3 3 4" xfId="4131" xr:uid="{00000000-0005-0000-0000-000040200000}"/>
    <cellStyle name="40% – paryškinimas 4 4 3 3 4 2" xfId="14128" xr:uid="{00000000-0005-0000-0000-000041200000}"/>
    <cellStyle name="40% – paryškinimas 4 4 3 3 5" xfId="10365" xr:uid="{00000000-0005-0000-0000-000042200000}"/>
    <cellStyle name="40% – paryškinimas 4 4 3 4" xfId="4132" xr:uid="{00000000-0005-0000-0000-000043200000}"/>
    <cellStyle name="40% – paryškinimas 4 4 3 4 2" xfId="4133" xr:uid="{00000000-0005-0000-0000-000044200000}"/>
    <cellStyle name="40% – paryškinimas 4 4 3 4 2 2" xfId="4134" xr:uid="{00000000-0005-0000-0000-000045200000}"/>
    <cellStyle name="40% – paryškinimas 4 4 3 4 2 2 2" xfId="14129" xr:uid="{00000000-0005-0000-0000-000046200000}"/>
    <cellStyle name="40% – paryškinimas 4 4 3 4 2 3" xfId="10370" xr:uid="{00000000-0005-0000-0000-000047200000}"/>
    <cellStyle name="40% – paryškinimas 4 4 3 4 3" xfId="4135" xr:uid="{00000000-0005-0000-0000-000048200000}"/>
    <cellStyle name="40% – paryškinimas 4 4 3 4 3 2" xfId="14130" xr:uid="{00000000-0005-0000-0000-000049200000}"/>
    <cellStyle name="40% – paryškinimas 4 4 3 4 4" xfId="10369" xr:uid="{00000000-0005-0000-0000-00004A200000}"/>
    <cellStyle name="40% – paryškinimas 4 4 3 5" xfId="4136" xr:uid="{00000000-0005-0000-0000-00004B200000}"/>
    <cellStyle name="40% – paryškinimas 4 4 3 5 2" xfId="4137" xr:uid="{00000000-0005-0000-0000-00004C200000}"/>
    <cellStyle name="40% – paryškinimas 4 4 3 5 2 2" xfId="14131" xr:uid="{00000000-0005-0000-0000-00004D200000}"/>
    <cellStyle name="40% – paryškinimas 4 4 3 5 3" xfId="10371" xr:uid="{00000000-0005-0000-0000-00004E200000}"/>
    <cellStyle name="40% – paryškinimas 4 4 3 6" xfId="4138" xr:uid="{00000000-0005-0000-0000-00004F200000}"/>
    <cellStyle name="40% – paryškinimas 4 4 3 6 2" xfId="14132" xr:uid="{00000000-0005-0000-0000-000050200000}"/>
    <cellStyle name="40% – paryškinimas 4 4 3 7" xfId="10356" xr:uid="{00000000-0005-0000-0000-000051200000}"/>
    <cellStyle name="40% – paryškinimas 4 4 4" xfId="4139" xr:uid="{00000000-0005-0000-0000-000052200000}"/>
    <cellStyle name="40% – paryškinimas 4 4 4 2" xfId="4140" xr:uid="{00000000-0005-0000-0000-000053200000}"/>
    <cellStyle name="40% – paryškinimas 4 4 4 2 2" xfId="4141" xr:uid="{00000000-0005-0000-0000-000054200000}"/>
    <cellStyle name="40% – paryškinimas 4 4 4 2 2 2" xfId="4142" xr:uid="{00000000-0005-0000-0000-000055200000}"/>
    <cellStyle name="40% – paryškinimas 4 4 4 2 2 2 2" xfId="4143" xr:uid="{00000000-0005-0000-0000-000056200000}"/>
    <cellStyle name="40% – paryškinimas 4 4 4 2 2 2 2 2" xfId="14133" xr:uid="{00000000-0005-0000-0000-000057200000}"/>
    <cellStyle name="40% – paryškinimas 4 4 4 2 2 2 3" xfId="10375" xr:uid="{00000000-0005-0000-0000-000058200000}"/>
    <cellStyle name="40% – paryškinimas 4 4 4 2 2 3" xfId="4144" xr:uid="{00000000-0005-0000-0000-000059200000}"/>
    <cellStyle name="40% – paryškinimas 4 4 4 2 2 3 2" xfId="14134" xr:uid="{00000000-0005-0000-0000-00005A200000}"/>
    <cellStyle name="40% – paryškinimas 4 4 4 2 2 4" xfId="10374" xr:uid="{00000000-0005-0000-0000-00005B200000}"/>
    <cellStyle name="40% – paryškinimas 4 4 4 2 3" xfId="4145" xr:uid="{00000000-0005-0000-0000-00005C200000}"/>
    <cellStyle name="40% – paryškinimas 4 4 4 2 3 2" xfId="4146" xr:uid="{00000000-0005-0000-0000-00005D200000}"/>
    <cellStyle name="40% – paryškinimas 4 4 4 2 3 2 2" xfId="14135" xr:uid="{00000000-0005-0000-0000-00005E200000}"/>
    <cellStyle name="40% – paryškinimas 4 4 4 2 3 3" xfId="10376" xr:uid="{00000000-0005-0000-0000-00005F200000}"/>
    <cellStyle name="40% – paryškinimas 4 4 4 2 4" xfId="4147" xr:uid="{00000000-0005-0000-0000-000060200000}"/>
    <cellStyle name="40% – paryškinimas 4 4 4 2 4 2" xfId="14136" xr:uid="{00000000-0005-0000-0000-000061200000}"/>
    <cellStyle name="40% – paryškinimas 4 4 4 2 5" xfId="10373" xr:uid="{00000000-0005-0000-0000-000062200000}"/>
    <cellStyle name="40% – paryškinimas 4 4 4 3" xfId="4148" xr:uid="{00000000-0005-0000-0000-000063200000}"/>
    <cellStyle name="40% – paryškinimas 4 4 4 3 2" xfId="4149" xr:uid="{00000000-0005-0000-0000-000064200000}"/>
    <cellStyle name="40% – paryškinimas 4 4 4 3 2 2" xfId="4150" xr:uid="{00000000-0005-0000-0000-000065200000}"/>
    <cellStyle name="40% – paryškinimas 4 4 4 3 2 2 2" xfId="14137" xr:uid="{00000000-0005-0000-0000-000066200000}"/>
    <cellStyle name="40% – paryškinimas 4 4 4 3 2 3" xfId="10378" xr:uid="{00000000-0005-0000-0000-000067200000}"/>
    <cellStyle name="40% – paryškinimas 4 4 4 3 3" xfId="4151" xr:uid="{00000000-0005-0000-0000-000068200000}"/>
    <cellStyle name="40% – paryškinimas 4 4 4 3 3 2" xfId="14138" xr:uid="{00000000-0005-0000-0000-000069200000}"/>
    <cellStyle name="40% – paryškinimas 4 4 4 3 4" xfId="10377" xr:uid="{00000000-0005-0000-0000-00006A200000}"/>
    <cellStyle name="40% – paryškinimas 4 4 4 4" xfId="4152" xr:uid="{00000000-0005-0000-0000-00006B200000}"/>
    <cellStyle name="40% – paryškinimas 4 4 4 4 2" xfId="4153" xr:uid="{00000000-0005-0000-0000-00006C200000}"/>
    <cellStyle name="40% – paryškinimas 4 4 4 4 2 2" xfId="14139" xr:uid="{00000000-0005-0000-0000-00006D200000}"/>
    <cellStyle name="40% – paryškinimas 4 4 4 4 3" xfId="10379" xr:uid="{00000000-0005-0000-0000-00006E200000}"/>
    <cellStyle name="40% – paryškinimas 4 4 4 5" xfId="4154" xr:uid="{00000000-0005-0000-0000-00006F200000}"/>
    <cellStyle name="40% – paryškinimas 4 4 4 5 2" xfId="14140" xr:uid="{00000000-0005-0000-0000-000070200000}"/>
    <cellStyle name="40% – paryškinimas 4 4 4 6" xfId="10372" xr:uid="{00000000-0005-0000-0000-000071200000}"/>
    <cellStyle name="40% – paryškinimas 4 4 5" xfId="4155" xr:uid="{00000000-0005-0000-0000-000072200000}"/>
    <cellStyle name="40% – paryškinimas 4 4 5 2" xfId="4156" xr:uid="{00000000-0005-0000-0000-000073200000}"/>
    <cellStyle name="40% – paryškinimas 4 4 5 2 2" xfId="4157" xr:uid="{00000000-0005-0000-0000-000074200000}"/>
    <cellStyle name="40% – paryškinimas 4 4 5 2 2 2" xfId="4158" xr:uid="{00000000-0005-0000-0000-000075200000}"/>
    <cellStyle name="40% – paryškinimas 4 4 5 2 2 2 2" xfId="14141" xr:uid="{00000000-0005-0000-0000-000076200000}"/>
    <cellStyle name="40% – paryškinimas 4 4 5 2 2 3" xfId="10382" xr:uid="{00000000-0005-0000-0000-000077200000}"/>
    <cellStyle name="40% – paryškinimas 4 4 5 2 3" xfId="4159" xr:uid="{00000000-0005-0000-0000-000078200000}"/>
    <cellStyle name="40% – paryškinimas 4 4 5 2 3 2" xfId="14142" xr:uid="{00000000-0005-0000-0000-000079200000}"/>
    <cellStyle name="40% – paryškinimas 4 4 5 2 4" xfId="10381" xr:uid="{00000000-0005-0000-0000-00007A200000}"/>
    <cellStyle name="40% – paryškinimas 4 4 5 3" xfId="4160" xr:uid="{00000000-0005-0000-0000-00007B200000}"/>
    <cellStyle name="40% – paryškinimas 4 4 5 3 2" xfId="4161" xr:uid="{00000000-0005-0000-0000-00007C200000}"/>
    <cellStyle name="40% – paryškinimas 4 4 5 3 2 2" xfId="14143" xr:uid="{00000000-0005-0000-0000-00007D200000}"/>
    <cellStyle name="40% – paryškinimas 4 4 5 3 3" xfId="10383" xr:uid="{00000000-0005-0000-0000-00007E200000}"/>
    <cellStyle name="40% – paryškinimas 4 4 5 4" xfId="4162" xr:uid="{00000000-0005-0000-0000-00007F200000}"/>
    <cellStyle name="40% – paryškinimas 4 4 5 4 2" xfId="14144" xr:uid="{00000000-0005-0000-0000-000080200000}"/>
    <cellStyle name="40% – paryškinimas 4 4 5 5" xfId="10380" xr:uid="{00000000-0005-0000-0000-000081200000}"/>
    <cellStyle name="40% – paryškinimas 4 4 6" xfId="4163" xr:uid="{00000000-0005-0000-0000-000082200000}"/>
    <cellStyle name="40% – paryškinimas 4 4 6 2" xfId="4164" xr:uid="{00000000-0005-0000-0000-000083200000}"/>
    <cellStyle name="40% – paryškinimas 4 4 6 2 2" xfId="4165" xr:uid="{00000000-0005-0000-0000-000084200000}"/>
    <cellStyle name="40% – paryškinimas 4 4 6 2 2 2" xfId="14145" xr:uid="{00000000-0005-0000-0000-000085200000}"/>
    <cellStyle name="40% – paryškinimas 4 4 6 2 3" xfId="10385" xr:uid="{00000000-0005-0000-0000-000086200000}"/>
    <cellStyle name="40% – paryškinimas 4 4 6 3" xfId="4166" xr:uid="{00000000-0005-0000-0000-000087200000}"/>
    <cellStyle name="40% – paryškinimas 4 4 6 3 2" xfId="14146" xr:uid="{00000000-0005-0000-0000-000088200000}"/>
    <cellStyle name="40% – paryškinimas 4 4 6 4" xfId="10384" xr:uid="{00000000-0005-0000-0000-000089200000}"/>
    <cellStyle name="40% – paryškinimas 4 4 7" xfId="4167" xr:uid="{00000000-0005-0000-0000-00008A200000}"/>
    <cellStyle name="40% – paryškinimas 4 4 7 2" xfId="4168" xr:uid="{00000000-0005-0000-0000-00008B200000}"/>
    <cellStyle name="40% – paryškinimas 4 4 7 2 2" xfId="14147" xr:uid="{00000000-0005-0000-0000-00008C200000}"/>
    <cellStyle name="40% – paryškinimas 4 4 7 3" xfId="10386" xr:uid="{00000000-0005-0000-0000-00008D200000}"/>
    <cellStyle name="40% – paryškinimas 4 4 8" xfId="4169" xr:uid="{00000000-0005-0000-0000-00008E200000}"/>
    <cellStyle name="40% – paryškinimas 4 4 8 2" xfId="14148" xr:uid="{00000000-0005-0000-0000-00008F200000}"/>
    <cellStyle name="40% – paryškinimas 4 4 9" xfId="10323" xr:uid="{00000000-0005-0000-0000-000090200000}"/>
    <cellStyle name="40% – paryškinimas 4 5" xfId="4170" xr:uid="{00000000-0005-0000-0000-000091200000}"/>
    <cellStyle name="40% – paryškinimas 4 5 2" xfId="4171" xr:uid="{00000000-0005-0000-0000-000092200000}"/>
    <cellStyle name="40% – paryškinimas 4 5 2 2" xfId="4172" xr:uid="{00000000-0005-0000-0000-000093200000}"/>
    <cellStyle name="40% – paryškinimas 4 5 2 2 2" xfId="4173" xr:uid="{00000000-0005-0000-0000-000094200000}"/>
    <cellStyle name="40% – paryškinimas 4 5 2 2 2 2" xfId="4174" xr:uid="{00000000-0005-0000-0000-000095200000}"/>
    <cellStyle name="40% – paryškinimas 4 5 2 2 2 2 2" xfId="4175" xr:uid="{00000000-0005-0000-0000-000096200000}"/>
    <cellStyle name="40% – paryškinimas 4 5 2 2 2 2 2 2" xfId="4176" xr:uid="{00000000-0005-0000-0000-000097200000}"/>
    <cellStyle name="40% – paryškinimas 4 5 2 2 2 2 2 2 2" xfId="14149" xr:uid="{00000000-0005-0000-0000-000098200000}"/>
    <cellStyle name="40% – paryškinimas 4 5 2 2 2 2 2 3" xfId="10392" xr:uid="{00000000-0005-0000-0000-000099200000}"/>
    <cellStyle name="40% – paryškinimas 4 5 2 2 2 2 3" xfId="4177" xr:uid="{00000000-0005-0000-0000-00009A200000}"/>
    <cellStyle name="40% – paryškinimas 4 5 2 2 2 2 3 2" xfId="14150" xr:uid="{00000000-0005-0000-0000-00009B200000}"/>
    <cellStyle name="40% – paryškinimas 4 5 2 2 2 2 4" xfId="10391" xr:uid="{00000000-0005-0000-0000-00009C200000}"/>
    <cellStyle name="40% – paryškinimas 4 5 2 2 2 3" xfId="4178" xr:uid="{00000000-0005-0000-0000-00009D200000}"/>
    <cellStyle name="40% – paryškinimas 4 5 2 2 2 3 2" xfId="4179" xr:uid="{00000000-0005-0000-0000-00009E200000}"/>
    <cellStyle name="40% – paryškinimas 4 5 2 2 2 3 2 2" xfId="14151" xr:uid="{00000000-0005-0000-0000-00009F200000}"/>
    <cellStyle name="40% – paryškinimas 4 5 2 2 2 3 3" xfId="10393" xr:uid="{00000000-0005-0000-0000-0000A0200000}"/>
    <cellStyle name="40% – paryškinimas 4 5 2 2 2 4" xfId="4180" xr:uid="{00000000-0005-0000-0000-0000A1200000}"/>
    <cellStyle name="40% – paryškinimas 4 5 2 2 2 4 2" xfId="14152" xr:uid="{00000000-0005-0000-0000-0000A2200000}"/>
    <cellStyle name="40% – paryškinimas 4 5 2 2 2 5" xfId="10390" xr:uid="{00000000-0005-0000-0000-0000A3200000}"/>
    <cellStyle name="40% – paryškinimas 4 5 2 2 3" xfId="4181" xr:uid="{00000000-0005-0000-0000-0000A4200000}"/>
    <cellStyle name="40% – paryškinimas 4 5 2 2 3 2" xfId="4182" xr:uid="{00000000-0005-0000-0000-0000A5200000}"/>
    <cellStyle name="40% – paryškinimas 4 5 2 2 3 2 2" xfId="4183" xr:uid="{00000000-0005-0000-0000-0000A6200000}"/>
    <cellStyle name="40% – paryškinimas 4 5 2 2 3 2 2 2" xfId="14153" xr:uid="{00000000-0005-0000-0000-0000A7200000}"/>
    <cellStyle name="40% – paryškinimas 4 5 2 2 3 2 3" xfId="10395" xr:uid="{00000000-0005-0000-0000-0000A8200000}"/>
    <cellStyle name="40% – paryškinimas 4 5 2 2 3 3" xfId="4184" xr:uid="{00000000-0005-0000-0000-0000A9200000}"/>
    <cellStyle name="40% – paryškinimas 4 5 2 2 3 3 2" xfId="14154" xr:uid="{00000000-0005-0000-0000-0000AA200000}"/>
    <cellStyle name="40% – paryškinimas 4 5 2 2 3 4" xfId="10394" xr:uid="{00000000-0005-0000-0000-0000AB200000}"/>
    <cellStyle name="40% – paryškinimas 4 5 2 2 4" xfId="4185" xr:uid="{00000000-0005-0000-0000-0000AC200000}"/>
    <cellStyle name="40% – paryškinimas 4 5 2 2 4 2" xfId="4186" xr:uid="{00000000-0005-0000-0000-0000AD200000}"/>
    <cellStyle name="40% – paryškinimas 4 5 2 2 4 2 2" xfId="14155" xr:uid="{00000000-0005-0000-0000-0000AE200000}"/>
    <cellStyle name="40% – paryškinimas 4 5 2 2 4 3" xfId="10396" xr:uid="{00000000-0005-0000-0000-0000AF200000}"/>
    <cellStyle name="40% – paryškinimas 4 5 2 2 5" xfId="4187" xr:uid="{00000000-0005-0000-0000-0000B0200000}"/>
    <cellStyle name="40% – paryškinimas 4 5 2 2 5 2" xfId="14156" xr:uid="{00000000-0005-0000-0000-0000B1200000}"/>
    <cellStyle name="40% – paryškinimas 4 5 2 2 6" xfId="10389" xr:uid="{00000000-0005-0000-0000-0000B2200000}"/>
    <cellStyle name="40% – paryškinimas 4 5 2 3" xfId="4188" xr:uid="{00000000-0005-0000-0000-0000B3200000}"/>
    <cellStyle name="40% – paryškinimas 4 5 2 3 2" xfId="4189" xr:uid="{00000000-0005-0000-0000-0000B4200000}"/>
    <cellStyle name="40% – paryškinimas 4 5 2 3 2 2" xfId="4190" xr:uid="{00000000-0005-0000-0000-0000B5200000}"/>
    <cellStyle name="40% – paryškinimas 4 5 2 3 2 2 2" xfId="4191" xr:uid="{00000000-0005-0000-0000-0000B6200000}"/>
    <cellStyle name="40% – paryškinimas 4 5 2 3 2 2 2 2" xfId="14157" xr:uid="{00000000-0005-0000-0000-0000B7200000}"/>
    <cellStyle name="40% – paryškinimas 4 5 2 3 2 2 3" xfId="10399" xr:uid="{00000000-0005-0000-0000-0000B8200000}"/>
    <cellStyle name="40% – paryškinimas 4 5 2 3 2 3" xfId="4192" xr:uid="{00000000-0005-0000-0000-0000B9200000}"/>
    <cellStyle name="40% – paryškinimas 4 5 2 3 2 3 2" xfId="14158" xr:uid="{00000000-0005-0000-0000-0000BA200000}"/>
    <cellStyle name="40% – paryškinimas 4 5 2 3 2 4" xfId="10398" xr:uid="{00000000-0005-0000-0000-0000BB200000}"/>
    <cellStyle name="40% – paryškinimas 4 5 2 3 3" xfId="4193" xr:uid="{00000000-0005-0000-0000-0000BC200000}"/>
    <cellStyle name="40% – paryškinimas 4 5 2 3 3 2" xfId="4194" xr:uid="{00000000-0005-0000-0000-0000BD200000}"/>
    <cellStyle name="40% – paryškinimas 4 5 2 3 3 2 2" xfId="14159" xr:uid="{00000000-0005-0000-0000-0000BE200000}"/>
    <cellStyle name="40% – paryškinimas 4 5 2 3 3 3" xfId="10400" xr:uid="{00000000-0005-0000-0000-0000BF200000}"/>
    <cellStyle name="40% – paryškinimas 4 5 2 3 4" xfId="4195" xr:uid="{00000000-0005-0000-0000-0000C0200000}"/>
    <cellStyle name="40% – paryškinimas 4 5 2 3 4 2" xfId="14160" xr:uid="{00000000-0005-0000-0000-0000C1200000}"/>
    <cellStyle name="40% – paryškinimas 4 5 2 3 5" xfId="10397" xr:uid="{00000000-0005-0000-0000-0000C2200000}"/>
    <cellStyle name="40% – paryškinimas 4 5 2 4" xfId="4196" xr:uid="{00000000-0005-0000-0000-0000C3200000}"/>
    <cellStyle name="40% – paryškinimas 4 5 2 4 2" xfId="4197" xr:uid="{00000000-0005-0000-0000-0000C4200000}"/>
    <cellStyle name="40% – paryškinimas 4 5 2 4 2 2" xfId="4198" xr:uid="{00000000-0005-0000-0000-0000C5200000}"/>
    <cellStyle name="40% – paryškinimas 4 5 2 4 2 2 2" xfId="14161" xr:uid="{00000000-0005-0000-0000-0000C6200000}"/>
    <cellStyle name="40% – paryškinimas 4 5 2 4 2 3" xfId="10402" xr:uid="{00000000-0005-0000-0000-0000C7200000}"/>
    <cellStyle name="40% – paryškinimas 4 5 2 4 3" xfId="4199" xr:uid="{00000000-0005-0000-0000-0000C8200000}"/>
    <cellStyle name="40% – paryškinimas 4 5 2 4 3 2" xfId="14162" xr:uid="{00000000-0005-0000-0000-0000C9200000}"/>
    <cellStyle name="40% – paryškinimas 4 5 2 4 4" xfId="10401" xr:uid="{00000000-0005-0000-0000-0000CA200000}"/>
    <cellStyle name="40% – paryškinimas 4 5 2 5" xfId="4200" xr:uid="{00000000-0005-0000-0000-0000CB200000}"/>
    <cellStyle name="40% – paryškinimas 4 5 2 5 2" xfId="4201" xr:uid="{00000000-0005-0000-0000-0000CC200000}"/>
    <cellStyle name="40% – paryškinimas 4 5 2 5 2 2" xfId="14163" xr:uid="{00000000-0005-0000-0000-0000CD200000}"/>
    <cellStyle name="40% – paryškinimas 4 5 2 5 3" xfId="10403" xr:uid="{00000000-0005-0000-0000-0000CE200000}"/>
    <cellStyle name="40% – paryškinimas 4 5 2 6" xfId="4202" xr:uid="{00000000-0005-0000-0000-0000CF200000}"/>
    <cellStyle name="40% – paryškinimas 4 5 2 6 2" xfId="14164" xr:uid="{00000000-0005-0000-0000-0000D0200000}"/>
    <cellStyle name="40% – paryškinimas 4 5 2 7" xfId="10388" xr:uid="{00000000-0005-0000-0000-0000D1200000}"/>
    <cellStyle name="40% – paryškinimas 4 5 3" xfId="4203" xr:uid="{00000000-0005-0000-0000-0000D2200000}"/>
    <cellStyle name="40% – paryškinimas 4 5 3 2" xfId="4204" xr:uid="{00000000-0005-0000-0000-0000D3200000}"/>
    <cellStyle name="40% – paryškinimas 4 5 3 2 2" xfId="4205" xr:uid="{00000000-0005-0000-0000-0000D4200000}"/>
    <cellStyle name="40% – paryškinimas 4 5 3 2 2 2" xfId="4206" xr:uid="{00000000-0005-0000-0000-0000D5200000}"/>
    <cellStyle name="40% – paryškinimas 4 5 3 2 2 2 2" xfId="4207" xr:uid="{00000000-0005-0000-0000-0000D6200000}"/>
    <cellStyle name="40% – paryškinimas 4 5 3 2 2 2 2 2" xfId="14165" xr:uid="{00000000-0005-0000-0000-0000D7200000}"/>
    <cellStyle name="40% – paryškinimas 4 5 3 2 2 2 3" xfId="10407" xr:uid="{00000000-0005-0000-0000-0000D8200000}"/>
    <cellStyle name="40% – paryškinimas 4 5 3 2 2 3" xfId="4208" xr:uid="{00000000-0005-0000-0000-0000D9200000}"/>
    <cellStyle name="40% – paryškinimas 4 5 3 2 2 3 2" xfId="14166" xr:uid="{00000000-0005-0000-0000-0000DA200000}"/>
    <cellStyle name="40% – paryškinimas 4 5 3 2 2 4" xfId="10406" xr:uid="{00000000-0005-0000-0000-0000DB200000}"/>
    <cellStyle name="40% – paryškinimas 4 5 3 2 3" xfId="4209" xr:uid="{00000000-0005-0000-0000-0000DC200000}"/>
    <cellStyle name="40% – paryškinimas 4 5 3 2 3 2" xfId="4210" xr:uid="{00000000-0005-0000-0000-0000DD200000}"/>
    <cellStyle name="40% – paryškinimas 4 5 3 2 3 2 2" xfId="14167" xr:uid="{00000000-0005-0000-0000-0000DE200000}"/>
    <cellStyle name="40% – paryškinimas 4 5 3 2 3 3" xfId="10408" xr:uid="{00000000-0005-0000-0000-0000DF200000}"/>
    <cellStyle name="40% – paryškinimas 4 5 3 2 4" xfId="4211" xr:uid="{00000000-0005-0000-0000-0000E0200000}"/>
    <cellStyle name="40% – paryškinimas 4 5 3 2 4 2" xfId="14168" xr:uid="{00000000-0005-0000-0000-0000E1200000}"/>
    <cellStyle name="40% – paryškinimas 4 5 3 2 5" xfId="10405" xr:uid="{00000000-0005-0000-0000-0000E2200000}"/>
    <cellStyle name="40% – paryškinimas 4 5 3 3" xfId="4212" xr:uid="{00000000-0005-0000-0000-0000E3200000}"/>
    <cellStyle name="40% – paryškinimas 4 5 3 3 2" xfId="4213" xr:uid="{00000000-0005-0000-0000-0000E4200000}"/>
    <cellStyle name="40% – paryškinimas 4 5 3 3 2 2" xfId="4214" xr:uid="{00000000-0005-0000-0000-0000E5200000}"/>
    <cellStyle name="40% – paryškinimas 4 5 3 3 2 2 2" xfId="14169" xr:uid="{00000000-0005-0000-0000-0000E6200000}"/>
    <cellStyle name="40% – paryškinimas 4 5 3 3 2 3" xfId="10410" xr:uid="{00000000-0005-0000-0000-0000E7200000}"/>
    <cellStyle name="40% – paryškinimas 4 5 3 3 3" xfId="4215" xr:uid="{00000000-0005-0000-0000-0000E8200000}"/>
    <cellStyle name="40% – paryškinimas 4 5 3 3 3 2" xfId="14170" xr:uid="{00000000-0005-0000-0000-0000E9200000}"/>
    <cellStyle name="40% – paryškinimas 4 5 3 3 4" xfId="10409" xr:uid="{00000000-0005-0000-0000-0000EA200000}"/>
    <cellStyle name="40% – paryškinimas 4 5 3 4" xfId="4216" xr:uid="{00000000-0005-0000-0000-0000EB200000}"/>
    <cellStyle name="40% – paryškinimas 4 5 3 4 2" xfId="4217" xr:uid="{00000000-0005-0000-0000-0000EC200000}"/>
    <cellStyle name="40% – paryškinimas 4 5 3 4 2 2" xfId="14171" xr:uid="{00000000-0005-0000-0000-0000ED200000}"/>
    <cellStyle name="40% – paryškinimas 4 5 3 4 3" xfId="10411" xr:uid="{00000000-0005-0000-0000-0000EE200000}"/>
    <cellStyle name="40% – paryškinimas 4 5 3 5" xfId="4218" xr:uid="{00000000-0005-0000-0000-0000EF200000}"/>
    <cellStyle name="40% – paryškinimas 4 5 3 5 2" xfId="14172" xr:uid="{00000000-0005-0000-0000-0000F0200000}"/>
    <cellStyle name="40% – paryškinimas 4 5 3 6" xfId="10404" xr:uid="{00000000-0005-0000-0000-0000F1200000}"/>
    <cellStyle name="40% – paryškinimas 4 5 4" xfId="4219" xr:uid="{00000000-0005-0000-0000-0000F2200000}"/>
    <cellStyle name="40% – paryškinimas 4 5 4 2" xfId="4220" xr:uid="{00000000-0005-0000-0000-0000F3200000}"/>
    <cellStyle name="40% – paryškinimas 4 5 4 2 2" xfId="4221" xr:uid="{00000000-0005-0000-0000-0000F4200000}"/>
    <cellStyle name="40% – paryškinimas 4 5 4 2 2 2" xfId="4222" xr:uid="{00000000-0005-0000-0000-0000F5200000}"/>
    <cellStyle name="40% – paryškinimas 4 5 4 2 2 2 2" xfId="14173" xr:uid="{00000000-0005-0000-0000-0000F6200000}"/>
    <cellStyle name="40% – paryškinimas 4 5 4 2 2 3" xfId="10414" xr:uid="{00000000-0005-0000-0000-0000F7200000}"/>
    <cellStyle name="40% – paryškinimas 4 5 4 2 3" xfId="4223" xr:uid="{00000000-0005-0000-0000-0000F8200000}"/>
    <cellStyle name="40% – paryškinimas 4 5 4 2 3 2" xfId="14174" xr:uid="{00000000-0005-0000-0000-0000F9200000}"/>
    <cellStyle name="40% – paryškinimas 4 5 4 2 4" xfId="10413" xr:uid="{00000000-0005-0000-0000-0000FA200000}"/>
    <cellStyle name="40% – paryškinimas 4 5 4 3" xfId="4224" xr:uid="{00000000-0005-0000-0000-0000FB200000}"/>
    <cellStyle name="40% – paryškinimas 4 5 4 3 2" xfId="4225" xr:uid="{00000000-0005-0000-0000-0000FC200000}"/>
    <cellStyle name="40% – paryškinimas 4 5 4 3 2 2" xfId="14175" xr:uid="{00000000-0005-0000-0000-0000FD200000}"/>
    <cellStyle name="40% – paryškinimas 4 5 4 3 3" xfId="10415" xr:uid="{00000000-0005-0000-0000-0000FE200000}"/>
    <cellStyle name="40% – paryškinimas 4 5 4 4" xfId="4226" xr:uid="{00000000-0005-0000-0000-0000FF200000}"/>
    <cellStyle name="40% – paryškinimas 4 5 4 4 2" xfId="14176" xr:uid="{00000000-0005-0000-0000-000000210000}"/>
    <cellStyle name="40% – paryškinimas 4 5 4 5" xfId="10412" xr:uid="{00000000-0005-0000-0000-000001210000}"/>
    <cellStyle name="40% – paryškinimas 4 5 5" xfId="4227" xr:uid="{00000000-0005-0000-0000-000002210000}"/>
    <cellStyle name="40% – paryškinimas 4 5 5 2" xfId="4228" xr:uid="{00000000-0005-0000-0000-000003210000}"/>
    <cellStyle name="40% – paryškinimas 4 5 5 2 2" xfId="4229" xr:uid="{00000000-0005-0000-0000-000004210000}"/>
    <cellStyle name="40% – paryškinimas 4 5 5 2 2 2" xfId="14177" xr:uid="{00000000-0005-0000-0000-000005210000}"/>
    <cellStyle name="40% – paryškinimas 4 5 5 2 3" xfId="10417" xr:uid="{00000000-0005-0000-0000-000006210000}"/>
    <cellStyle name="40% – paryškinimas 4 5 5 3" xfId="4230" xr:uid="{00000000-0005-0000-0000-000007210000}"/>
    <cellStyle name="40% – paryškinimas 4 5 5 3 2" xfId="14178" xr:uid="{00000000-0005-0000-0000-000008210000}"/>
    <cellStyle name="40% – paryškinimas 4 5 5 4" xfId="10416" xr:uid="{00000000-0005-0000-0000-000009210000}"/>
    <cellStyle name="40% – paryškinimas 4 5 6" xfId="4231" xr:uid="{00000000-0005-0000-0000-00000A210000}"/>
    <cellStyle name="40% – paryškinimas 4 5 6 2" xfId="4232" xr:uid="{00000000-0005-0000-0000-00000B210000}"/>
    <cellStyle name="40% – paryškinimas 4 5 6 2 2" xfId="14179" xr:uid="{00000000-0005-0000-0000-00000C210000}"/>
    <cellStyle name="40% – paryškinimas 4 5 6 3" xfId="10418" xr:uid="{00000000-0005-0000-0000-00000D210000}"/>
    <cellStyle name="40% – paryškinimas 4 5 7" xfId="4233" xr:uid="{00000000-0005-0000-0000-00000E210000}"/>
    <cellStyle name="40% – paryškinimas 4 5 7 2" xfId="14180" xr:uid="{00000000-0005-0000-0000-00000F210000}"/>
    <cellStyle name="40% – paryškinimas 4 5 8" xfId="10387" xr:uid="{00000000-0005-0000-0000-000010210000}"/>
    <cellStyle name="40% – paryškinimas 4 6" xfId="4234" xr:uid="{00000000-0005-0000-0000-000011210000}"/>
    <cellStyle name="40% – paryškinimas 4 6 2" xfId="4235" xr:uid="{00000000-0005-0000-0000-000012210000}"/>
    <cellStyle name="40% – paryškinimas 4 6 2 2" xfId="4236" xr:uid="{00000000-0005-0000-0000-000013210000}"/>
    <cellStyle name="40% – paryškinimas 4 6 2 2 2" xfId="4237" xr:uid="{00000000-0005-0000-0000-000014210000}"/>
    <cellStyle name="40% – paryškinimas 4 6 2 2 2 2" xfId="4238" xr:uid="{00000000-0005-0000-0000-000015210000}"/>
    <cellStyle name="40% – paryškinimas 4 6 2 2 2 2 2" xfId="4239" xr:uid="{00000000-0005-0000-0000-000016210000}"/>
    <cellStyle name="40% – paryškinimas 4 6 2 2 2 2 2 2" xfId="14181" xr:uid="{00000000-0005-0000-0000-000017210000}"/>
    <cellStyle name="40% – paryškinimas 4 6 2 2 2 2 3" xfId="10423" xr:uid="{00000000-0005-0000-0000-000018210000}"/>
    <cellStyle name="40% – paryškinimas 4 6 2 2 2 3" xfId="4240" xr:uid="{00000000-0005-0000-0000-000019210000}"/>
    <cellStyle name="40% – paryškinimas 4 6 2 2 2 3 2" xfId="14182" xr:uid="{00000000-0005-0000-0000-00001A210000}"/>
    <cellStyle name="40% – paryškinimas 4 6 2 2 2 4" xfId="10422" xr:uid="{00000000-0005-0000-0000-00001B210000}"/>
    <cellStyle name="40% – paryškinimas 4 6 2 2 3" xfId="4241" xr:uid="{00000000-0005-0000-0000-00001C210000}"/>
    <cellStyle name="40% – paryškinimas 4 6 2 2 3 2" xfId="4242" xr:uid="{00000000-0005-0000-0000-00001D210000}"/>
    <cellStyle name="40% – paryškinimas 4 6 2 2 3 2 2" xfId="14183" xr:uid="{00000000-0005-0000-0000-00001E210000}"/>
    <cellStyle name="40% – paryškinimas 4 6 2 2 3 3" xfId="10424" xr:uid="{00000000-0005-0000-0000-00001F210000}"/>
    <cellStyle name="40% – paryškinimas 4 6 2 2 4" xfId="4243" xr:uid="{00000000-0005-0000-0000-000020210000}"/>
    <cellStyle name="40% – paryškinimas 4 6 2 2 4 2" xfId="14184" xr:uid="{00000000-0005-0000-0000-000021210000}"/>
    <cellStyle name="40% – paryškinimas 4 6 2 2 5" xfId="10421" xr:uid="{00000000-0005-0000-0000-000022210000}"/>
    <cellStyle name="40% – paryškinimas 4 6 2 3" xfId="4244" xr:uid="{00000000-0005-0000-0000-000023210000}"/>
    <cellStyle name="40% – paryškinimas 4 6 2 3 2" xfId="4245" xr:uid="{00000000-0005-0000-0000-000024210000}"/>
    <cellStyle name="40% – paryškinimas 4 6 2 3 2 2" xfId="4246" xr:uid="{00000000-0005-0000-0000-000025210000}"/>
    <cellStyle name="40% – paryškinimas 4 6 2 3 2 2 2" xfId="14185" xr:uid="{00000000-0005-0000-0000-000026210000}"/>
    <cellStyle name="40% – paryškinimas 4 6 2 3 2 3" xfId="10426" xr:uid="{00000000-0005-0000-0000-000027210000}"/>
    <cellStyle name="40% – paryškinimas 4 6 2 3 3" xfId="4247" xr:uid="{00000000-0005-0000-0000-000028210000}"/>
    <cellStyle name="40% – paryškinimas 4 6 2 3 3 2" xfId="14186" xr:uid="{00000000-0005-0000-0000-000029210000}"/>
    <cellStyle name="40% – paryškinimas 4 6 2 3 4" xfId="10425" xr:uid="{00000000-0005-0000-0000-00002A210000}"/>
    <cellStyle name="40% – paryškinimas 4 6 2 4" xfId="4248" xr:uid="{00000000-0005-0000-0000-00002B210000}"/>
    <cellStyle name="40% – paryškinimas 4 6 2 4 2" xfId="4249" xr:uid="{00000000-0005-0000-0000-00002C210000}"/>
    <cellStyle name="40% – paryškinimas 4 6 2 4 2 2" xfId="14187" xr:uid="{00000000-0005-0000-0000-00002D210000}"/>
    <cellStyle name="40% – paryškinimas 4 6 2 4 3" xfId="10427" xr:uid="{00000000-0005-0000-0000-00002E210000}"/>
    <cellStyle name="40% – paryškinimas 4 6 2 5" xfId="4250" xr:uid="{00000000-0005-0000-0000-00002F210000}"/>
    <cellStyle name="40% – paryškinimas 4 6 2 5 2" xfId="14188" xr:uid="{00000000-0005-0000-0000-000030210000}"/>
    <cellStyle name="40% – paryškinimas 4 6 2 6" xfId="10420" xr:uid="{00000000-0005-0000-0000-000031210000}"/>
    <cellStyle name="40% – paryškinimas 4 6 3" xfId="4251" xr:uid="{00000000-0005-0000-0000-000032210000}"/>
    <cellStyle name="40% – paryškinimas 4 6 3 2" xfId="4252" xr:uid="{00000000-0005-0000-0000-000033210000}"/>
    <cellStyle name="40% – paryškinimas 4 6 3 2 2" xfId="4253" xr:uid="{00000000-0005-0000-0000-000034210000}"/>
    <cellStyle name="40% – paryškinimas 4 6 3 2 2 2" xfId="4254" xr:uid="{00000000-0005-0000-0000-000035210000}"/>
    <cellStyle name="40% – paryškinimas 4 6 3 2 2 2 2" xfId="14189" xr:uid="{00000000-0005-0000-0000-000036210000}"/>
    <cellStyle name="40% – paryškinimas 4 6 3 2 2 3" xfId="10430" xr:uid="{00000000-0005-0000-0000-000037210000}"/>
    <cellStyle name="40% – paryškinimas 4 6 3 2 3" xfId="4255" xr:uid="{00000000-0005-0000-0000-000038210000}"/>
    <cellStyle name="40% – paryškinimas 4 6 3 2 3 2" xfId="14190" xr:uid="{00000000-0005-0000-0000-000039210000}"/>
    <cellStyle name="40% – paryškinimas 4 6 3 2 4" xfId="10429" xr:uid="{00000000-0005-0000-0000-00003A210000}"/>
    <cellStyle name="40% – paryškinimas 4 6 3 3" xfId="4256" xr:uid="{00000000-0005-0000-0000-00003B210000}"/>
    <cellStyle name="40% – paryškinimas 4 6 3 3 2" xfId="4257" xr:uid="{00000000-0005-0000-0000-00003C210000}"/>
    <cellStyle name="40% – paryškinimas 4 6 3 3 2 2" xfId="14191" xr:uid="{00000000-0005-0000-0000-00003D210000}"/>
    <cellStyle name="40% – paryškinimas 4 6 3 3 3" xfId="10431" xr:uid="{00000000-0005-0000-0000-00003E210000}"/>
    <cellStyle name="40% – paryškinimas 4 6 3 4" xfId="4258" xr:uid="{00000000-0005-0000-0000-00003F210000}"/>
    <cellStyle name="40% – paryškinimas 4 6 3 4 2" xfId="14192" xr:uid="{00000000-0005-0000-0000-000040210000}"/>
    <cellStyle name="40% – paryškinimas 4 6 3 5" xfId="10428" xr:uid="{00000000-0005-0000-0000-000041210000}"/>
    <cellStyle name="40% – paryškinimas 4 6 4" xfId="4259" xr:uid="{00000000-0005-0000-0000-000042210000}"/>
    <cellStyle name="40% – paryškinimas 4 6 4 2" xfId="4260" xr:uid="{00000000-0005-0000-0000-000043210000}"/>
    <cellStyle name="40% – paryškinimas 4 6 4 2 2" xfId="4261" xr:uid="{00000000-0005-0000-0000-000044210000}"/>
    <cellStyle name="40% – paryškinimas 4 6 4 2 2 2" xfId="14193" xr:uid="{00000000-0005-0000-0000-000045210000}"/>
    <cellStyle name="40% – paryškinimas 4 6 4 2 3" xfId="10433" xr:uid="{00000000-0005-0000-0000-000046210000}"/>
    <cellStyle name="40% – paryškinimas 4 6 4 3" xfId="4262" xr:uid="{00000000-0005-0000-0000-000047210000}"/>
    <cellStyle name="40% – paryškinimas 4 6 4 3 2" xfId="14194" xr:uid="{00000000-0005-0000-0000-000048210000}"/>
    <cellStyle name="40% – paryškinimas 4 6 4 4" xfId="10432" xr:uid="{00000000-0005-0000-0000-000049210000}"/>
    <cellStyle name="40% – paryškinimas 4 6 5" xfId="4263" xr:uid="{00000000-0005-0000-0000-00004A210000}"/>
    <cellStyle name="40% – paryškinimas 4 6 5 2" xfId="4264" xr:uid="{00000000-0005-0000-0000-00004B210000}"/>
    <cellStyle name="40% – paryškinimas 4 6 5 2 2" xfId="14195" xr:uid="{00000000-0005-0000-0000-00004C210000}"/>
    <cellStyle name="40% – paryškinimas 4 6 5 3" xfId="10434" xr:uid="{00000000-0005-0000-0000-00004D210000}"/>
    <cellStyle name="40% – paryškinimas 4 6 6" xfId="4265" xr:uid="{00000000-0005-0000-0000-00004E210000}"/>
    <cellStyle name="40% – paryškinimas 4 6 6 2" xfId="14196" xr:uid="{00000000-0005-0000-0000-00004F210000}"/>
    <cellStyle name="40% – paryškinimas 4 6 7" xfId="10419" xr:uid="{00000000-0005-0000-0000-000050210000}"/>
    <cellStyle name="40% – paryškinimas 5 2" xfId="4266" xr:uid="{00000000-0005-0000-0000-000051210000}"/>
    <cellStyle name="40% – paryškinimas 5 2 2" xfId="4267" xr:uid="{00000000-0005-0000-0000-000052210000}"/>
    <cellStyle name="40% – paryškinimas 5 2 2 10" xfId="10436" xr:uid="{00000000-0005-0000-0000-000053210000}"/>
    <cellStyle name="40% – paryškinimas 5 2 2 2" xfId="4268" xr:uid="{00000000-0005-0000-0000-000054210000}"/>
    <cellStyle name="40% – paryškinimas 5 2 2 2 2" xfId="4269" xr:uid="{00000000-0005-0000-0000-000055210000}"/>
    <cellStyle name="40% – paryškinimas 5 2 2 2 2 2" xfId="4270" xr:uid="{00000000-0005-0000-0000-000056210000}"/>
    <cellStyle name="40% – paryškinimas 5 2 2 2 2 2 2" xfId="4271" xr:uid="{00000000-0005-0000-0000-000057210000}"/>
    <cellStyle name="40% – paryškinimas 5 2 2 2 2 2 2 2" xfId="4272" xr:uid="{00000000-0005-0000-0000-000058210000}"/>
    <cellStyle name="40% – paryškinimas 5 2 2 2 2 2 2 2 2" xfId="10441" xr:uid="{00000000-0005-0000-0000-000059210000}"/>
    <cellStyle name="40% – paryškinimas 5 2 2 2 2 2 2 3" xfId="10440" xr:uid="{00000000-0005-0000-0000-00005A210000}"/>
    <cellStyle name="40% – paryškinimas 5 2 2 2 2 2 3" xfId="4273" xr:uid="{00000000-0005-0000-0000-00005B210000}"/>
    <cellStyle name="40% – paryškinimas 5 2 2 2 2 2 3 2" xfId="10442" xr:uid="{00000000-0005-0000-0000-00005C210000}"/>
    <cellStyle name="40% – paryškinimas 5 2 2 2 2 2 4" xfId="10439" xr:uid="{00000000-0005-0000-0000-00005D210000}"/>
    <cellStyle name="40% – paryškinimas 5 2 2 2 2 3" xfId="4274" xr:uid="{00000000-0005-0000-0000-00005E210000}"/>
    <cellStyle name="40% – paryškinimas 5 2 2 2 2 3 2" xfId="4275" xr:uid="{00000000-0005-0000-0000-00005F210000}"/>
    <cellStyle name="40% – paryškinimas 5 2 2 2 2 3 2 2" xfId="10444" xr:uid="{00000000-0005-0000-0000-000060210000}"/>
    <cellStyle name="40% – paryškinimas 5 2 2 2 2 3 3" xfId="10443" xr:uid="{00000000-0005-0000-0000-000061210000}"/>
    <cellStyle name="40% – paryškinimas 5 2 2 2 2 4" xfId="4276" xr:uid="{00000000-0005-0000-0000-000062210000}"/>
    <cellStyle name="40% – paryškinimas 5 2 2 2 2 4 2" xfId="10445" xr:uid="{00000000-0005-0000-0000-000063210000}"/>
    <cellStyle name="40% – paryškinimas 5 2 2 2 2 5" xfId="10438" xr:uid="{00000000-0005-0000-0000-000064210000}"/>
    <cellStyle name="40% – paryškinimas 5 2 2 2 3" xfId="4277" xr:uid="{00000000-0005-0000-0000-000065210000}"/>
    <cellStyle name="40% – paryškinimas 5 2 2 2 3 2" xfId="4278" xr:uid="{00000000-0005-0000-0000-000066210000}"/>
    <cellStyle name="40% – paryškinimas 5 2 2 2 3 2 2" xfId="4279" xr:uid="{00000000-0005-0000-0000-000067210000}"/>
    <cellStyle name="40% – paryškinimas 5 2 2 2 3 2 2 2" xfId="10448" xr:uid="{00000000-0005-0000-0000-000068210000}"/>
    <cellStyle name="40% – paryškinimas 5 2 2 2 3 2 3" xfId="10447" xr:uid="{00000000-0005-0000-0000-000069210000}"/>
    <cellStyle name="40% – paryškinimas 5 2 2 2 3 3" xfId="4280" xr:uid="{00000000-0005-0000-0000-00006A210000}"/>
    <cellStyle name="40% – paryškinimas 5 2 2 2 3 3 2" xfId="10449" xr:uid="{00000000-0005-0000-0000-00006B210000}"/>
    <cellStyle name="40% – paryškinimas 5 2 2 2 3 4" xfId="10446" xr:uid="{00000000-0005-0000-0000-00006C210000}"/>
    <cellStyle name="40% – paryškinimas 5 2 2 2 4" xfId="4281" xr:uid="{00000000-0005-0000-0000-00006D210000}"/>
    <cellStyle name="40% – paryškinimas 5 2 2 2 4 2" xfId="4282" xr:uid="{00000000-0005-0000-0000-00006E210000}"/>
    <cellStyle name="40% – paryškinimas 5 2 2 2 4 2 2" xfId="10451" xr:uid="{00000000-0005-0000-0000-00006F210000}"/>
    <cellStyle name="40% – paryškinimas 5 2 2 2 4 3" xfId="10450" xr:uid="{00000000-0005-0000-0000-000070210000}"/>
    <cellStyle name="40% – paryškinimas 5 2 2 2 5" xfId="4283" xr:uid="{00000000-0005-0000-0000-000071210000}"/>
    <cellStyle name="40% – paryškinimas 5 2 2 2 5 2" xfId="10452" xr:uid="{00000000-0005-0000-0000-000072210000}"/>
    <cellStyle name="40% – paryškinimas 5 2 2 2 6" xfId="10437" xr:uid="{00000000-0005-0000-0000-000073210000}"/>
    <cellStyle name="40% – paryškinimas 5 2 2 3" xfId="4284" xr:uid="{00000000-0005-0000-0000-000074210000}"/>
    <cellStyle name="40% – paryškinimas 5 2 2 3 2" xfId="4285" xr:uid="{00000000-0005-0000-0000-000075210000}"/>
    <cellStyle name="40% – paryškinimas 5 2 2 3 2 2" xfId="4286" xr:uid="{00000000-0005-0000-0000-000076210000}"/>
    <cellStyle name="40% – paryškinimas 5 2 2 3 2 2 2" xfId="4287" xr:uid="{00000000-0005-0000-0000-000077210000}"/>
    <cellStyle name="40% – paryškinimas 5 2 2 3 2 2 2 2" xfId="10456" xr:uid="{00000000-0005-0000-0000-000078210000}"/>
    <cellStyle name="40% – paryškinimas 5 2 2 3 2 2 3" xfId="10455" xr:uid="{00000000-0005-0000-0000-000079210000}"/>
    <cellStyle name="40% – paryškinimas 5 2 2 3 2 3" xfId="4288" xr:uid="{00000000-0005-0000-0000-00007A210000}"/>
    <cellStyle name="40% – paryškinimas 5 2 2 3 2 3 2" xfId="10457" xr:uid="{00000000-0005-0000-0000-00007B210000}"/>
    <cellStyle name="40% – paryškinimas 5 2 2 3 2 4" xfId="10454" xr:uid="{00000000-0005-0000-0000-00007C210000}"/>
    <cellStyle name="40% – paryškinimas 5 2 2 3 3" xfId="4289" xr:uid="{00000000-0005-0000-0000-00007D210000}"/>
    <cellStyle name="40% – paryškinimas 5 2 2 3 3 2" xfId="4290" xr:uid="{00000000-0005-0000-0000-00007E210000}"/>
    <cellStyle name="40% – paryškinimas 5 2 2 3 3 2 2" xfId="10459" xr:uid="{00000000-0005-0000-0000-00007F210000}"/>
    <cellStyle name="40% – paryškinimas 5 2 2 3 3 3" xfId="10458" xr:uid="{00000000-0005-0000-0000-000080210000}"/>
    <cellStyle name="40% – paryškinimas 5 2 2 3 4" xfId="4291" xr:uid="{00000000-0005-0000-0000-000081210000}"/>
    <cellStyle name="40% – paryškinimas 5 2 2 3 4 2" xfId="10460" xr:uid="{00000000-0005-0000-0000-000082210000}"/>
    <cellStyle name="40% – paryškinimas 5 2 2 3 5" xfId="10453" xr:uid="{00000000-0005-0000-0000-000083210000}"/>
    <cellStyle name="40% – paryškinimas 5 2 2 4" xfId="4292" xr:uid="{00000000-0005-0000-0000-000084210000}"/>
    <cellStyle name="40% – paryškinimas 5 2 2 4 2" xfId="4293" xr:uid="{00000000-0005-0000-0000-000085210000}"/>
    <cellStyle name="40% – paryškinimas 5 2 2 4 2 2" xfId="4294" xr:uid="{00000000-0005-0000-0000-000086210000}"/>
    <cellStyle name="40% – paryškinimas 5 2 2 4 2 2 2" xfId="10463" xr:uid="{00000000-0005-0000-0000-000087210000}"/>
    <cellStyle name="40% – paryškinimas 5 2 2 4 2 3" xfId="10462" xr:uid="{00000000-0005-0000-0000-000088210000}"/>
    <cellStyle name="40% – paryškinimas 5 2 2 4 3" xfId="4295" xr:uid="{00000000-0005-0000-0000-000089210000}"/>
    <cellStyle name="40% – paryškinimas 5 2 2 4 3 2" xfId="10464" xr:uid="{00000000-0005-0000-0000-00008A210000}"/>
    <cellStyle name="40% – paryškinimas 5 2 2 4 4" xfId="10461" xr:uid="{00000000-0005-0000-0000-00008B210000}"/>
    <cellStyle name="40% – paryškinimas 5 2 2 5" xfId="4296" xr:uid="{00000000-0005-0000-0000-00008C210000}"/>
    <cellStyle name="40% – paryškinimas 5 2 2 5 2" xfId="4297" xr:uid="{00000000-0005-0000-0000-00008D210000}"/>
    <cellStyle name="40% – paryškinimas 5 2 2 5 2 2" xfId="10466" xr:uid="{00000000-0005-0000-0000-00008E210000}"/>
    <cellStyle name="40% – paryškinimas 5 2 2 5 3" xfId="10465" xr:uid="{00000000-0005-0000-0000-00008F210000}"/>
    <cellStyle name="40% – paryškinimas 5 2 2 6" xfId="4298" xr:uid="{00000000-0005-0000-0000-000090210000}"/>
    <cellStyle name="40% – paryškinimas 5 2 2 6 2" xfId="10467" xr:uid="{00000000-0005-0000-0000-000091210000}"/>
    <cellStyle name="40% – paryškinimas 5 2 2 7" xfId="4299" xr:uid="{00000000-0005-0000-0000-000092210000}"/>
    <cellStyle name="40% – paryškinimas 5 2 2 7 2" xfId="10468" xr:uid="{00000000-0005-0000-0000-000093210000}"/>
    <cellStyle name="40% – paryškinimas 5 2 2 8" xfId="4300" xr:uid="{00000000-0005-0000-0000-000094210000}"/>
    <cellStyle name="40% – paryškinimas 5 2 2 8 2" xfId="10469" xr:uid="{00000000-0005-0000-0000-000095210000}"/>
    <cellStyle name="40% – paryškinimas 5 2 2 9" xfId="4301" xr:uid="{00000000-0005-0000-0000-000096210000}"/>
    <cellStyle name="40% – paryškinimas 5 2 2 9 2" xfId="12307" xr:uid="{00000000-0005-0000-0000-000097210000}"/>
    <cellStyle name="40% – paryškinimas 5 2 3" xfId="4302" xr:uid="{00000000-0005-0000-0000-000098210000}"/>
    <cellStyle name="40% – paryškinimas 5 2 3 2" xfId="4303" xr:uid="{00000000-0005-0000-0000-000099210000}"/>
    <cellStyle name="40% – paryškinimas 5 2 3 2 2" xfId="4304" xr:uid="{00000000-0005-0000-0000-00009A210000}"/>
    <cellStyle name="40% – paryškinimas 5 2 3 2 2 2" xfId="4305" xr:uid="{00000000-0005-0000-0000-00009B210000}"/>
    <cellStyle name="40% – paryškinimas 5 2 3 2 2 2 2" xfId="4306" xr:uid="{00000000-0005-0000-0000-00009C210000}"/>
    <cellStyle name="40% – paryškinimas 5 2 3 2 2 2 2 2" xfId="10474" xr:uid="{00000000-0005-0000-0000-00009D210000}"/>
    <cellStyle name="40% – paryškinimas 5 2 3 2 2 2 3" xfId="10473" xr:uid="{00000000-0005-0000-0000-00009E210000}"/>
    <cellStyle name="40% – paryškinimas 5 2 3 2 2 3" xfId="4307" xr:uid="{00000000-0005-0000-0000-00009F210000}"/>
    <cellStyle name="40% – paryškinimas 5 2 3 2 2 3 2" xfId="10475" xr:uid="{00000000-0005-0000-0000-0000A0210000}"/>
    <cellStyle name="40% – paryškinimas 5 2 3 2 2 4" xfId="10472" xr:uid="{00000000-0005-0000-0000-0000A1210000}"/>
    <cellStyle name="40% – paryškinimas 5 2 3 2 3" xfId="4308" xr:uid="{00000000-0005-0000-0000-0000A2210000}"/>
    <cellStyle name="40% – paryškinimas 5 2 3 2 3 2" xfId="4309" xr:uid="{00000000-0005-0000-0000-0000A3210000}"/>
    <cellStyle name="40% – paryškinimas 5 2 3 2 3 2 2" xfId="10477" xr:uid="{00000000-0005-0000-0000-0000A4210000}"/>
    <cellStyle name="40% – paryškinimas 5 2 3 2 3 3" xfId="10476" xr:uid="{00000000-0005-0000-0000-0000A5210000}"/>
    <cellStyle name="40% – paryškinimas 5 2 3 2 4" xfId="4310" xr:uid="{00000000-0005-0000-0000-0000A6210000}"/>
    <cellStyle name="40% – paryškinimas 5 2 3 2 4 2" xfId="10478" xr:uid="{00000000-0005-0000-0000-0000A7210000}"/>
    <cellStyle name="40% – paryškinimas 5 2 3 2 5" xfId="10471" xr:uid="{00000000-0005-0000-0000-0000A8210000}"/>
    <cellStyle name="40% – paryškinimas 5 2 3 3" xfId="4311" xr:uid="{00000000-0005-0000-0000-0000A9210000}"/>
    <cellStyle name="40% – paryškinimas 5 2 3 3 2" xfId="4312" xr:uid="{00000000-0005-0000-0000-0000AA210000}"/>
    <cellStyle name="40% – paryškinimas 5 2 3 3 2 2" xfId="4313" xr:uid="{00000000-0005-0000-0000-0000AB210000}"/>
    <cellStyle name="40% – paryškinimas 5 2 3 3 2 2 2" xfId="10481" xr:uid="{00000000-0005-0000-0000-0000AC210000}"/>
    <cellStyle name="40% – paryškinimas 5 2 3 3 2 3" xfId="10480" xr:uid="{00000000-0005-0000-0000-0000AD210000}"/>
    <cellStyle name="40% – paryškinimas 5 2 3 3 3" xfId="4314" xr:uid="{00000000-0005-0000-0000-0000AE210000}"/>
    <cellStyle name="40% – paryškinimas 5 2 3 3 3 2" xfId="10482" xr:uid="{00000000-0005-0000-0000-0000AF210000}"/>
    <cellStyle name="40% – paryškinimas 5 2 3 3 4" xfId="10479" xr:uid="{00000000-0005-0000-0000-0000B0210000}"/>
    <cellStyle name="40% – paryškinimas 5 2 3 4" xfId="4315" xr:uid="{00000000-0005-0000-0000-0000B1210000}"/>
    <cellStyle name="40% – paryškinimas 5 2 3 4 2" xfId="4316" xr:uid="{00000000-0005-0000-0000-0000B2210000}"/>
    <cellStyle name="40% – paryškinimas 5 2 3 4 2 2" xfId="10484" xr:uid="{00000000-0005-0000-0000-0000B3210000}"/>
    <cellStyle name="40% – paryškinimas 5 2 3 4 3" xfId="10483" xr:uid="{00000000-0005-0000-0000-0000B4210000}"/>
    <cellStyle name="40% – paryškinimas 5 2 3 5" xfId="4317" xr:uid="{00000000-0005-0000-0000-0000B5210000}"/>
    <cellStyle name="40% – paryškinimas 5 2 3 5 2" xfId="10485" xr:uid="{00000000-0005-0000-0000-0000B6210000}"/>
    <cellStyle name="40% – paryškinimas 5 2 3 6" xfId="10470" xr:uid="{00000000-0005-0000-0000-0000B7210000}"/>
    <cellStyle name="40% – paryškinimas 5 2 4" xfId="4318" xr:uid="{00000000-0005-0000-0000-0000B8210000}"/>
    <cellStyle name="40% – paryškinimas 5 2 4 2" xfId="4319" xr:uid="{00000000-0005-0000-0000-0000B9210000}"/>
    <cellStyle name="40% – paryškinimas 5 2 4 2 2" xfId="4320" xr:uid="{00000000-0005-0000-0000-0000BA210000}"/>
    <cellStyle name="40% – paryškinimas 5 2 4 2 2 2" xfId="4321" xr:uid="{00000000-0005-0000-0000-0000BB210000}"/>
    <cellStyle name="40% – paryškinimas 5 2 4 2 2 2 2" xfId="10489" xr:uid="{00000000-0005-0000-0000-0000BC210000}"/>
    <cellStyle name="40% – paryškinimas 5 2 4 2 2 3" xfId="10488" xr:uid="{00000000-0005-0000-0000-0000BD210000}"/>
    <cellStyle name="40% – paryškinimas 5 2 4 2 3" xfId="4322" xr:uid="{00000000-0005-0000-0000-0000BE210000}"/>
    <cellStyle name="40% – paryškinimas 5 2 4 2 3 2" xfId="10490" xr:uid="{00000000-0005-0000-0000-0000BF210000}"/>
    <cellStyle name="40% – paryškinimas 5 2 4 2 4" xfId="10487" xr:uid="{00000000-0005-0000-0000-0000C0210000}"/>
    <cellStyle name="40% – paryškinimas 5 2 4 3" xfId="4323" xr:uid="{00000000-0005-0000-0000-0000C1210000}"/>
    <cellStyle name="40% – paryškinimas 5 2 4 3 2" xfId="4324" xr:uid="{00000000-0005-0000-0000-0000C2210000}"/>
    <cellStyle name="40% – paryškinimas 5 2 4 3 2 2" xfId="10492" xr:uid="{00000000-0005-0000-0000-0000C3210000}"/>
    <cellStyle name="40% – paryškinimas 5 2 4 3 3" xfId="10491" xr:uid="{00000000-0005-0000-0000-0000C4210000}"/>
    <cellStyle name="40% – paryškinimas 5 2 4 4" xfId="4325" xr:uid="{00000000-0005-0000-0000-0000C5210000}"/>
    <cellStyle name="40% – paryškinimas 5 2 4 4 2" xfId="10493" xr:uid="{00000000-0005-0000-0000-0000C6210000}"/>
    <cellStyle name="40% – paryškinimas 5 2 4 5" xfId="10486" xr:uid="{00000000-0005-0000-0000-0000C7210000}"/>
    <cellStyle name="40% – paryškinimas 5 2 5" xfId="4326" xr:uid="{00000000-0005-0000-0000-0000C8210000}"/>
    <cellStyle name="40% – paryškinimas 5 2 5 2" xfId="4327" xr:uid="{00000000-0005-0000-0000-0000C9210000}"/>
    <cellStyle name="40% – paryškinimas 5 2 5 2 2" xfId="4328" xr:uid="{00000000-0005-0000-0000-0000CA210000}"/>
    <cellStyle name="40% – paryškinimas 5 2 5 2 2 2" xfId="4329" xr:uid="{00000000-0005-0000-0000-0000CB210000}"/>
    <cellStyle name="40% – paryškinimas 5 2 5 2 2 2 2" xfId="10497" xr:uid="{00000000-0005-0000-0000-0000CC210000}"/>
    <cellStyle name="40% – paryškinimas 5 2 5 2 2 3" xfId="10496" xr:uid="{00000000-0005-0000-0000-0000CD210000}"/>
    <cellStyle name="40% – paryškinimas 5 2 5 2 3" xfId="4330" xr:uid="{00000000-0005-0000-0000-0000CE210000}"/>
    <cellStyle name="40% – paryškinimas 5 2 5 2 3 2" xfId="10498" xr:uid="{00000000-0005-0000-0000-0000CF210000}"/>
    <cellStyle name="40% – paryškinimas 5 2 5 2 4" xfId="10495" xr:uid="{00000000-0005-0000-0000-0000D0210000}"/>
    <cellStyle name="40% – paryškinimas 5 2 5 3" xfId="4331" xr:uid="{00000000-0005-0000-0000-0000D1210000}"/>
    <cellStyle name="40% – paryškinimas 5 2 5 3 2" xfId="4332" xr:uid="{00000000-0005-0000-0000-0000D2210000}"/>
    <cellStyle name="40% – paryškinimas 5 2 5 3 2 2" xfId="10500" xr:uid="{00000000-0005-0000-0000-0000D3210000}"/>
    <cellStyle name="40% – paryškinimas 5 2 5 3 3" xfId="10499" xr:uid="{00000000-0005-0000-0000-0000D4210000}"/>
    <cellStyle name="40% – paryškinimas 5 2 5 4" xfId="4333" xr:uid="{00000000-0005-0000-0000-0000D5210000}"/>
    <cellStyle name="40% – paryškinimas 5 2 5 4 2" xfId="10501" xr:uid="{00000000-0005-0000-0000-0000D6210000}"/>
    <cellStyle name="40% – paryškinimas 5 2 5 5" xfId="10494" xr:uid="{00000000-0005-0000-0000-0000D7210000}"/>
    <cellStyle name="40% – paryškinimas 5 2 6" xfId="4334" xr:uid="{00000000-0005-0000-0000-0000D8210000}"/>
    <cellStyle name="40% – paryškinimas 5 2 6 2" xfId="10502" xr:uid="{00000000-0005-0000-0000-0000D9210000}"/>
    <cellStyle name="40% – paryškinimas 5 2 7" xfId="4335" xr:uid="{00000000-0005-0000-0000-0000DA210000}"/>
    <cellStyle name="40% – paryškinimas 5 2 7 2" xfId="10503" xr:uid="{00000000-0005-0000-0000-0000DB210000}"/>
    <cellStyle name="40% – paryškinimas 5 2 8" xfId="10435" xr:uid="{00000000-0005-0000-0000-0000DC210000}"/>
    <cellStyle name="40% – paryškinimas 5 3" xfId="4336" xr:uid="{00000000-0005-0000-0000-0000DD210000}"/>
    <cellStyle name="40% – paryškinimas 5 3 2" xfId="4337" xr:uid="{00000000-0005-0000-0000-0000DE210000}"/>
    <cellStyle name="40% – paryškinimas 5 3 2 2" xfId="4338" xr:uid="{00000000-0005-0000-0000-0000DF210000}"/>
    <cellStyle name="40% – paryškinimas 5 3 2 2 2" xfId="4339" xr:uid="{00000000-0005-0000-0000-0000E0210000}"/>
    <cellStyle name="40% – paryškinimas 5 3 2 2 2 2" xfId="4340" xr:uid="{00000000-0005-0000-0000-0000E1210000}"/>
    <cellStyle name="40% – paryškinimas 5 3 2 2 2 2 2" xfId="4341" xr:uid="{00000000-0005-0000-0000-0000E2210000}"/>
    <cellStyle name="40% – paryškinimas 5 3 2 2 2 2 2 2" xfId="4342" xr:uid="{00000000-0005-0000-0000-0000E3210000}"/>
    <cellStyle name="40% – paryškinimas 5 3 2 2 2 2 2 2 2" xfId="10510" xr:uid="{00000000-0005-0000-0000-0000E4210000}"/>
    <cellStyle name="40% – paryškinimas 5 3 2 2 2 2 2 3" xfId="10509" xr:uid="{00000000-0005-0000-0000-0000E5210000}"/>
    <cellStyle name="40% – paryškinimas 5 3 2 2 2 2 3" xfId="4343" xr:uid="{00000000-0005-0000-0000-0000E6210000}"/>
    <cellStyle name="40% – paryškinimas 5 3 2 2 2 2 3 2" xfId="10511" xr:uid="{00000000-0005-0000-0000-0000E7210000}"/>
    <cellStyle name="40% – paryškinimas 5 3 2 2 2 2 4" xfId="10508" xr:uid="{00000000-0005-0000-0000-0000E8210000}"/>
    <cellStyle name="40% – paryškinimas 5 3 2 2 2 3" xfId="4344" xr:uid="{00000000-0005-0000-0000-0000E9210000}"/>
    <cellStyle name="40% – paryškinimas 5 3 2 2 2 3 2" xfId="4345" xr:uid="{00000000-0005-0000-0000-0000EA210000}"/>
    <cellStyle name="40% – paryškinimas 5 3 2 2 2 3 2 2" xfId="10513" xr:uid="{00000000-0005-0000-0000-0000EB210000}"/>
    <cellStyle name="40% – paryškinimas 5 3 2 2 2 3 3" xfId="10512" xr:uid="{00000000-0005-0000-0000-0000EC210000}"/>
    <cellStyle name="40% – paryškinimas 5 3 2 2 2 4" xfId="4346" xr:uid="{00000000-0005-0000-0000-0000ED210000}"/>
    <cellStyle name="40% – paryškinimas 5 3 2 2 2 4 2" xfId="10514" xr:uid="{00000000-0005-0000-0000-0000EE210000}"/>
    <cellStyle name="40% – paryškinimas 5 3 2 2 2 5" xfId="10507" xr:uid="{00000000-0005-0000-0000-0000EF210000}"/>
    <cellStyle name="40% – paryškinimas 5 3 2 2 3" xfId="4347" xr:uid="{00000000-0005-0000-0000-0000F0210000}"/>
    <cellStyle name="40% – paryškinimas 5 3 2 2 3 2" xfId="4348" xr:uid="{00000000-0005-0000-0000-0000F1210000}"/>
    <cellStyle name="40% – paryškinimas 5 3 2 2 3 2 2" xfId="4349" xr:uid="{00000000-0005-0000-0000-0000F2210000}"/>
    <cellStyle name="40% – paryškinimas 5 3 2 2 3 2 2 2" xfId="10517" xr:uid="{00000000-0005-0000-0000-0000F3210000}"/>
    <cellStyle name="40% – paryškinimas 5 3 2 2 3 2 3" xfId="10516" xr:uid="{00000000-0005-0000-0000-0000F4210000}"/>
    <cellStyle name="40% – paryškinimas 5 3 2 2 3 3" xfId="4350" xr:uid="{00000000-0005-0000-0000-0000F5210000}"/>
    <cellStyle name="40% – paryškinimas 5 3 2 2 3 3 2" xfId="10518" xr:uid="{00000000-0005-0000-0000-0000F6210000}"/>
    <cellStyle name="40% – paryškinimas 5 3 2 2 3 4" xfId="10515" xr:uid="{00000000-0005-0000-0000-0000F7210000}"/>
    <cellStyle name="40% – paryškinimas 5 3 2 2 4" xfId="4351" xr:uid="{00000000-0005-0000-0000-0000F8210000}"/>
    <cellStyle name="40% – paryškinimas 5 3 2 2 4 2" xfId="4352" xr:uid="{00000000-0005-0000-0000-0000F9210000}"/>
    <cellStyle name="40% – paryškinimas 5 3 2 2 4 2 2" xfId="10520" xr:uid="{00000000-0005-0000-0000-0000FA210000}"/>
    <cellStyle name="40% – paryškinimas 5 3 2 2 4 3" xfId="10519" xr:uid="{00000000-0005-0000-0000-0000FB210000}"/>
    <cellStyle name="40% – paryškinimas 5 3 2 2 5" xfId="4353" xr:uid="{00000000-0005-0000-0000-0000FC210000}"/>
    <cellStyle name="40% – paryškinimas 5 3 2 2 5 2" xfId="10521" xr:uid="{00000000-0005-0000-0000-0000FD210000}"/>
    <cellStyle name="40% – paryškinimas 5 3 2 2 6" xfId="10506" xr:uid="{00000000-0005-0000-0000-0000FE210000}"/>
    <cellStyle name="40% – paryškinimas 5 3 2 3" xfId="4354" xr:uid="{00000000-0005-0000-0000-0000FF210000}"/>
    <cellStyle name="40% – paryškinimas 5 3 2 3 2" xfId="4355" xr:uid="{00000000-0005-0000-0000-000000220000}"/>
    <cellStyle name="40% – paryškinimas 5 3 2 3 2 2" xfId="4356" xr:uid="{00000000-0005-0000-0000-000001220000}"/>
    <cellStyle name="40% – paryškinimas 5 3 2 3 2 2 2" xfId="4357" xr:uid="{00000000-0005-0000-0000-000002220000}"/>
    <cellStyle name="40% – paryškinimas 5 3 2 3 2 2 2 2" xfId="10525" xr:uid="{00000000-0005-0000-0000-000003220000}"/>
    <cellStyle name="40% – paryškinimas 5 3 2 3 2 2 3" xfId="10524" xr:uid="{00000000-0005-0000-0000-000004220000}"/>
    <cellStyle name="40% – paryškinimas 5 3 2 3 2 3" xfId="4358" xr:uid="{00000000-0005-0000-0000-000005220000}"/>
    <cellStyle name="40% – paryškinimas 5 3 2 3 2 3 2" xfId="10526" xr:uid="{00000000-0005-0000-0000-000006220000}"/>
    <cellStyle name="40% – paryškinimas 5 3 2 3 2 4" xfId="10523" xr:uid="{00000000-0005-0000-0000-000007220000}"/>
    <cellStyle name="40% – paryškinimas 5 3 2 3 3" xfId="4359" xr:uid="{00000000-0005-0000-0000-000008220000}"/>
    <cellStyle name="40% – paryškinimas 5 3 2 3 3 2" xfId="4360" xr:uid="{00000000-0005-0000-0000-000009220000}"/>
    <cellStyle name="40% – paryškinimas 5 3 2 3 3 2 2" xfId="10528" xr:uid="{00000000-0005-0000-0000-00000A220000}"/>
    <cellStyle name="40% – paryškinimas 5 3 2 3 3 3" xfId="10527" xr:uid="{00000000-0005-0000-0000-00000B220000}"/>
    <cellStyle name="40% – paryškinimas 5 3 2 3 4" xfId="4361" xr:uid="{00000000-0005-0000-0000-00000C220000}"/>
    <cellStyle name="40% – paryškinimas 5 3 2 3 4 2" xfId="10529" xr:uid="{00000000-0005-0000-0000-00000D220000}"/>
    <cellStyle name="40% – paryškinimas 5 3 2 3 5" xfId="10522" xr:uid="{00000000-0005-0000-0000-00000E220000}"/>
    <cellStyle name="40% – paryškinimas 5 3 2 4" xfId="4362" xr:uid="{00000000-0005-0000-0000-00000F220000}"/>
    <cellStyle name="40% – paryškinimas 5 3 2 4 2" xfId="4363" xr:uid="{00000000-0005-0000-0000-000010220000}"/>
    <cellStyle name="40% – paryškinimas 5 3 2 4 2 2" xfId="4364" xr:uid="{00000000-0005-0000-0000-000011220000}"/>
    <cellStyle name="40% – paryškinimas 5 3 2 4 2 2 2" xfId="10532" xr:uid="{00000000-0005-0000-0000-000012220000}"/>
    <cellStyle name="40% – paryškinimas 5 3 2 4 2 3" xfId="10531" xr:uid="{00000000-0005-0000-0000-000013220000}"/>
    <cellStyle name="40% – paryškinimas 5 3 2 4 3" xfId="4365" xr:uid="{00000000-0005-0000-0000-000014220000}"/>
    <cellStyle name="40% – paryškinimas 5 3 2 4 3 2" xfId="10533" xr:uid="{00000000-0005-0000-0000-000015220000}"/>
    <cellStyle name="40% – paryškinimas 5 3 2 4 4" xfId="10530" xr:uid="{00000000-0005-0000-0000-000016220000}"/>
    <cellStyle name="40% – paryškinimas 5 3 2 5" xfId="4366" xr:uid="{00000000-0005-0000-0000-000017220000}"/>
    <cellStyle name="40% – paryškinimas 5 3 2 5 2" xfId="4367" xr:uid="{00000000-0005-0000-0000-000018220000}"/>
    <cellStyle name="40% – paryškinimas 5 3 2 5 2 2" xfId="10535" xr:uid="{00000000-0005-0000-0000-000019220000}"/>
    <cellStyle name="40% – paryškinimas 5 3 2 5 3" xfId="10534" xr:uid="{00000000-0005-0000-0000-00001A220000}"/>
    <cellStyle name="40% – paryškinimas 5 3 2 6" xfId="4368" xr:uid="{00000000-0005-0000-0000-00001B220000}"/>
    <cellStyle name="40% – paryškinimas 5 3 2 6 2" xfId="10536" xr:uid="{00000000-0005-0000-0000-00001C220000}"/>
    <cellStyle name="40% – paryškinimas 5 3 2 7" xfId="10505" xr:uid="{00000000-0005-0000-0000-00001D220000}"/>
    <cellStyle name="40% – paryškinimas 5 3 3" xfId="4369" xr:uid="{00000000-0005-0000-0000-00001E220000}"/>
    <cellStyle name="40% – paryškinimas 5 3 3 2" xfId="4370" xr:uid="{00000000-0005-0000-0000-00001F220000}"/>
    <cellStyle name="40% – paryškinimas 5 3 3 2 2" xfId="4371" xr:uid="{00000000-0005-0000-0000-000020220000}"/>
    <cellStyle name="40% – paryškinimas 5 3 3 2 2 2" xfId="4372" xr:uid="{00000000-0005-0000-0000-000021220000}"/>
    <cellStyle name="40% – paryškinimas 5 3 3 2 2 2 2" xfId="4373" xr:uid="{00000000-0005-0000-0000-000022220000}"/>
    <cellStyle name="40% – paryškinimas 5 3 3 2 2 2 2 2" xfId="10541" xr:uid="{00000000-0005-0000-0000-000023220000}"/>
    <cellStyle name="40% – paryškinimas 5 3 3 2 2 2 3" xfId="10540" xr:uid="{00000000-0005-0000-0000-000024220000}"/>
    <cellStyle name="40% – paryškinimas 5 3 3 2 2 3" xfId="4374" xr:uid="{00000000-0005-0000-0000-000025220000}"/>
    <cellStyle name="40% – paryškinimas 5 3 3 2 2 3 2" xfId="10542" xr:uid="{00000000-0005-0000-0000-000026220000}"/>
    <cellStyle name="40% – paryškinimas 5 3 3 2 2 4" xfId="10539" xr:uid="{00000000-0005-0000-0000-000027220000}"/>
    <cellStyle name="40% – paryškinimas 5 3 3 2 3" xfId="4375" xr:uid="{00000000-0005-0000-0000-000028220000}"/>
    <cellStyle name="40% – paryškinimas 5 3 3 2 3 2" xfId="4376" xr:uid="{00000000-0005-0000-0000-000029220000}"/>
    <cellStyle name="40% – paryškinimas 5 3 3 2 3 2 2" xfId="10544" xr:uid="{00000000-0005-0000-0000-00002A220000}"/>
    <cellStyle name="40% – paryškinimas 5 3 3 2 3 3" xfId="10543" xr:uid="{00000000-0005-0000-0000-00002B220000}"/>
    <cellStyle name="40% – paryškinimas 5 3 3 2 4" xfId="4377" xr:uid="{00000000-0005-0000-0000-00002C220000}"/>
    <cellStyle name="40% – paryškinimas 5 3 3 2 4 2" xfId="10545" xr:uid="{00000000-0005-0000-0000-00002D220000}"/>
    <cellStyle name="40% – paryškinimas 5 3 3 2 5" xfId="10538" xr:uid="{00000000-0005-0000-0000-00002E220000}"/>
    <cellStyle name="40% – paryškinimas 5 3 3 3" xfId="4378" xr:uid="{00000000-0005-0000-0000-00002F220000}"/>
    <cellStyle name="40% – paryškinimas 5 3 3 3 2" xfId="4379" xr:uid="{00000000-0005-0000-0000-000030220000}"/>
    <cellStyle name="40% – paryškinimas 5 3 3 3 2 2" xfId="4380" xr:uid="{00000000-0005-0000-0000-000031220000}"/>
    <cellStyle name="40% – paryškinimas 5 3 3 3 2 2 2" xfId="10548" xr:uid="{00000000-0005-0000-0000-000032220000}"/>
    <cellStyle name="40% – paryškinimas 5 3 3 3 2 3" xfId="10547" xr:uid="{00000000-0005-0000-0000-000033220000}"/>
    <cellStyle name="40% – paryškinimas 5 3 3 3 3" xfId="4381" xr:uid="{00000000-0005-0000-0000-000034220000}"/>
    <cellStyle name="40% – paryškinimas 5 3 3 3 3 2" xfId="10549" xr:uid="{00000000-0005-0000-0000-000035220000}"/>
    <cellStyle name="40% – paryškinimas 5 3 3 3 4" xfId="10546" xr:uid="{00000000-0005-0000-0000-000036220000}"/>
    <cellStyle name="40% – paryškinimas 5 3 3 4" xfId="4382" xr:uid="{00000000-0005-0000-0000-000037220000}"/>
    <cellStyle name="40% – paryškinimas 5 3 3 4 2" xfId="4383" xr:uid="{00000000-0005-0000-0000-000038220000}"/>
    <cellStyle name="40% – paryškinimas 5 3 3 4 2 2" xfId="10551" xr:uid="{00000000-0005-0000-0000-000039220000}"/>
    <cellStyle name="40% – paryškinimas 5 3 3 4 3" xfId="10550" xr:uid="{00000000-0005-0000-0000-00003A220000}"/>
    <cellStyle name="40% – paryškinimas 5 3 3 5" xfId="4384" xr:uid="{00000000-0005-0000-0000-00003B220000}"/>
    <cellStyle name="40% – paryškinimas 5 3 3 5 2" xfId="10552" xr:uid="{00000000-0005-0000-0000-00003C220000}"/>
    <cellStyle name="40% – paryškinimas 5 3 3 6" xfId="10537" xr:uid="{00000000-0005-0000-0000-00003D220000}"/>
    <cellStyle name="40% – paryškinimas 5 3 4" xfId="4385" xr:uid="{00000000-0005-0000-0000-00003E220000}"/>
    <cellStyle name="40% – paryškinimas 5 3 4 2" xfId="4386" xr:uid="{00000000-0005-0000-0000-00003F220000}"/>
    <cellStyle name="40% – paryškinimas 5 3 4 2 2" xfId="4387" xr:uid="{00000000-0005-0000-0000-000040220000}"/>
    <cellStyle name="40% – paryškinimas 5 3 4 2 2 2" xfId="4388" xr:uid="{00000000-0005-0000-0000-000041220000}"/>
    <cellStyle name="40% – paryškinimas 5 3 4 2 2 2 2" xfId="10556" xr:uid="{00000000-0005-0000-0000-000042220000}"/>
    <cellStyle name="40% – paryškinimas 5 3 4 2 2 3" xfId="10555" xr:uid="{00000000-0005-0000-0000-000043220000}"/>
    <cellStyle name="40% – paryškinimas 5 3 4 2 3" xfId="4389" xr:uid="{00000000-0005-0000-0000-000044220000}"/>
    <cellStyle name="40% – paryškinimas 5 3 4 2 3 2" xfId="10557" xr:uid="{00000000-0005-0000-0000-000045220000}"/>
    <cellStyle name="40% – paryškinimas 5 3 4 2 4" xfId="10554" xr:uid="{00000000-0005-0000-0000-000046220000}"/>
    <cellStyle name="40% – paryškinimas 5 3 4 3" xfId="4390" xr:uid="{00000000-0005-0000-0000-000047220000}"/>
    <cellStyle name="40% – paryškinimas 5 3 4 3 2" xfId="4391" xr:uid="{00000000-0005-0000-0000-000048220000}"/>
    <cellStyle name="40% – paryškinimas 5 3 4 3 2 2" xfId="10559" xr:uid="{00000000-0005-0000-0000-000049220000}"/>
    <cellStyle name="40% – paryškinimas 5 3 4 3 3" xfId="10558" xr:uid="{00000000-0005-0000-0000-00004A220000}"/>
    <cellStyle name="40% – paryškinimas 5 3 4 4" xfId="4392" xr:uid="{00000000-0005-0000-0000-00004B220000}"/>
    <cellStyle name="40% – paryškinimas 5 3 4 4 2" xfId="10560" xr:uid="{00000000-0005-0000-0000-00004C220000}"/>
    <cellStyle name="40% – paryškinimas 5 3 4 5" xfId="10553" xr:uid="{00000000-0005-0000-0000-00004D220000}"/>
    <cellStyle name="40% – paryškinimas 5 3 5" xfId="4393" xr:uid="{00000000-0005-0000-0000-00004E220000}"/>
    <cellStyle name="40% – paryškinimas 5 3 5 2" xfId="4394" xr:uid="{00000000-0005-0000-0000-00004F220000}"/>
    <cellStyle name="40% – paryškinimas 5 3 5 2 2" xfId="4395" xr:uid="{00000000-0005-0000-0000-000050220000}"/>
    <cellStyle name="40% – paryškinimas 5 3 5 2 2 2" xfId="10563" xr:uid="{00000000-0005-0000-0000-000051220000}"/>
    <cellStyle name="40% – paryškinimas 5 3 5 2 3" xfId="10562" xr:uid="{00000000-0005-0000-0000-000052220000}"/>
    <cellStyle name="40% – paryškinimas 5 3 5 3" xfId="4396" xr:uid="{00000000-0005-0000-0000-000053220000}"/>
    <cellStyle name="40% – paryškinimas 5 3 5 3 2" xfId="10564" xr:uid="{00000000-0005-0000-0000-000054220000}"/>
    <cellStyle name="40% – paryškinimas 5 3 5 4" xfId="10561" xr:uid="{00000000-0005-0000-0000-000055220000}"/>
    <cellStyle name="40% – paryškinimas 5 3 6" xfId="4397" xr:uid="{00000000-0005-0000-0000-000056220000}"/>
    <cellStyle name="40% – paryškinimas 5 3 6 2" xfId="4398" xr:uid="{00000000-0005-0000-0000-000057220000}"/>
    <cellStyle name="40% – paryškinimas 5 3 6 2 2" xfId="10566" xr:uid="{00000000-0005-0000-0000-000058220000}"/>
    <cellStyle name="40% – paryškinimas 5 3 6 3" xfId="10565" xr:uid="{00000000-0005-0000-0000-000059220000}"/>
    <cellStyle name="40% – paryškinimas 5 3 7" xfId="4399" xr:uid="{00000000-0005-0000-0000-00005A220000}"/>
    <cellStyle name="40% – paryškinimas 5 3 7 2" xfId="10567" xr:uid="{00000000-0005-0000-0000-00005B220000}"/>
    <cellStyle name="40% – paryškinimas 5 3 8" xfId="10504" xr:uid="{00000000-0005-0000-0000-00005C220000}"/>
    <cellStyle name="40% – paryškinimas 5 4" xfId="4400" xr:uid="{00000000-0005-0000-0000-00005D220000}"/>
    <cellStyle name="40% – paryškinimas 5 4 2" xfId="4401" xr:uid="{00000000-0005-0000-0000-00005E220000}"/>
    <cellStyle name="40% – paryškinimas 5 4 2 2" xfId="4402" xr:uid="{00000000-0005-0000-0000-00005F220000}"/>
    <cellStyle name="40% – paryškinimas 5 4 2 2 2" xfId="4403" xr:uid="{00000000-0005-0000-0000-000060220000}"/>
    <cellStyle name="40% – paryškinimas 5 4 2 2 2 2" xfId="4404" xr:uid="{00000000-0005-0000-0000-000061220000}"/>
    <cellStyle name="40% – paryškinimas 5 4 2 2 2 2 2" xfId="4405" xr:uid="{00000000-0005-0000-0000-000062220000}"/>
    <cellStyle name="40% – paryškinimas 5 4 2 2 2 2 2 2" xfId="4406" xr:uid="{00000000-0005-0000-0000-000063220000}"/>
    <cellStyle name="40% – paryškinimas 5 4 2 2 2 2 2 2 2" xfId="10574" xr:uid="{00000000-0005-0000-0000-000064220000}"/>
    <cellStyle name="40% – paryškinimas 5 4 2 2 2 2 2 3" xfId="10573" xr:uid="{00000000-0005-0000-0000-000065220000}"/>
    <cellStyle name="40% – paryškinimas 5 4 2 2 2 2 3" xfId="4407" xr:uid="{00000000-0005-0000-0000-000066220000}"/>
    <cellStyle name="40% – paryškinimas 5 4 2 2 2 2 3 2" xfId="10575" xr:uid="{00000000-0005-0000-0000-000067220000}"/>
    <cellStyle name="40% – paryškinimas 5 4 2 2 2 2 4" xfId="10572" xr:uid="{00000000-0005-0000-0000-000068220000}"/>
    <cellStyle name="40% – paryškinimas 5 4 2 2 2 3" xfId="4408" xr:uid="{00000000-0005-0000-0000-000069220000}"/>
    <cellStyle name="40% – paryškinimas 5 4 2 2 2 3 2" xfId="4409" xr:uid="{00000000-0005-0000-0000-00006A220000}"/>
    <cellStyle name="40% – paryškinimas 5 4 2 2 2 3 2 2" xfId="10577" xr:uid="{00000000-0005-0000-0000-00006B220000}"/>
    <cellStyle name="40% – paryškinimas 5 4 2 2 2 3 3" xfId="10576" xr:uid="{00000000-0005-0000-0000-00006C220000}"/>
    <cellStyle name="40% – paryškinimas 5 4 2 2 2 4" xfId="4410" xr:uid="{00000000-0005-0000-0000-00006D220000}"/>
    <cellStyle name="40% – paryškinimas 5 4 2 2 2 4 2" xfId="10578" xr:uid="{00000000-0005-0000-0000-00006E220000}"/>
    <cellStyle name="40% – paryškinimas 5 4 2 2 2 5" xfId="10571" xr:uid="{00000000-0005-0000-0000-00006F220000}"/>
    <cellStyle name="40% – paryškinimas 5 4 2 2 3" xfId="4411" xr:uid="{00000000-0005-0000-0000-000070220000}"/>
    <cellStyle name="40% – paryškinimas 5 4 2 2 3 2" xfId="4412" xr:uid="{00000000-0005-0000-0000-000071220000}"/>
    <cellStyle name="40% – paryškinimas 5 4 2 2 3 2 2" xfId="4413" xr:uid="{00000000-0005-0000-0000-000072220000}"/>
    <cellStyle name="40% – paryškinimas 5 4 2 2 3 2 2 2" xfId="10581" xr:uid="{00000000-0005-0000-0000-000073220000}"/>
    <cellStyle name="40% – paryškinimas 5 4 2 2 3 2 3" xfId="10580" xr:uid="{00000000-0005-0000-0000-000074220000}"/>
    <cellStyle name="40% – paryškinimas 5 4 2 2 3 3" xfId="4414" xr:uid="{00000000-0005-0000-0000-000075220000}"/>
    <cellStyle name="40% – paryškinimas 5 4 2 2 3 3 2" xfId="10582" xr:uid="{00000000-0005-0000-0000-000076220000}"/>
    <cellStyle name="40% – paryškinimas 5 4 2 2 3 4" xfId="10579" xr:uid="{00000000-0005-0000-0000-000077220000}"/>
    <cellStyle name="40% – paryškinimas 5 4 2 2 4" xfId="4415" xr:uid="{00000000-0005-0000-0000-000078220000}"/>
    <cellStyle name="40% – paryškinimas 5 4 2 2 4 2" xfId="4416" xr:uid="{00000000-0005-0000-0000-000079220000}"/>
    <cellStyle name="40% – paryškinimas 5 4 2 2 4 2 2" xfId="10584" xr:uid="{00000000-0005-0000-0000-00007A220000}"/>
    <cellStyle name="40% – paryškinimas 5 4 2 2 4 3" xfId="10583" xr:uid="{00000000-0005-0000-0000-00007B220000}"/>
    <cellStyle name="40% – paryškinimas 5 4 2 2 5" xfId="4417" xr:uid="{00000000-0005-0000-0000-00007C220000}"/>
    <cellStyle name="40% – paryškinimas 5 4 2 2 5 2" xfId="10585" xr:uid="{00000000-0005-0000-0000-00007D220000}"/>
    <cellStyle name="40% – paryškinimas 5 4 2 2 6" xfId="10570" xr:uid="{00000000-0005-0000-0000-00007E220000}"/>
    <cellStyle name="40% – paryškinimas 5 4 2 3" xfId="4418" xr:uid="{00000000-0005-0000-0000-00007F220000}"/>
    <cellStyle name="40% – paryškinimas 5 4 2 3 2" xfId="4419" xr:uid="{00000000-0005-0000-0000-000080220000}"/>
    <cellStyle name="40% – paryškinimas 5 4 2 3 2 2" xfId="4420" xr:uid="{00000000-0005-0000-0000-000081220000}"/>
    <cellStyle name="40% – paryškinimas 5 4 2 3 2 2 2" xfId="4421" xr:uid="{00000000-0005-0000-0000-000082220000}"/>
    <cellStyle name="40% – paryškinimas 5 4 2 3 2 2 2 2" xfId="10589" xr:uid="{00000000-0005-0000-0000-000083220000}"/>
    <cellStyle name="40% – paryškinimas 5 4 2 3 2 2 3" xfId="10588" xr:uid="{00000000-0005-0000-0000-000084220000}"/>
    <cellStyle name="40% – paryškinimas 5 4 2 3 2 3" xfId="4422" xr:uid="{00000000-0005-0000-0000-000085220000}"/>
    <cellStyle name="40% – paryškinimas 5 4 2 3 2 3 2" xfId="10590" xr:uid="{00000000-0005-0000-0000-000086220000}"/>
    <cellStyle name="40% – paryškinimas 5 4 2 3 2 4" xfId="10587" xr:uid="{00000000-0005-0000-0000-000087220000}"/>
    <cellStyle name="40% – paryškinimas 5 4 2 3 3" xfId="4423" xr:uid="{00000000-0005-0000-0000-000088220000}"/>
    <cellStyle name="40% – paryškinimas 5 4 2 3 3 2" xfId="4424" xr:uid="{00000000-0005-0000-0000-000089220000}"/>
    <cellStyle name="40% – paryškinimas 5 4 2 3 3 2 2" xfId="10592" xr:uid="{00000000-0005-0000-0000-00008A220000}"/>
    <cellStyle name="40% – paryškinimas 5 4 2 3 3 3" xfId="10591" xr:uid="{00000000-0005-0000-0000-00008B220000}"/>
    <cellStyle name="40% – paryškinimas 5 4 2 3 4" xfId="4425" xr:uid="{00000000-0005-0000-0000-00008C220000}"/>
    <cellStyle name="40% – paryškinimas 5 4 2 3 4 2" xfId="10593" xr:uid="{00000000-0005-0000-0000-00008D220000}"/>
    <cellStyle name="40% – paryškinimas 5 4 2 3 5" xfId="10586" xr:uid="{00000000-0005-0000-0000-00008E220000}"/>
    <cellStyle name="40% – paryškinimas 5 4 2 4" xfId="4426" xr:uid="{00000000-0005-0000-0000-00008F220000}"/>
    <cellStyle name="40% – paryškinimas 5 4 2 4 2" xfId="4427" xr:uid="{00000000-0005-0000-0000-000090220000}"/>
    <cellStyle name="40% – paryškinimas 5 4 2 4 2 2" xfId="4428" xr:uid="{00000000-0005-0000-0000-000091220000}"/>
    <cellStyle name="40% – paryškinimas 5 4 2 4 2 2 2" xfId="10596" xr:uid="{00000000-0005-0000-0000-000092220000}"/>
    <cellStyle name="40% – paryškinimas 5 4 2 4 2 3" xfId="10595" xr:uid="{00000000-0005-0000-0000-000093220000}"/>
    <cellStyle name="40% – paryškinimas 5 4 2 4 3" xfId="4429" xr:uid="{00000000-0005-0000-0000-000094220000}"/>
    <cellStyle name="40% – paryškinimas 5 4 2 4 3 2" xfId="10597" xr:uid="{00000000-0005-0000-0000-000095220000}"/>
    <cellStyle name="40% – paryškinimas 5 4 2 4 4" xfId="10594" xr:uid="{00000000-0005-0000-0000-000096220000}"/>
    <cellStyle name="40% – paryškinimas 5 4 2 5" xfId="4430" xr:uid="{00000000-0005-0000-0000-000097220000}"/>
    <cellStyle name="40% – paryškinimas 5 4 2 5 2" xfId="4431" xr:uid="{00000000-0005-0000-0000-000098220000}"/>
    <cellStyle name="40% – paryškinimas 5 4 2 5 2 2" xfId="10599" xr:uid="{00000000-0005-0000-0000-000099220000}"/>
    <cellStyle name="40% – paryškinimas 5 4 2 5 3" xfId="10598" xr:uid="{00000000-0005-0000-0000-00009A220000}"/>
    <cellStyle name="40% – paryškinimas 5 4 2 6" xfId="4432" xr:uid="{00000000-0005-0000-0000-00009B220000}"/>
    <cellStyle name="40% – paryškinimas 5 4 2 6 2" xfId="10600" xr:uid="{00000000-0005-0000-0000-00009C220000}"/>
    <cellStyle name="40% – paryškinimas 5 4 2 7" xfId="10569" xr:uid="{00000000-0005-0000-0000-00009D220000}"/>
    <cellStyle name="40% – paryškinimas 5 4 3" xfId="4433" xr:uid="{00000000-0005-0000-0000-00009E220000}"/>
    <cellStyle name="40% – paryškinimas 5 4 3 2" xfId="4434" xr:uid="{00000000-0005-0000-0000-00009F220000}"/>
    <cellStyle name="40% – paryškinimas 5 4 3 2 2" xfId="4435" xr:uid="{00000000-0005-0000-0000-0000A0220000}"/>
    <cellStyle name="40% – paryškinimas 5 4 3 2 2 2" xfId="4436" xr:uid="{00000000-0005-0000-0000-0000A1220000}"/>
    <cellStyle name="40% – paryškinimas 5 4 3 2 2 2 2" xfId="4437" xr:uid="{00000000-0005-0000-0000-0000A2220000}"/>
    <cellStyle name="40% – paryškinimas 5 4 3 2 2 2 2 2" xfId="10605" xr:uid="{00000000-0005-0000-0000-0000A3220000}"/>
    <cellStyle name="40% – paryškinimas 5 4 3 2 2 2 3" xfId="10604" xr:uid="{00000000-0005-0000-0000-0000A4220000}"/>
    <cellStyle name="40% – paryškinimas 5 4 3 2 2 3" xfId="4438" xr:uid="{00000000-0005-0000-0000-0000A5220000}"/>
    <cellStyle name="40% – paryškinimas 5 4 3 2 2 3 2" xfId="10606" xr:uid="{00000000-0005-0000-0000-0000A6220000}"/>
    <cellStyle name="40% – paryškinimas 5 4 3 2 2 4" xfId="10603" xr:uid="{00000000-0005-0000-0000-0000A7220000}"/>
    <cellStyle name="40% – paryškinimas 5 4 3 2 3" xfId="4439" xr:uid="{00000000-0005-0000-0000-0000A8220000}"/>
    <cellStyle name="40% – paryškinimas 5 4 3 2 3 2" xfId="4440" xr:uid="{00000000-0005-0000-0000-0000A9220000}"/>
    <cellStyle name="40% – paryškinimas 5 4 3 2 3 2 2" xfId="10608" xr:uid="{00000000-0005-0000-0000-0000AA220000}"/>
    <cellStyle name="40% – paryškinimas 5 4 3 2 3 3" xfId="10607" xr:uid="{00000000-0005-0000-0000-0000AB220000}"/>
    <cellStyle name="40% – paryškinimas 5 4 3 2 4" xfId="4441" xr:uid="{00000000-0005-0000-0000-0000AC220000}"/>
    <cellStyle name="40% – paryškinimas 5 4 3 2 4 2" xfId="10609" xr:uid="{00000000-0005-0000-0000-0000AD220000}"/>
    <cellStyle name="40% – paryškinimas 5 4 3 2 5" xfId="10602" xr:uid="{00000000-0005-0000-0000-0000AE220000}"/>
    <cellStyle name="40% – paryškinimas 5 4 3 3" xfId="4442" xr:uid="{00000000-0005-0000-0000-0000AF220000}"/>
    <cellStyle name="40% – paryškinimas 5 4 3 3 2" xfId="4443" xr:uid="{00000000-0005-0000-0000-0000B0220000}"/>
    <cellStyle name="40% – paryškinimas 5 4 3 3 2 2" xfId="4444" xr:uid="{00000000-0005-0000-0000-0000B1220000}"/>
    <cellStyle name="40% – paryškinimas 5 4 3 3 2 2 2" xfId="10612" xr:uid="{00000000-0005-0000-0000-0000B2220000}"/>
    <cellStyle name="40% – paryškinimas 5 4 3 3 2 3" xfId="10611" xr:uid="{00000000-0005-0000-0000-0000B3220000}"/>
    <cellStyle name="40% – paryškinimas 5 4 3 3 3" xfId="4445" xr:uid="{00000000-0005-0000-0000-0000B4220000}"/>
    <cellStyle name="40% – paryškinimas 5 4 3 3 3 2" xfId="10613" xr:uid="{00000000-0005-0000-0000-0000B5220000}"/>
    <cellStyle name="40% – paryškinimas 5 4 3 3 4" xfId="10610" xr:uid="{00000000-0005-0000-0000-0000B6220000}"/>
    <cellStyle name="40% – paryškinimas 5 4 3 4" xfId="4446" xr:uid="{00000000-0005-0000-0000-0000B7220000}"/>
    <cellStyle name="40% – paryškinimas 5 4 3 4 2" xfId="4447" xr:uid="{00000000-0005-0000-0000-0000B8220000}"/>
    <cellStyle name="40% – paryškinimas 5 4 3 4 2 2" xfId="10615" xr:uid="{00000000-0005-0000-0000-0000B9220000}"/>
    <cellStyle name="40% – paryškinimas 5 4 3 4 3" xfId="10614" xr:uid="{00000000-0005-0000-0000-0000BA220000}"/>
    <cellStyle name="40% – paryškinimas 5 4 3 5" xfId="4448" xr:uid="{00000000-0005-0000-0000-0000BB220000}"/>
    <cellStyle name="40% – paryškinimas 5 4 3 5 2" xfId="10616" xr:uid="{00000000-0005-0000-0000-0000BC220000}"/>
    <cellStyle name="40% – paryškinimas 5 4 3 6" xfId="10601" xr:uid="{00000000-0005-0000-0000-0000BD220000}"/>
    <cellStyle name="40% – paryškinimas 5 4 4" xfId="4449" xr:uid="{00000000-0005-0000-0000-0000BE220000}"/>
    <cellStyle name="40% – paryškinimas 5 4 4 2" xfId="4450" xr:uid="{00000000-0005-0000-0000-0000BF220000}"/>
    <cellStyle name="40% – paryškinimas 5 4 4 2 2" xfId="4451" xr:uid="{00000000-0005-0000-0000-0000C0220000}"/>
    <cellStyle name="40% – paryškinimas 5 4 4 2 2 2" xfId="4452" xr:uid="{00000000-0005-0000-0000-0000C1220000}"/>
    <cellStyle name="40% – paryškinimas 5 4 4 2 2 2 2" xfId="10620" xr:uid="{00000000-0005-0000-0000-0000C2220000}"/>
    <cellStyle name="40% – paryškinimas 5 4 4 2 2 3" xfId="10619" xr:uid="{00000000-0005-0000-0000-0000C3220000}"/>
    <cellStyle name="40% – paryškinimas 5 4 4 2 3" xfId="4453" xr:uid="{00000000-0005-0000-0000-0000C4220000}"/>
    <cellStyle name="40% – paryškinimas 5 4 4 2 3 2" xfId="10621" xr:uid="{00000000-0005-0000-0000-0000C5220000}"/>
    <cellStyle name="40% – paryškinimas 5 4 4 2 4" xfId="10618" xr:uid="{00000000-0005-0000-0000-0000C6220000}"/>
    <cellStyle name="40% – paryškinimas 5 4 4 3" xfId="4454" xr:uid="{00000000-0005-0000-0000-0000C7220000}"/>
    <cellStyle name="40% – paryškinimas 5 4 4 3 2" xfId="4455" xr:uid="{00000000-0005-0000-0000-0000C8220000}"/>
    <cellStyle name="40% – paryškinimas 5 4 4 3 2 2" xfId="10623" xr:uid="{00000000-0005-0000-0000-0000C9220000}"/>
    <cellStyle name="40% – paryškinimas 5 4 4 3 3" xfId="10622" xr:uid="{00000000-0005-0000-0000-0000CA220000}"/>
    <cellStyle name="40% – paryškinimas 5 4 4 4" xfId="4456" xr:uid="{00000000-0005-0000-0000-0000CB220000}"/>
    <cellStyle name="40% – paryškinimas 5 4 4 4 2" xfId="10624" xr:uid="{00000000-0005-0000-0000-0000CC220000}"/>
    <cellStyle name="40% – paryškinimas 5 4 4 5" xfId="10617" xr:uid="{00000000-0005-0000-0000-0000CD220000}"/>
    <cellStyle name="40% – paryškinimas 5 4 5" xfId="4457" xr:uid="{00000000-0005-0000-0000-0000CE220000}"/>
    <cellStyle name="40% – paryškinimas 5 4 5 2" xfId="4458" xr:uid="{00000000-0005-0000-0000-0000CF220000}"/>
    <cellStyle name="40% – paryškinimas 5 4 5 2 2" xfId="4459" xr:uid="{00000000-0005-0000-0000-0000D0220000}"/>
    <cellStyle name="40% – paryškinimas 5 4 5 2 2 2" xfId="10627" xr:uid="{00000000-0005-0000-0000-0000D1220000}"/>
    <cellStyle name="40% – paryškinimas 5 4 5 2 3" xfId="10626" xr:uid="{00000000-0005-0000-0000-0000D2220000}"/>
    <cellStyle name="40% – paryškinimas 5 4 5 3" xfId="4460" xr:uid="{00000000-0005-0000-0000-0000D3220000}"/>
    <cellStyle name="40% – paryškinimas 5 4 5 3 2" xfId="10628" xr:uid="{00000000-0005-0000-0000-0000D4220000}"/>
    <cellStyle name="40% – paryškinimas 5 4 5 4" xfId="10625" xr:uid="{00000000-0005-0000-0000-0000D5220000}"/>
    <cellStyle name="40% – paryškinimas 5 4 6" xfId="4461" xr:uid="{00000000-0005-0000-0000-0000D6220000}"/>
    <cellStyle name="40% – paryškinimas 5 4 6 2" xfId="4462" xr:uid="{00000000-0005-0000-0000-0000D7220000}"/>
    <cellStyle name="40% – paryškinimas 5 4 6 2 2" xfId="10630" xr:uid="{00000000-0005-0000-0000-0000D8220000}"/>
    <cellStyle name="40% – paryškinimas 5 4 6 3" xfId="10629" xr:uid="{00000000-0005-0000-0000-0000D9220000}"/>
    <cellStyle name="40% – paryškinimas 5 4 7" xfId="4463" xr:uid="{00000000-0005-0000-0000-0000DA220000}"/>
    <cellStyle name="40% – paryškinimas 5 4 7 2" xfId="10631" xr:uid="{00000000-0005-0000-0000-0000DB220000}"/>
    <cellStyle name="40% – paryškinimas 5 4 8" xfId="10568" xr:uid="{00000000-0005-0000-0000-0000DC220000}"/>
    <cellStyle name="40% – paryškinimas 5 5" xfId="4464" xr:uid="{00000000-0005-0000-0000-0000DD220000}"/>
    <cellStyle name="40% – paryškinimas 5 5 2" xfId="4465" xr:uid="{00000000-0005-0000-0000-0000DE220000}"/>
    <cellStyle name="40% – paryškinimas 5 5 2 2" xfId="4466" xr:uid="{00000000-0005-0000-0000-0000DF220000}"/>
    <cellStyle name="40% – paryškinimas 5 5 2 2 2" xfId="4467" xr:uid="{00000000-0005-0000-0000-0000E0220000}"/>
    <cellStyle name="40% – paryškinimas 5 5 2 2 2 2" xfId="4468" xr:uid="{00000000-0005-0000-0000-0000E1220000}"/>
    <cellStyle name="40% – paryškinimas 5 5 2 2 2 2 2" xfId="4469" xr:uid="{00000000-0005-0000-0000-0000E2220000}"/>
    <cellStyle name="40% – paryškinimas 5 5 2 2 2 2 2 2" xfId="10637" xr:uid="{00000000-0005-0000-0000-0000E3220000}"/>
    <cellStyle name="40% – paryškinimas 5 5 2 2 2 2 3" xfId="10636" xr:uid="{00000000-0005-0000-0000-0000E4220000}"/>
    <cellStyle name="40% – paryškinimas 5 5 2 2 2 3" xfId="4470" xr:uid="{00000000-0005-0000-0000-0000E5220000}"/>
    <cellStyle name="40% – paryškinimas 5 5 2 2 2 3 2" xfId="10638" xr:uid="{00000000-0005-0000-0000-0000E6220000}"/>
    <cellStyle name="40% – paryškinimas 5 5 2 2 2 4" xfId="10635" xr:uid="{00000000-0005-0000-0000-0000E7220000}"/>
    <cellStyle name="40% – paryškinimas 5 5 2 2 3" xfId="4471" xr:uid="{00000000-0005-0000-0000-0000E8220000}"/>
    <cellStyle name="40% – paryškinimas 5 5 2 2 3 2" xfId="4472" xr:uid="{00000000-0005-0000-0000-0000E9220000}"/>
    <cellStyle name="40% – paryškinimas 5 5 2 2 3 2 2" xfId="10640" xr:uid="{00000000-0005-0000-0000-0000EA220000}"/>
    <cellStyle name="40% – paryškinimas 5 5 2 2 3 3" xfId="10639" xr:uid="{00000000-0005-0000-0000-0000EB220000}"/>
    <cellStyle name="40% – paryškinimas 5 5 2 2 4" xfId="4473" xr:uid="{00000000-0005-0000-0000-0000EC220000}"/>
    <cellStyle name="40% – paryškinimas 5 5 2 2 4 2" xfId="10641" xr:uid="{00000000-0005-0000-0000-0000ED220000}"/>
    <cellStyle name="40% – paryškinimas 5 5 2 2 5" xfId="10634" xr:uid="{00000000-0005-0000-0000-0000EE220000}"/>
    <cellStyle name="40% – paryškinimas 5 5 2 3" xfId="4474" xr:uid="{00000000-0005-0000-0000-0000EF220000}"/>
    <cellStyle name="40% – paryškinimas 5 5 2 3 2" xfId="4475" xr:uid="{00000000-0005-0000-0000-0000F0220000}"/>
    <cellStyle name="40% – paryškinimas 5 5 2 3 2 2" xfId="4476" xr:uid="{00000000-0005-0000-0000-0000F1220000}"/>
    <cellStyle name="40% – paryškinimas 5 5 2 3 2 2 2" xfId="10644" xr:uid="{00000000-0005-0000-0000-0000F2220000}"/>
    <cellStyle name="40% – paryškinimas 5 5 2 3 2 3" xfId="10643" xr:uid="{00000000-0005-0000-0000-0000F3220000}"/>
    <cellStyle name="40% – paryškinimas 5 5 2 3 3" xfId="4477" xr:uid="{00000000-0005-0000-0000-0000F4220000}"/>
    <cellStyle name="40% – paryškinimas 5 5 2 3 3 2" xfId="10645" xr:uid="{00000000-0005-0000-0000-0000F5220000}"/>
    <cellStyle name="40% – paryškinimas 5 5 2 3 4" xfId="10642" xr:uid="{00000000-0005-0000-0000-0000F6220000}"/>
    <cellStyle name="40% – paryškinimas 5 5 2 4" xfId="4478" xr:uid="{00000000-0005-0000-0000-0000F7220000}"/>
    <cellStyle name="40% – paryškinimas 5 5 2 4 2" xfId="4479" xr:uid="{00000000-0005-0000-0000-0000F8220000}"/>
    <cellStyle name="40% – paryškinimas 5 5 2 4 2 2" xfId="10647" xr:uid="{00000000-0005-0000-0000-0000F9220000}"/>
    <cellStyle name="40% – paryškinimas 5 5 2 4 3" xfId="10646" xr:uid="{00000000-0005-0000-0000-0000FA220000}"/>
    <cellStyle name="40% – paryškinimas 5 5 2 5" xfId="4480" xr:uid="{00000000-0005-0000-0000-0000FB220000}"/>
    <cellStyle name="40% – paryškinimas 5 5 2 5 2" xfId="10648" xr:uid="{00000000-0005-0000-0000-0000FC220000}"/>
    <cellStyle name="40% – paryškinimas 5 5 2 6" xfId="10633" xr:uid="{00000000-0005-0000-0000-0000FD220000}"/>
    <cellStyle name="40% – paryškinimas 5 5 3" xfId="4481" xr:uid="{00000000-0005-0000-0000-0000FE220000}"/>
    <cellStyle name="40% – paryškinimas 5 5 3 2" xfId="4482" xr:uid="{00000000-0005-0000-0000-0000FF220000}"/>
    <cellStyle name="40% – paryškinimas 5 5 3 2 2" xfId="4483" xr:uid="{00000000-0005-0000-0000-000000230000}"/>
    <cellStyle name="40% – paryškinimas 5 5 3 2 2 2" xfId="4484" xr:uid="{00000000-0005-0000-0000-000001230000}"/>
    <cellStyle name="40% – paryškinimas 5 5 3 2 2 2 2" xfId="10652" xr:uid="{00000000-0005-0000-0000-000002230000}"/>
    <cellStyle name="40% – paryškinimas 5 5 3 2 2 3" xfId="10651" xr:uid="{00000000-0005-0000-0000-000003230000}"/>
    <cellStyle name="40% – paryškinimas 5 5 3 2 3" xfId="4485" xr:uid="{00000000-0005-0000-0000-000004230000}"/>
    <cellStyle name="40% – paryškinimas 5 5 3 2 3 2" xfId="10653" xr:uid="{00000000-0005-0000-0000-000005230000}"/>
    <cellStyle name="40% – paryškinimas 5 5 3 2 4" xfId="10650" xr:uid="{00000000-0005-0000-0000-000006230000}"/>
    <cellStyle name="40% – paryškinimas 5 5 3 3" xfId="4486" xr:uid="{00000000-0005-0000-0000-000007230000}"/>
    <cellStyle name="40% – paryškinimas 5 5 3 3 2" xfId="4487" xr:uid="{00000000-0005-0000-0000-000008230000}"/>
    <cellStyle name="40% – paryškinimas 5 5 3 3 2 2" xfId="10655" xr:uid="{00000000-0005-0000-0000-000009230000}"/>
    <cellStyle name="40% – paryškinimas 5 5 3 3 3" xfId="10654" xr:uid="{00000000-0005-0000-0000-00000A230000}"/>
    <cellStyle name="40% – paryškinimas 5 5 3 4" xfId="4488" xr:uid="{00000000-0005-0000-0000-00000B230000}"/>
    <cellStyle name="40% – paryškinimas 5 5 3 4 2" xfId="10656" xr:uid="{00000000-0005-0000-0000-00000C230000}"/>
    <cellStyle name="40% – paryškinimas 5 5 3 5" xfId="10649" xr:uid="{00000000-0005-0000-0000-00000D230000}"/>
    <cellStyle name="40% – paryškinimas 5 5 4" xfId="4489" xr:uid="{00000000-0005-0000-0000-00000E230000}"/>
    <cellStyle name="40% – paryškinimas 5 5 4 2" xfId="4490" xr:uid="{00000000-0005-0000-0000-00000F230000}"/>
    <cellStyle name="40% – paryškinimas 5 5 4 2 2" xfId="4491" xr:uid="{00000000-0005-0000-0000-000010230000}"/>
    <cellStyle name="40% – paryškinimas 5 5 4 2 2 2" xfId="10659" xr:uid="{00000000-0005-0000-0000-000011230000}"/>
    <cellStyle name="40% – paryškinimas 5 5 4 2 3" xfId="10658" xr:uid="{00000000-0005-0000-0000-000012230000}"/>
    <cellStyle name="40% – paryškinimas 5 5 4 3" xfId="4492" xr:uid="{00000000-0005-0000-0000-000013230000}"/>
    <cellStyle name="40% – paryškinimas 5 5 4 3 2" xfId="10660" xr:uid="{00000000-0005-0000-0000-000014230000}"/>
    <cellStyle name="40% – paryškinimas 5 5 4 4" xfId="10657" xr:uid="{00000000-0005-0000-0000-000015230000}"/>
    <cellStyle name="40% – paryškinimas 5 5 5" xfId="4493" xr:uid="{00000000-0005-0000-0000-000016230000}"/>
    <cellStyle name="40% – paryškinimas 5 5 5 2" xfId="4494" xr:uid="{00000000-0005-0000-0000-000017230000}"/>
    <cellStyle name="40% – paryškinimas 5 5 5 2 2" xfId="10662" xr:uid="{00000000-0005-0000-0000-000018230000}"/>
    <cellStyle name="40% – paryškinimas 5 5 5 3" xfId="10661" xr:uid="{00000000-0005-0000-0000-000019230000}"/>
    <cellStyle name="40% – paryškinimas 5 5 6" xfId="4495" xr:uid="{00000000-0005-0000-0000-00001A230000}"/>
    <cellStyle name="40% – paryškinimas 5 5 6 2" xfId="10663" xr:uid="{00000000-0005-0000-0000-00001B230000}"/>
    <cellStyle name="40% – paryškinimas 5 5 7" xfId="10632" xr:uid="{00000000-0005-0000-0000-00001C230000}"/>
    <cellStyle name="40% – paryškinimas 5 6" xfId="4496" xr:uid="{00000000-0005-0000-0000-00001D230000}"/>
    <cellStyle name="40% – paryškinimas 5 6 2" xfId="4497" xr:uid="{00000000-0005-0000-0000-00001E230000}"/>
    <cellStyle name="40% – paryškinimas 5 6 2 2" xfId="4498" xr:uid="{00000000-0005-0000-0000-00001F230000}"/>
    <cellStyle name="40% – paryškinimas 5 6 2 2 2" xfId="4499" xr:uid="{00000000-0005-0000-0000-000020230000}"/>
    <cellStyle name="40% – paryškinimas 5 6 2 2 2 2" xfId="4500" xr:uid="{00000000-0005-0000-0000-000021230000}"/>
    <cellStyle name="40% – paryškinimas 5 6 2 2 2 2 2" xfId="10668" xr:uid="{00000000-0005-0000-0000-000022230000}"/>
    <cellStyle name="40% – paryškinimas 5 6 2 2 2 3" xfId="10667" xr:uid="{00000000-0005-0000-0000-000023230000}"/>
    <cellStyle name="40% – paryškinimas 5 6 2 2 3" xfId="4501" xr:uid="{00000000-0005-0000-0000-000024230000}"/>
    <cellStyle name="40% – paryškinimas 5 6 2 2 3 2" xfId="10669" xr:uid="{00000000-0005-0000-0000-000025230000}"/>
    <cellStyle name="40% – paryškinimas 5 6 2 2 4" xfId="10666" xr:uid="{00000000-0005-0000-0000-000026230000}"/>
    <cellStyle name="40% – paryškinimas 5 6 2 3" xfId="4502" xr:uid="{00000000-0005-0000-0000-000027230000}"/>
    <cellStyle name="40% – paryškinimas 5 6 2 3 2" xfId="4503" xr:uid="{00000000-0005-0000-0000-000028230000}"/>
    <cellStyle name="40% – paryškinimas 5 6 2 3 2 2" xfId="10671" xr:uid="{00000000-0005-0000-0000-000029230000}"/>
    <cellStyle name="40% – paryškinimas 5 6 2 3 3" xfId="10670" xr:uid="{00000000-0005-0000-0000-00002A230000}"/>
    <cellStyle name="40% – paryškinimas 5 6 2 4" xfId="4504" xr:uid="{00000000-0005-0000-0000-00002B230000}"/>
    <cellStyle name="40% – paryškinimas 5 6 2 4 2" xfId="10672" xr:uid="{00000000-0005-0000-0000-00002C230000}"/>
    <cellStyle name="40% – paryškinimas 5 6 2 5" xfId="10665" xr:uid="{00000000-0005-0000-0000-00002D230000}"/>
    <cellStyle name="40% – paryškinimas 5 6 3" xfId="4505" xr:uid="{00000000-0005-0000-0000-00002E230000}"/>
    <cellStyle name="40% – paryškinimas 5 6 3 2" xfId="4506" xr:uid="{00000000-0005-0000-0000-00002F230000}"/>
    <cellStyle name="40% – paryškinimas 5 6 3 2 2" xfId="4507" xr:uid="{00000000-0005-0000-0000-000030230000}"/>
    <cellStyle name="40% – paryškinimas 5 6 3 2 2 2" xfId="10675" xr:uid="{00000000-0005-0000-0000-000031230000}"/>
    <cellStyle name="40% – paryškinimas 5 6 3 2 3" xfId="10674" xr:uid="{00000000-0005-0000-0000-000032230000}"/>
    <cellStyle name="40% – paryškinimas 5 6 3 3" xfId="4508" xr:uid="{00000000-0005-0000-0000-000033230000}"/>
    <cellStyle name="40% – paryškinimas 5 6 3 3 2" xfId="10676" xr:uid="{00000000-0005-0000-0000-000034230000}"/>
    <cellStyle name="40% – paryškinimas 5 6 3 4" xfId="10673" xr:uid="{00000000-0005-0000-0000-000035230000}"/>
    <cellStyle name="40% – paryškinimas 5 6 4" xfId="4509" xr:uid="{00000000-0005-0000-0000-000036230000}"/>
    <cellStyle name="40% – paryškinimas 5 6 4 2" xfId="4510" xr:uid="{00000000-0005-0000-0000-000037230000}"/>
    <cellStyle name="40% – paryškinimas 5 6 4 2 2" xfId="10678" xr:uid="{00000000-0005-0000-0000-000038230000}"/>
    <cellStyle name="40% – paryškinimas 5 6 4 3" xfId="10677" xr:uid="{00000000-0005-0000-0000-000039230000}"/>
    <cellStyle name="40% – paryškinimas 5 6 5" xfId="4511" xr:uid="{00000000-0005-0000-0000-00003A230000}"/>
    <cellStyle name="40% – paryškinimas 5 6 5 2" xfId="10679" xr:uid="{00000000-0005-0000-0000-00003B230000}"/>
    <cellStyle name="40% – paryškinimas 5 6 6" xfId="10664" xr:uid="{00000000-0005-0000-0000-00003C230000}"/>
    <cellStyle name="40% – paryškinimas 6 2" xfId="4512" xr:uid="{00000000-0005-0000-0000-00003D230000}"/>
    <cellStyle name="40% – paryškinimas 6 2 10" xfId="10680" xr:uid="{00000000-0005-0000-0000-00003E230000}"/>
    <cellStyle name="40% – paryškinimas 6 2 2" xfId="4513" xr:uid="{00000000-0005-0000-0000-00003F230000}"/>
    <cellStyle name="40% – paryškinimas 6 2 2 10" xfId="10681" xr:uid="{00000000-0005-0000-0000-000040230000}"/>
    <cellStyle name="40% – paryškinimas 6 2 2 2" xfId="4514" xr:uid="{00000000-0005-0000-0000-000041230000}"/>
    <cellStyle name="40% – paryškinimas 6 2 2 2 2" xfId="4515" xr:uid="{00000000-0005-0000-0000-000042230000}"/>
    <cellStyle name="40% – paryškinimas 6 2 2 2 2 2" xfId="4516" xr:uid="{00000000-0005-0000-0000-000043230000}"/>
    <cellStyle name="40% – paryškinimas 6 2 2 2 2 2 2" xfId="4517" xr:uid="{00000000-0005-0000-0000-000044230000}"/>
    <cellStyle name="40% – paryškinimas 6 2 2 2 2 2 2 2" xfId="4518" xr:uid="{00000000-0005-0000-0000-000045230000}"/>
    <cellStyle name="40% – paryškinimas 6 2 2 2 2 2 2 2 2" xfId="4519" xr:uid="{00000000-0005-0000-0000-000046230000}"/>
    <cellStyle name="40% – paryškinimas 6 2 2 2 2 2 2 2 2 2" xfId="14197" xr:uid="{00000000-0005-0000-0000-000047230000}"/>
    <cellStyle name="40% – paryškinimas 6 2 2 2 2 2 2 2 3" xfId="10686" xr:uid="{00000000-0005-0000-0000-000048230000}"/>
    <cellStyle name="40% – paryškinimas 6 2 2 2 2 2 2 3" xfId="4520" xr:uid="{00000000-0005-0000-0000-000049230000}"/>
    <cellStyle name="40% – paryškinimas 6 2 2 2 2 2 2 3 2" xfId="14198" xr:uid="{00000000-0005-0000-0000-00004A230000}"/>
    <cellStyle name="40% – paryškinimas 6 2 2 2 2 2 2 4" xfId="10685" xr:uid="{00000000-0005-0000-0000-00004B230000}"/>
    <cellStyle name="40% – paryškinimas 6 2 2 2 2 2 3" xfId="4521" xr:uid="{00000000-0005-0000-0000-00004C230000}"/>
    <cellStyle name="40% – paryškinimas 6 2 2 2 2 2 3 2" xfId="4522" xr:uid="{00000000-0005-0000-0000-00004D230000}"/>
    <cellStyle name="40% – paryškinimas 6 2 2 2 2 2 3 2 2" xfId="14199" xr:uid="{00000000-0005-0000-0000-00004E230000}"/>
    <cellStyle name="40% – paryškinimas 6 2 2 2 2 2 3 3" xfId="10687" xr:uid="{00000000-0005-0000-0000-00004F230000}"/>
    <cellStyle name="40% – paryškinimas 6 2 2 2 2 2 4" xfId="4523" xr:uid="{00000000-0005-0000-0000-000050230000}"/>
    <cellStyle name="40% – paryškinimas 6 2 2 2 2 2 4 2" xfId="14200" xr:uid="{00000000-0005-0000-0000-000051230000}"/>
    <cellStyle name="40% – paryškinimas 6 2 2 2 2 2 5" xfId="10684" xr:uid="{00000000-0005-0000-0000-000052230000}"/>
    <cellStyle name="40% – paryškinimas 6 2 2 2 2 3" xfId="4524" xr:uid="{00000000-0005-0000-0000-000053230000}"/>
    <cellStyle name="40% – paryškinimas 6 2 2 2 2 3 2" xfId="4525" xr:uid="{00000000-0005-0000-0000-000054230000}"/>
    <cellStyle name="40% – paryškinimas 6 2 2 2 2 3 2 2" xfId="4526" xr:uid="{00000000-0005-0000-0000-000055230000}"/>
    <cellStyle name="40% – paryškinimas 6 2 2 2 2 3 2 2 2" xfId="14201" xr:uid="{00000000-0005-0000-0000-000056230000}"/>
    <cellStyle name="40% – paryškinimas 6 2 2 2 2 3 2 3" xfId="10689" xr:uid="{00000000-0005-0000-0000-000057230000}"/>
    <cellStyle name="40% – paryškinimas 6 2 2 2 2 3 3" xfId="4527" xr:uid="{00000000-0005-0000-0000-000058230000}"/>
    <cellStyle name="40% – paryškinimas 6 2 2 2 2 3 3 2" xfId="14202" xr:uid="{00000000-0005-0000-0000-000059230000}"/>
    <cellStyle name="40% – paryškinimas 6 2 2 2 2 3 4" xfId="10688" xr:uid="{00000000-0005-0000-0000-00005A230000}"/>
    <cellStyle name="40% – paryškinimas 6 2 2 2 2 4" xfId="4528" xr:uid="{00000000-0005-0000-0000-00005B230000}"/>
    <cellStyle name="40% – paryškinimas 6 2 2 2 2 4 2" xfId="4529" xr:uid="{00000000-0005-0000-0000-00005C230000}"/>
    <cellStyle name="40% – paryškinimas 6 2 2 2 2 4 2 2" xfId="14203" xr:uid="{00000000-0005-0000-0000-00005D230000}"/>
    <cellStyle name="40% – paryškinimas 6 2 2 2 2 4 3" xfId="10690" xr:uid="{00000000-0005-0000-0000-00005E230000}"/>
    <cellStyle name="40% – paryškinimas 6 2 2 2 2 5" xfId="4530" xr:uid="{00000000-0005-0000-0000-00005F230000}"/>
    <cellStyle name="40% – paryškinimas 6 2 2 2 2 5 2" xfId="14204" xr:uid="{00000000-0005-0000-0000-000060230000}"/>
    <cellStyle name="40% – paryškinimas 6 2 2 2 2 6" xfId="10683" xr:uid="{00000000-0005-0000-0000-000061230000}"/>
    <cellStyle name="40% – paryškinimas 6 2 2 2 3" xfId="4531" xr:uid="{00000000-0005-0000-0000-000062230000}"/>
    <cellStyle name="40% – paryškinimas 6 2 2 2 3 2" xfId="4532" xr:uid="{00000000-0005-0000-0000-000063230000}"/>
    <cellStyle name="40% – paryškinimas 6 2 2 2 3 2 2" xfId="4533" xr:uid="{00000000-0005-0000-0000-000064230000}"/>
    <cellStyle name="40% – paryškinimas 6 2 2 2 3 2 2 2" xfId="4534" xr:uid="{00000000-0005-0000-0000-000065230000}"/>
    <cellStyle name="40% – paryškinimas 6 2 2 2 3 2 2 2 2" xfId="14205" xr:uid="{00000000-0005-0000-0000-000066230000}"/>
    <cellStyle name="40% – paryškinimas 6 2 2 2 3 2 2 3" xfId="10693" xr:uid="{00000000-0005-0000-0000-000067230000}"/>
    <cellStyle name="40% – paryškinimas 6 2 2 2 3 2 3" xfId="4535" xr:uid="{00000000-0005-0000-0000-000068230000}"/>
    <cellStyle name="40% – paryškinimas 6 2 2 2 3 2 3 2" xfId="14206" xr:uid="{00000000-0005-0000-0000-000069230000}"/>
    <cellStyle name="40% – paryškinimas 6 2 2 2 3 2 4" xfId="10692" xr:uid="{00000000-0005-0000-0000-00006A230000}"/>
    <cellStyle name="40% – paryškinimas 6 2 2 2 3 3" xfId="4536" xr:uid="{00000000-0005-0000-0000-00006B230000}"/>
    <cellStyle name="40% – paryškinimas 6 2 2 2 3 3 2" xfId="4537" xr:uid="{00000000-0005-0000-0000-00006C230000}"/>
    <cellStyle name="40% – paryškinimas 6 2 2 2 3 3 2 2" xfId="14207" xr:uid="{00000000-0005-0000-0000-00006D230000}"/>
    <cellStyle name="40% – paryškinimas 6 2 2 2 3 3 3" xfId="10694" xr:uid="{00000000-0005-0000-0000-00006E230000}"/>
    <cellStyle name="40% – paryškinimas 6 2 2 2 3 4" xfId="4538" xr:uid="{00000000-0005-0000-0000-00006F230000}"/>
    <cellStyle name="40% – paryškinimas 6 2 2 2 3 4 2" xfId="14208" xr:uid="{00000000-0005-0000-0000-000070230000}"/>
    <cellStyle name="40% – paryškinimas 6 2 2 2 3 5" xfId="10691" xr:uid="{00000000-0005-0000-0000-000071230000}"/>
    <cellStyle name="40% – paryškinimas 6 2 2 2 4" xfId="4539" xr:uid="{00000000-0005-0000-0000-000072230000}"/>
    <cellStyle name="40% – paryškinimas 6 2 2 2 4 2" xfId="4540" xr:uid="{00000000-0005-0000-0000-000073230000}"/>
    <cellStyle name="40% – paryškinimas 6 2 2 2 4 2 2" xfId="4541" xr:uid="{00000000-0005-0000-0000-000074230000}"/>
    <cellStyle name="40% – paryškinimas 6 2 2 2 4 2 2 2" xfId="14209" xr:uid="{00000000-0005-0000-0000-000075230000}"/>
    <cellStyle name="40% – paryškinimas 6 2 2 2 4 2 3" xfId="10696" xr:uid="{00000000-0005-0000-0000-000076230000}"/>
    <cellStyle name="40% – paryškinimas 6 2 2 2 4 3" xfId="4542" xr:uid="{00000000-0005-0000-0000-000077230000}"/>
    <cellStyle name="40% – paryškinimas 6 2 2 2 4 3 2" xfId="14210" xr:uid="{00000000-0005-0000-0000-000078230000}"/>
    <cellStyle name="40% – paryškinimas 6 2 2 2 4 4" xfId="10695" xr:uid="{00000000-0005-0000-0000-000079230000}"/>
    <cellStyle name="40% – paryškinimas 6 2 2 2 5" xfId="4543" xr:uid="{00000000-0005-0000-0000-00007A230000}"/>
    <cellStyle name="40% – paryškinimas 6 2 2 2 5 2" xfId="4544" xr:uid="{00000000-0005-0000-0000-00007B230000}"/>
    <cellStyle name="40% – paryškinimas 6 2 2 2 5 2 2" xfId="14211" xr:uid="{00000000-0005-0000-0000-00007C230000}"/>
    <cellStyle name="40% – paryškinimas 6 2 2 2 5 3" xfId="10697" xr:uid="{00000000-0005-0000-0000-00007D230000}"/>
    <cellStyle name="40% – paryškinimas 6 2 2 2 6" xfId="4545" xr:uid="{00000000-0005-0000-0000-00007E230000}"/>
    <cellStyle name="40% – paryškinimas 6 2 2 2 6 2" xfId="14212" xr:uid="{00000000-0005-0000-0000-00007F230000}"/>
    <cellStyle name="40% – paryškinimas 6 2 2 2 7" xfId="10682" xr:uid="{00000000-0005-0000-0000-000080230000}"/>
    <cellStyle name="40% – paryškinimas 6 2 2 3" xfId="4546" xr:uid="{00000000-0005-0000-0000-000081230000}"/>
    <cellStyle name="40% – paryškinimas 6 2 2 3 2" xfId="4547" xr:uid="{00000000-0005-0000-0000-000082230000}"/>
    <cellStyle name="40% – paryškinimas 6 2 2 3 2 2" xfId="4548" xr:uid="{00000000-0005-0000-0000-000083230000}"/>
    <cellStyle name="40% – paryškinimas 6 2 2 3 2 2 2" xfId="4549" xr:uid="{00000000-0005-0000-0000-000084230000}"/>
    <cellStyle name="40% – paryškinimas 6 2 2 3 2 2 2 2" xfId="4550" xr:uid="{00000000-0005-0000-0000-000085230000}"/>
    <cellStyle name="40% – paryškinimas 6 2 2 3 2 2 2 2 2" xfId="14213" xr:uid="{00000000-0005-0000-0000-000086230000}"/>
    <cellStyle name="40% – paryškinimas 6 2 2 3 2 2 2 3" xfId="10701" xr:uid="{00000000-0005-0000-0000-000087230000}"/>
    <cellStyle name="40% – paryškinimas 6 2 2 3 2 2 3" xfId="4551" xr:uid="{00000000-0005-0000-0000-000088230000}"/>
    <cellStyle name="40% – paryškinimas 6 2 2 3 2 2 3 2" xfId="14214" xr:uid="{00000000-0005-0000-0000-000089230000}"/>
    <cellStyle name="40% – paryškinimas 6 2 2 3 2 2 4" xfId="10700" xr:uid="{00000000-0005-0000-0000-00008A230000}"/>
    <cellStyle name="40% – paryškinimas 6 2 2 3 2 3" xfId="4552" xr:uid="{00000000-0005-0000-0000-00008B230000}"/>
    <cellStyle name="40% – paryškinimas 6 2 2 3 2 3 2" xfId="4553" xr:uid="{00000000-0005-0000-0000-00008C230000}"/>
    <cellStyle name="40% – paryškinimas 6 2 2 3 2 3 2 2" xfId="14215" xr:uid="{00000000-0005-0000-0000-00008D230000}"/>
    <cellStyle name="40% – paryškinimas 6 2 2 3 2 3 3" xfId="10702" xr:uid="{00000000-0005-0000-0000-00008E230000}"/>
    <cellStyle name="40% – paryškinimas 6 2 2 3 2 4" xfId="4554" xr:uid="{00000000-0005-0000-0000-00008F230000}"/>
    <cellStyle name="40% – paryškinimas 6 2 2 3 2 4 2" xfId="14216" xr:uid="{00000000-0005-0000-0000-000090230000}"/>
    <cellStyle name="40% – paryškinimas 6 2 2 3 2 5" xfId="10699" xr:uid="{00000000-0005-0000-0000-000091230000}"/>
    <cellStyle name="40% – paryškinimas 6 2 2 3 3" xfId="4555" xr:uid="{00000000-0005-0000-0000-000092230000}"/>
    <cellStyle name="40% – paryškinimas 6 2 2 3 3 2" xfId="4556" xr:uid="{00000000-0005-0000-0000-000093230000}"/>
    <cellStyle name="40% – paryškinimas 6 2 2 3 3 2 2" xfId="4557" xr:uid="{00000000-0005-0000-0000-000094230000}"/>
    <cellStyle name="40% – paryškinimas 6 2 2 3 3 2 2 2" xfId="14217" xr:uid="{00000000-0005-0000-0000-000095230000}"/>
    <cellStyle name="40% – paryškinimas 6 2 2 3 3 2 3" xfId="10704" xr:uid="{00000000-0005-0000-0000-000096230000}"/>
    <cellStyle name="40% – paryškinimas 6 2 2 3 3 3" xfId="4558" xr:uid="{00000000-0005-0000-0000-000097230000}"/>
    <cellStyle name="40% – paryškinimas 6 2 2 3 3 3 2" xfId="14218" xr:uid="{00000000-0005-0000-0000-000098230000}"/>
    <cellStyle name="40% – paryškinimas 6 2 2 3 3 4" xfId="10703" xr:uid="{00000000-0005-0000-0000-000099230000}"/>
    <cellStyle name="40% – paryškinimas 6 2 2 3 4" xfId="4559" xr:uid="{00000000-0005-0000-0000-00009A230000}"/>
    <cellStyle name="40% – paryškinimas 6 2 2 3 4 2" xfId="4560" xr:uid="{00000000-0005-0000-0000-00009B230000}"/>
    <cellStyle name="40% – paryškinimas 6 2 2 3 4 2 2" xfId="14219" xr:uid="{00000000-0005-0000-0000-00009C230000}"/>
    <cellStyle name="40% – paryškinimas 6 2 2 3 4 3" xfId="10705" xr:uid="{00000000-0005-0000-0000-00009D230000}"/>
    <cellStyle name="40% – paryškinimas 6 2 2 3 5" xfId="4561" xr:uid="{00000000-0005-0000-0000-00009E230000}"/>
    <cellStyle name="40% – paryškinimas 6 2 2 3 5 2" xfId="14220" xr:uid="{00000000-0005-0000-0000-00009F230000}"/>
    <cellStyle name="40% – paryškinimas 6 2 2 3 6" xfId="10698" xr:uid="{00000000-0005-0000-0000-0000A0230000}"/>
    <cellStyle name="40% – paryškinimas 6 2 2 4" xfId="4562" xr:uid="{00000000-0005-0000-0000-0000A1230000}"/>
    <cellStyle name="40% – paryškinimas 6 2 2 4 2" xfId="4563" xr:uid="{00000000-0005-0000-0000-0000A2230000}"/>
    <cellStyle name="40% – paryškinimas 6 2 2 4 2 2" xfId="4564" xr:uid="{00000000-0005-0000-0000-0000A3230000}"/>
    <cellStyle name="40% – paryškinimas 6 2 2 4 2 2 2" xfId="4565" xr:uid="{00000000-0005-0000-0000-0000A4230000}"/>
    <cellStyle name="40% – paryškinimas 6 2 2 4 2 2 2 2" xfId="14221" xr:uid="{00000000-0005-0000-0000-0000A5230000}"/>
    <cellStyle name="40% – paryškinimas 6 2 2 4 2 2 3" xfId="10708" xr:uid="{00000000-0005-0000-0000-0000A6230000}"/>
    <cellStyle name="40% – paryškinimas 6 2 2 4 2 3" xfId="4566" xr:uid="{00000000-0005-0000-0000-0000A7230000}"/>
    <cellStyle name="40% – paryškinimas 6 2 2 4 2 3 2" xfId="14222" xr:uid="{00000000-0005-0000-0000-0000A8230000}"/>
    <cellStyle name="40% – paryškinimas 6 2 2 4 2 4" xfId="10707" xr:uid="{00000000-0005-0000-0000-0000A9230000}"/>
    <cellStyle name="40% – paryškinimas 6 2 2 4 3" xfId="4567" xr:uid="{00000000-0005-0000-0000-0000AA230000}"/>
    <cellStyle name="40% – paryškinimas 6 2 2 4 3 2" xfId="4568" xr:uid="{00000000-0005-0000-0000-0000AB230000}"/>
    <cellStyle name="40% – paryškinimas 6 2 2 4 3 2 2" xfId="14223" xr:uid="{00000000-0005-0000-0000-0000AC230000}"/>
    <cellStyle name="40% – paryškinimas 6 2 2 4 3 3" xfId="10709" xr:uid="{00000000-0005-0000-0000-0000AD230000}"/>
    <cellStyle name="40% – paryškinimas 6 2 2 4 4" xfId="4569" xr:uid="{00000000-0005-0000-0000-0000AE230000}"/>
    <cellStyle name="40% – paryškinimas 6 2 2 4 4 2" xfId="14224" xr:uid="{00000000-0005-0000-0000-0000AF230000}"/>
    <cellStyle name="40% – paryškinimas 6 2 2 4 5" xfId="10706" xr:uid="{00000000-0005-0000-0000-0000B0230000}"/>
    <cellStyle name="40% – paryškinimas 6 2 2 5" xfId="4570" xr:uid="{00000000-0005-0000-0000-0000B1230000}"/>
    <cellStyle name="40% – paryškinimas 6 2 2 5 2" xfId="4571" xr:uid="{00000000-0005-0000-0000-0000B2230000}"/>
    <cellStyle name="40% – paryškinimas 6 2 2 5 2 2" xfId="4572" xr:uid="{00000000-0005-0000-0000-0000B3230000}"/>
    <cellStyle name="40% – paryškinimas 6 2 2 5 2 2 2" xfId="14225" xr:uid="{00000000-0005-0000-0000-0000B4230000}"/>
    <cellStyle name="40% – paryškinimas 6 2 2 5 2 3" xfId="10711" xr:uid="{00000000-0005-0000-0000-0000B5230000}"/>
    <cellStyle name="40% – paryškinimas 6 2 2 5 3" xfId="4573" xr:uid="{00000000-0005-0000-0000-0000B6230000}"/>
    <cellStyle name="40% – paryškinimas 6 2 2 5 3 2" xfId="14226" xr:uid="{00000000-0005-0000-0000-0000B7230000}"/>
    <cellStyle name="40% – paryškinimas 6 2 2 5 4" xfId="10710" xr:uid="{00000000-0005-0000-0000-0000B8230000}"/>
    <cellStyle name="40% – paryškinimas 6 2 2 6" xfId="4574" xr:uid="{00000000-0005-0000-0000-0000B9230000}"/>
    <cellStyle name="40% – paryškinimas 6 2 2 6 2" xfId="10712" xr:uid="{00000000-0005-0000-0000-0000BA230000}"/>
    <cellStyle name="40% – paryškinimas 6 2 2 7" xfId="4575" xr:uid="{00000000-0005-0000-0000-0000BB230000}"/>
    <cellStyle name="40% – paryškinimas 6 2 2 7 2" xfId="4576" xr:uid="{00000000-0005-0000-0000-0000BC230000}"/>
    <cellStyle name="40% – paryškinimas 6 2 2 7 2 2" xfId="14227" xr:uid="{00000000-0005-0000-0000-0000BD230000}"/>
    <cellStyle name="40% – paryškinimas 6 2 2 7 3" xfId="10713" xr:uid="{00000000-0005-0000-0000-0000BE230000}"/>
    <cellStyle name="40% – paryškinimas 6 2 2 8" xfId="4577" xr:uid="{00000000-0005-0000-0000-0000BF230000}"/>
    <cellStyle name="40% – paryškinimas 6 2 2 8 2" xfId="4578" xr:uid="{00000000-0005-0000-0000-0000C0230000}"/>
    <cellStyle name="40% – paryškinimas 6 2 2 8 2 2" xfId="14228" xr:uid="{00000000-0005-0000-0000-0000C1230000}"/>
    <cellStyle name="40% – paryškinimas 6 2 2 8 3" xfId="10714" xr:uid="{00000000-0005-0000-0000-0000C2230000}"/>
    <cellStyle name="40% – paryškinimas 6 2 2 9" xfId="4579" xr:uid="{00000000-0005-0000-0000-0000C3230000}"/>
    <cellStyle name="40% – paryškinimas 6 2 2 9 2" xfId="4580" xr:uid="{00000000-0005-0000-0000-0000C4230000}"/>
    <cellStyle name="40% – paryškinimas 6 2 2 9 2 2" xfId="14229" xr:uid="{00000000-0005-0000-0000-0000C5230000}"/>
    <cellStyle name="40% – paryškinimas 6 2 2 9 3" xfId="12308" xr:uid="{00000000-0005-0000-0000-0000C6230000}"/>
    <cellStyle name="40% – paryškinimas 6 2 3" xfId="4581" xr:uid="{00000000-0005-0000-0000-0000C7230000}"/>
    <cellStyle name="40% – paryškinimas 6 2 3 2" xfId="4582" xr:uid="{00000000-0005-0000-0000-0000C8230000}"/>
    <cellStyle name="40% – paryškinimas 6 2 3 2 2" xfId="4583" xr:uid="{00000000-0005-0000-0000-0000C9230000}"/>
    <cellStyle name="40% – paryškinimas 6 2 3 2 2 2" xfId="4584" xr:uid="{00000000-0005-0000-0000-0000CA230000}"/>
    <cellStyle name="40% – paryškinimas 6 2 3 2 2 2 2" xfId="4585" xr:uid="{00000000-0005-0000-0000-0000CB230000}"/>
    <cellStyle name="40% – paryškinimas 6 2 3 2 2 2 2 2" xfId="4586" xr:uid="{00000000-0005-0000-0000-0000CC230000}"/>
    <cellStyle name="40% – paryškinimas 6 2 3 2 2 2 2 2 2" xfId="14230" xr:uid="{00000000-0005-0000-0000-0000CD230000}"/>
    <cellStyle name="40% – paryškinimas 6 2 3 2 2 2 2 3" xfId="10719" xr:uid="{00000000-0005-0000-0000-0000CE230000}"/>
    <cellStyle name="40% – paryškinimas 6 2 3 2 2 2 3" xfId="4587" xr:uid="{00000000-0005-0000-0000-0000CF230000}"/>
    <cellStyle name="40% – paryškinimas 6 2 3 2 2 2 3 2" xfId="14231" xr:uid="{00000000-0005-0000-0000-0000D0230000}"/>
    <cellStyle name="40% – paryškinimas 6 2 3 2 2 2 4" xfId="10718" xr:uid="{00000000-0005-0000-0000-0000D1230000}"/>
    <cellStyle name="40% – paryškinimas 6 2 3 2 2 3" xfId="4588" xr:uid="{00000000-0005-0000-0000-0000D2230000}"/>
    <cellStyle name="40% – paryškinimas 6 2 3 2 2 3 2" xfId="4589" xr:uid="{00000000-0005-0000-0000-0000D3230000}"/>
    <cellStyle name="40% – paryškinimas 6 2 3 2 2 3 2 2" xfId="14232" xr:uid="{00000000-0005-0000-0000-0000D4230000}"/>
    <cellStyle name="40% – paryškinimas 6 2 3 2 2 3 3" xfId="10720" xr:uid="{00000000-0005-0000-0000-0000D5230000}"/>
    <cellStyle name="40% – paryškinimas 6 2 3 2 2 4" xfId="4590" xr:uid="{00000000-0005-0000-0000-0000D6230000}"/>
    <cellStyle name="40% – paryškinimas 6 2 3 2 2 4 2" xfId="14233" xr:uid="{00000000-0005-0000-0000-0000D7230000}"/>
    <cellStyle name="40% – paryškinimas 6 2 3 2 2 5" xfId="10717" xr:uid="{00000000-0005-0000-0000-0000D8230000}"/>
    <cellStyle name="40% – paryškinimas 6 2 3 2 3" xfId="4591" xr:uid="{00000000-0005-0000-0000-0000D9230000}"/>
    <cellStyle name="40% – paryškinimas 6 2 3 2 3 2" xfId="4592" xr:uid="{00000000-0005-0000-0000-0000DA230000}"/>
    <cellStyle name="40% – paryškinimas 6 2 3 2 3 2 2" xfId="4593" xr:uid="{00000000-0005-0000-0000-0000DB230000}"/>
    <cellStyle name="40% – paryškinimas 6 2 3 2 3 2 2 2" xfId="14234" xr:uid="{00000000-0005-0000-0000-0000DC230000}"/>
    <cellStyle name="40% – paryškinimas 6 2 3 2 3 2 3" xfId="10722" xr:uid="{00000000-0005-0000-0000-0000DD230000}"/>
    <cellStyle name="40% – paryškinimas 6 2 3 2 3 3" xfId="4594" xr:uid="{00000000-0005-0000-0000-0000DE230000}"/>
    <cellStyle name="40% – paryškinimas 6 2 3 2 3 3 2" xfId="14235" xr:uid="{00000000-0005-0000-0000-0000DF230000}"/>
    <cellStyle name="40% – paryškinimas 6 2 3 2 3 4" xfId="10721" xr:uid="{00000000-0005-0000-0000-0000E0230000}"/>
    <cellStyle name="40% – paryškinimas 6 2 3 2 4" xfId="4595" xr:uid="{00000000-0005-0000-0000-0000E1230000}"/>
    <cellStyle name="40% – paryškinimas 6 2 3 2 4 2" xfId="4596" xr:uid="{00000000-0005-0000-0000-0000E2230000}"/>
    <cellStyle name="40% – paryškinimas 6 2 3 2 4 2 2" xfId="14236" xr:uid="{00000000-0005-0000-0000-0000E3230000}"/>
    <cellStyle name="40% – paryškinimas 6 2 3 2 4 3" xfId="10723" xr:uid="{00000000-0005-0000-0000-0000E4230000}"/>
    <cellStyle name="40% – paryškinimas 6 2 3 2 5" xfId="4597" xr:uid="{00000000-0005-0000-0000-0000E5230000}"/>
    <cellStyle name="40% – paryškinimas 6 2 3 2 5 2" xfId="14237" xr:uid="{00000000-0005-0000-0000-0000E6230000}"/>
    <cellStyle name="40% – paryškinimas 6 2 3 2 6" xfId="10716" xr:uid="{00000000-0005-0000-0000-0000E7230000}"/>
    <cellStyle name="40% – paryškinimas 6 2 3 3" xfId="4598" xr:uid="{00000000-0005-0000-0000-0000E8230000}"/>
    <cellStyle name="40% – paryškinimas 6 2 3 3 2" xfId="4599" xr:uid="{00000000-0005-0000-0000-0000E9230000}"/>
    <cellStyle name="40% – paryškinimas 6 2 3 3 2 2" xfId="4600" xr:uid="{00000000-0005-0000-0000-0000EA230000}"/>
    <cellStyle name="40% – paryškinimas 6 2 3 3 2 2 2" xfId="4601" xr:uid="{00000000-0005-0000-0000-0000EB230000}"/>
    <cellStyle name="40% – paryškinimas 6 2 3 3 2 2 2 2" xfId="14238" xr:uid="{00000000-0005-0000-0000-0000EC230000}"/>
    <cellStyle name="40% – paryškinimas 6 2 3 3 2 2 3" xfId="10726" xr:uid="{00000000-0005-0000-0000-0000ED230000}"/>
    <cellStyle name="40% – paryškinimas 6 2 3 3 2 3" xfId="4602" xr:uid="{00000000-0005-0000-0000-0000EE230000}"/>
    <cellStyle name="40% – paryškinimas 6 2 3 3 2 3 2" xfId="14239" xr:uid="{00000000-0005-0000-0000-0000EF230000}"/>
    <cellStyle name="40% – paryškinimas 6 2 3 3 2 4" xfId="10725" xr:uid="{00000000-0005-0000-0000-0000F0230000}"/>
    <cellStyle name="40% – paryškinimas 6 2 3 3 3" xfId="4603" xr:uid="{00000000-0005-0000-0000-0000F1230000}"/>
    <cellStyle name="40% – paryškinimas 6 2 3 3 3 2" xfId="4604" xr:uid="{00000000-0005-0000-0000-0000F2230000}"/>
    <cellStyle name="40% – paryškinimas 6 2 3 3 3 2 2" xfId="14240" xr:uid="{00000000-0005-0000-0000-0000F3230000}"/>
    <cellStyle name="40% – paryškinimas 6 2 3 3 3 3" xfId="10727" xr:uid="{00000000-0005-0000-0000-0000F4230000}"/>
    <cellStyle name="40% – paryškinimas 6 2 3 3 4" xfId="4605" xr:uid="{00000000-0005-0000-0000-0000F5230000}"/>
    <cellStyle name="40% – paryškinimas 6 2 3 3 4 2" xfId="14241" xr:uid="{00000000-0005-0000-0000-0000F6230000}"/>
    <cellStyle name="40% – paryškinimas 6 2 3 3 5" xfId="10724" xr:uid="{00000000-0005-0000-0000-0000F7230000}"/>
    <cellStyle name="40% – paryškinimas 6 2 3 4" xfId="4606" xr:uid="{00000000-0005-0000-0000-0000F8230000}"/>
    <cellStyle name="40% – paryškinimas 6 2 3 4 2" xfId="4607" xr:uid="{00000000-0005-0000-0000-0000F9230000}"/>
    <cellStyle name="40% – paryškinimas 6 2 3 4 2 2" xfId="4608" xr:uid="{00000000-0005-0000-0000-0000FA230000}"/>
    <cellStyle name="40% – paryškinimas 6 2 3 4 2 2 2" xfId="14242" xr:uid="{00000000-0005-0000-0000-0000FB230000}"/>
    <cellStyle name="40% – paryškinimas 6 2 3 4 2 3" xfId="10729" xr:uid="{00000000-0005-0000-0000-0000FC230000}"/>
    <cellStyle name="40% – paryškinimas 6 2 3 4 3" xfId="4609" xr:uid="{00000000-0005-0000-0000-0000FD230000}"/>
    <cellStyle name="40% – paryškinimas 6 2 3 4 3 2" xfId="14243" xr:uid="{00000000-0005-0000-0000-0000FE230000}"/>
    <cellStyle name="40% – paryškinimas 6 2 3 4 4" xfId="10728" xr:uid="{00000000-0005-0000-0000-0000FF230000}"/>
    <cellStyle name="40% – paryškinimas 6 2 3 5" xfId="4610" xr:uid="{00000000-0005-0000-0000-000000240000}"/>
    <cellStyle name="40% – paryškinimas 6 2 3 5 2" xfId="4611" xr:uid="{00000000-0005-0000-0000-000001240000}"/>
    <cellStyle name="40% – paryškinimas 6 2 3 5 2 2" xfId="14244" xr:uid="{00000000-0005-0000-0000-000002240000}"/>
    <cellStyle name="40% – paryškinimas 6 2 3 5 3" xfId="10730" xr:uid="{00000000-0005-0000-0000-000003240000}"/>
    <cellStyle name="40% – paryškinimas 6 2 3 6" xfId="4612" xr:uid="{00000000-0005-0000-0000-000004240000}"/>
    <cellStyle name="40% – paryškinimas 6 2 3 6 2" xfId="14245" xr:uid="{00000000-0005-0000-0000-000005240000}"/>
    <cellStyle name="40% – paryškinimas 6 2 3 7" xfId="10715" xr:uid="{00000000-0005-0000-0000-000006240000}"/>
    <cellStyle name="40% – paryškinimas 6 2 4" xfId="4613" xr:uid="{00000000-0005-0000-0000-000007240000}"/>
    <cellStyle name="40% – paryškinimas 6 2 4 2" xfId="4614" xr:uid="{00000000-0005-0000-0000-000008240000}"/>
    <cellStyle name="40% – paryškinimas 6 2 4 2 2" xfId="4615" xr:uid="{00000000-0005-0000-0000-000009240000}"/>
    <cellStyle name="40% – paryškinimas 6 2 4 2 2 2" xfId="4616" xr:uid="{00000000-0005-0000-0000-00000A240000}"/>
    <cellStyle name="40% – paryškinimas 6 2 4 2 2 2 2" xfId="4617" xr:uid="{00000000-0005-0000-0000-00000B240000}"/>
    <cellStyle name="40% – paryškinimas 6 2 4 2 2 2 2 2" xfId="14246" xr:uid="{00000000-0005-0000-0000-00000C240000}"/>
    <cellStyle name="40% – paryškinimas 6 2 4 2 2 2 3" xfId="10734" xr:uid="{00000000-0005-0000-0000-00000D240000}"/>
    <cellStyle name="40% – paryškinimas 6 2 4 2 2 3" xfId="4618" xr:uid="{00000000-0005-0000-0000-00000E240000}"/>
    <cellStyle name="40% – paryškinimas 6 2 4 2 2 3 2" xfId="14247" xr:uid="{00000000-0005-0000-0000-00000F240000}"/>
    <cellStyle name="40% – paryškinimas 6 2 4 2 2 4" xfId="10733" xr:uid="{00000000-0005-0000-0000-000010240000}"/>
    <cellStyle name="40% – paryškinimas 6 2 4 2 3" xfId="4619" xr:uid="{00000000-0005-0000-0000-000011240000}"/>
    <cellStyle name="40% – paryškinimas 6 2 4 2 3 2" xfId="4620" xr:uid="{00000000-0005-0000-0000-000012240000}"/>
    <cellStyle name="40% – paryškinimas 6 2 4 2 3 2 2" xfId="14248" xr:uid="{00000000-0005-0000-0000-000013240000}"/>
    <cellStyle name="40% – paryškinimas 6 2 4 2 3 3" xfId="10735" xr:uid="{00000000-0005-0000-0000-000014240000}"/>
    <cellStyle name="40% – paryškinimas 6 2 4 2 4" xfId="4621" xr:uid="{00000000-0005-0000-0000-000015240000}"/>
    <cellStyle name="40% – paryškinimas 6 2 4 2 4 2" xfId="14249" xr:uid="{00000000-0005-0000-0000-000016240000}"/>
    <cellStyle name="40% – paryškinimas 6 2 4 2 5" xfId="10732" xr:uid="{00000000-0005-0000-0000-000017240000}"/>
    <cellStyle name="40% – paryškinimas 6 2 4 3" xfId="4622" xr:uid="{00000000-0005-0000-0000-000018240000}"/>
    <cellStyle name="40% – paryškinimas 6 2 4 3 2" xfId="4623" xr:uid="{00000000-0005-0000-0000-000019240000}"/>
    <cellStyle name="40% – paryškinimas 6 2 4 3 2 2" xfId="4624" xr:uid="{00000000-0005-0000-0000-00001A240000}"/>
    <cellStyle name="40% – paryškinimas 6 2 4 3 2 2 2" xfId="14250" xr:uid="{00000000-0005-0000-0000-00001B240000}"/>
    <cellStyle name="40% – paryškinimas 6 2 4 3 2 3" xfId="10737" xr:uid="{00000000-0005-0000-0000-00001C240000}"/>
    <cellStyle name="40% – paryškinimas 6 2 4 3 3" xfId="4625" xr:uid="{00000000-0005-0000-0000-00001D240000}"/>
    <cellStyle name="40% – paryškinimas 6 2 4 3 3 2" xfId="14251" xr:uid="{00000000-0005-0000-0000-00001E240000}"/>
    <cellStyle name="40% – paryškinimas 6 2 4 3 4" xfId="10736" xr:uid="{00000000-0005-0000-0000-00001F240000}"/>
    <cellStyle name="40% – paryškinimas 6 2 4 4" xfId="4626" xr:uid="{00000000-0005-0000-0000-000020240000}"/>
    <cellStyle name="40% – paryškinimas 6 2 4 4 2" xfId="4627" xr:uid="{00000000-0005-0000-0000-000021240000}"/>
    <cellStyle name="40% – paryškinimas 6 2 4 4 2 2" xfId="14252" xr:uid="{00000000-0005-0000-0000-000022240000}"/>
    <cellStyle name="40% – paryškinimas 6 2 4 4 3" xfId="10738" xr:uid="{00000000-0005-0000-0000-000023240000}"/>
    <cellStyle name="40% – paryškinimas 6 2 4 5" xfId="4628" xr:uid="{00000000-0005-0000-0000-000024240000}"/>
    <cellStyle name="40% – paryškinimas 6 2 4 5 2" xfId="14253" xr:uid="{00000000-0005-0000-0000-000025240000}"/>
    <cellStyle name="40% – paryškinimas 6 2 4 6" xfId="10731" xr:uid="{00000000-0005-0000-0000-000026240000}"/>
    <cellStyle name="40% – paryškinimas 6 2 5" xfId="4629" xr:uid="{00000000-0005-0000-0000-000027240000}"/>
    <cellStyle name="40% – paryškinimas 6 2 5 2" xfId="4630" xr:uid="{00000000-0005-0000-0000-000028240000}"/>
    <cellStyle name="40% – paryškinimas 6 2 5 2 2" xfId="4631" xr:uid="{00000000-0005-0000-0000-000029240000}"/>
    <cellStyle name="40% – paryškinimas 6 2 5 2 2 2" xfId="4632" xr:uid="{00000000-0005-0000-0000-00002A240000}"/>
    <cellStyle name="40% – paryškinimas 6 2 5 2 2 2 2" xfId="4633" xr:uid="{00000000-0005-0000-0000-00002B240000}"/>
    <cellStyle name="40% – paryškinimas 6 2 5 2 2 2 2 2" xfId="14254" xr:uid="{00000000-0005-0000-0000-00002C240000}"/>
    <cellStyle name="40% – paryškinimas 6 2 5 2 2 2 3" xfId="10742" xr:uid="{00000000-0005-0000-0000-00002D240000}"/>
    <cellStyle name="40% – paryškinimas 6 2 5 2 2 3" xfId="4634" xr:uid="{00000000-0005-0000-0000-00002E240000}"/>
    <cellStyle name="40% – paryškinimas 6 2 5 2 2 3 2" xfId="14255" xr:uid="{00000000-0005-0000-0000-00002F240000}"/>
    <cellStyle name="40% – paryškinimas 6 2 5 2 2 4" xfId="10741" xr:uid="{00000000-0005-0000-0000-000030240000}"/>
    <cellStyle name="40% – paryškinimas 6 2 5 2 3" xfId="4635" xr:uid="{00000000-0005-0000-0000-000031240000}"/>
    <cellStyle name="40% – paryškinimas 6 2 5 2 3 2" xfId="4636" xr:uid="{00000000-0005-0000-0000-000032240000}"/>
    <cellStyle name="40% – paryškinimas 6 2 5 2 3 2 2" xfId="14256" xr:uid="{00000000-0005-0000-0000-000033240000}"/>
    <cellStyle name="40% – paryškinimas 6 2 5 2 3 3" xfId="10743" xr:uid="{00000000-0005-0000-0000-000034240000}"/>
    <cellStyle name="40% – paryškinimas 6 2 5 2 4" xfId="4637" xr:uid="{00000000-0005-0000-0000-000035240000}"/>
    <cellStyle name="40% – paryškinimas 6 2 5 2 4 2" xfId="14257" xr:uid="{00000000-0005-0000-0000-000036240000}"/>
    <cellStyle name="40% – paryškinimas 6 2 5 2 5" xfId="10740" xr:uid="{00000000-0005-0000-0000-000037240000}"/>
    <cellStyle name="40% – paryškinimas 6 2 5 3" xfId="4638" xr:uid="{00000000-0005-0000-0000-000038240000}"/>
    <cellStyle name="40% – paryškinimas 6 2 5 3 2" xfId="4639" xr:uid="{00000000-0005-0000-0000-000039240000}"/>
    <cellStyle name="40% – paryškinimas 6 2 5 3 2 2" xfId="4640" xr:uid="{00000000-0005-0000-0000-00003A240000}"/>
    <cellStyle name="40% – paryškinimas 6 2 5 3 2 2 2" xfId="14258" xr:uid="{00000000-0005-0000-0000-00003B240000}"/>
    <cellStyle name="40% – paryškinimas 6 2 5 3 2 3" xfId="10745" xr:uid="{00000000-0005-0000-0000-00003C240000}"/>
    <cellStyle name="40% – paryškinimas 6 2 5 3 3" xfId="4641" xr:uid="{00000000-0005-0000-0000-00003D240000}"/>
    <cellStyle name="40% – paryškinimas 6 2 5 3 3 2" xfId="14259" xr:uid="{00000000-0005-0000-0000-00003E240000}"/>
    <cellStyle name="40% – paryškinimas 6 2 5 3 4" xfId="10744" xr:uid="{00000000-0005-0000-0000-00003F240000}"/>
    <cellStyle name="40% – paryškinimas 6 2 5 4" xfId="4642" xr:uid="{00000000-0005-0000-0000-000040240000}"/>
    <cellStyle name="40% – paryškinimas 6 2 5 4 2" xfId="4643" xr:uid="{00000000-0005-0000-0000-000041240000}"/>
    <cellStyle name="40% – paryškinimas 6 2 5 4 2 2" xfId="14260" xr:uid="{00000000-0005-0000-0000-000042240000}"/>
    <cellStyle name="40% – paryškinimas 6 2 5 4 3" xfId="10746" xr:uid="{00000000-0005-0000-0000-000043240000}"/>
    <cellStyle name="40% – paryškinimas 6 2 5 5" xfId="4644" xr:uid="{00000000-0005-0000-0000-000044240000}"/>
    <cellStyle name="40% – paryškinimas 6 2 5 5 2" xfId="14261" xr:uid="{00000000-0005-0000-0000-000045240000}"/>
    <cellStyle name="40% – paryškinimas 6 2 5 6" xfId="10739" xr:uid="{00000000-0005-0000-0000-000046240000}"/>
    <cellStyle name="40% – paryškinimas 6 2 6" xfId="4645" xr:uid="{00000000-0005-0000-0000-000047240000}"/>
    <cellStyle name="40% – paryškinimas 6 2 6 2" xfId="10747" xr:uid="{00000000-0005-0000-0000-000048240000}"/>
    <cellStyle name="40% – paryškinimas 6 2 7" xfId="4646" xr:uid="{00000000-0005-0000-0000-000049240000}"/>
    <cellStyle name="40% – paryškinimas 6 2 7 2" xfId="10748" xr:uid="{00000000-0005-0000-0000-00004A240000}"/>
    <cellStyle name="40% – paryškinimas 6 2 8" xfId="4647" xr:uid="{00000000-0005-0000-0000-00004B240000}"/>
    <cellStyle name="40% – paryškinimas 6 2 8 2" xfId="4648" xr:uid="{00000000-0005-0000-0000-00004C240000}"/>
    <cellStyle name="40% – paryškinimas 6 2 8 2 2" xfId="12442" xr:uid="{00000000-0005-0000-0000-00004D240000}"/>
    <cellStyle name="40% – paryškinimas 6 2 8 3" xfId="12294" xr:uid="{00000000-0005-0000-0000-00004E240000}"/>
    <cellStyle name="40% – paryškinimas 6 2 9" xfId="4649" xr:uid="{00000000-0005-0000-0000-00004F240000}"/>
    <cellStyle name="40% – paryškinimas 6 2 9 2" xfId="12408" xr:uid="{00000000-0005-0000-0000-000050240000}"/>
    <cellStyle name="40% – paryškinimas 6 3" xfId="4650" xr:uid="{00000000-0005-0000-0000-000051240000}"/>
    <cellStyle name="40% – paryškinimas 6 3 2" xfId="4651" xr:uid="{00000000-0005-0000-0000-000052240000}"/>
    <cellStyle name="40% – paryškinimas 6 3 2 2" xfId="4652" xr:uid="{00000000-0005-0000-0000-000053240000}"/>
    <cellStyle name="40% – paryškinimas 6 3 2 2 2" xfId="4653" xr:uid="{00000000-0005-0000-0000-000054240000}"/>
    <cellStyle name="40% – paryškinimas 6 3 2 2 2 2" xfId="4654" xr:uid="{00000000-0005-0000-0000-000055240000}"/>
    <cellStyle name="40% – paryškinimas 6 3 2 2 2 2 2" xfId="4655" xr:uid="{00000000-0005-0000-0000-000056240000}"/>
    <cellStyle name="40% – paryškinimas 6 3 2 2 2 2 2 2" xfId="4656" xr:uid="{00000000-0005-0000-0000-000057240000}"/>
    <cellStyle name="40% – paryškinimas 6 3 2 2 2 2 2 2 2" xfId="4657" xr:uid="{00000000-0005-0000-0000-000058240000}"/>
    <cellStyle name="40% – paryškinimas 6 3 2 2 2 2 2 2 2 2" xfId="14262" xr:uid="{00000000-0005-0000-0000-000059240000}"/>
    <cellStyle name="40% – paryškinimas 6 3 2 2 2 2 2 2 3" xfId="10755" xr:uid="{00000000-0005-0000-0000-00005A240000}"/>
    <cellStyle name="40% – paryškinimas 6 3 2 2 2 2 2 3" xfId="4658" xr:uid="{00000000-0005-0000-0000-00005B240000}"/>
    <cellStyle name="40% – paryškinimas 6 3 2 2 2 2 2 3 2" xfId="14263" xr:uid="{00000000-0005-0000-0000-00005C240000}"/>
    <cellStyle name="40% – paryškinimas 6 3 2 2 2 2 2 4" xfId="10754" xr:uid="{00000000-0005-0000-0000-00005D240000}"/>
    <cellStyle name="40% – paryškinimas 6 3 2 2 2 2 3" xfId="4659" xr:uid="{00000000-0005-0000-0000-00005E240000}"/>
    <cellStyle name="40% – paryškinimas 6 3 2 2 2 2 3 2" xfId="4660" xr:uid="{00000000-0005-0000-0000-00005F240000}"/>
    <cellStyle name="40% – paryškinimas 6 3 2 2 2 2 3 2 2" xfId="14264" xr:uid="{00000000-0005-0000-0000-000060240000}"/>
    <cellStyle name="40% – paryškinimas 6 3 2 2 2 2 3 3" xfId="10756" xr:uid="{00000000-0005-0000-0000-000061240000}"/>
    <cellStyle name="40% – paryškinimas 6 3 2 2 2 2 4" xfId="4661" xr:uid="{00000000-0005-0000-0000-000062240000}"/>
    <cellStyle name="40% – paryškinimas 6 3 2 2 2 2 4 2" xfId="14265" xr:uid="{00000000-0005-0000-0000-000063240000}"/>
    <cellStyle name="40% – paryškinimas 6 3 2 2 2 2 5" xfId="10753" xr:uid="{00000000-0005-0000-0000-000064240000}"/>
    <cellStyle name="40% – paryškinimas 6 3 2 2 2 3" xfId="4662" xr:uid="{00000000-0005-0000-0000-000065240000}"/>
    <cellStyle name="40% – paryškinimas 6 3 2 2 2 3 2" xfId="4663" xr:uid="{00000000-0005-0000-0000-000066240000}"/>
    <cellStyle name="40% – paryškinimas 6 3 2 2 2 3 2 2" xfId="4664" xr:uid="{00000000-0005-0000-0000-000067240000}"/>
    <cellStyle name="40% – paryškinimas 6 3 2 2 2 3 2 2 2" xfId="14266" xr:uid="{00000000-0005-0000-0000-000068240000}"/>
    <cellStyle name="40% – paryškinimas 6 3 2 2 2 3 2 3" xfId="10758" xr:uid="{00000000-0005-0000-0000-000069240000}"/>
    <cellStyle name="40% – paryškinimas 6 3 2 2 2 3 3" xfId="4665" xr:uid="{00000000-0005-0000-0000-00006A240000}"/>
    <cellStyle name="40% – paryškinimas 6 3 2 2 2 3 3 2" xfId="14267" xr:uid="{00000000-0005-0000-0000-00006B240000}"/>
    <cellStyle name="40% – paryškinimas 6 3 2 2 2 3 4" xfId="10757" xr:uid="{00000000-0005-0000-0000-00006C240000}"/>
    <cellStyle name="40% – paryškinimas 6 3 2 2 2 4" xfId="4666" xr:uid="{00000000-0005-0000-0000-00006D240000}"/>
    <cellStyle name="40% – paryškinimas 6 3 2 2 2 4 2" xfId="4667" xr:uid="{00000000-0005-0000-0000-00006E240000}"/>
    <cellStyle name="40% – paryškinimas 6 3 2 2 2 4 2 2" xfId="14268" xr:uid="{00000000-0005-0000-0000-00006F240000}"/>
    <cellStyle name="40% – paryškinimas 6 3 2 2 2 4 3" xfId="10759" xr:uid="{00000000-0005-0000-0000-000070240000}"/>
    <cellStyle name="40% – paryškinimas 6 3 2 2 2 5" xfId="4668" xr:uid="{00000000-0005-0000-0000-000071240000}"/>
    <cellStyle name="40% – paryškinimas 6 3 2 2 2 5 2" xfId="14269" xr:uid="{00000000-0005-0000-0000-000072240000}"/>
    <cellStyle name="40% – paryškinimas 6 3 2 2 2 6" xfId="10752" xr:uid="{00000000-0005-0000-0000-000073240000}"/>
    <cellStyle name="40% – paryškinimas 6 3 2 2 3" xfId="4669" xr:uid="{00000000-0005-0000-0000-000074240000}"/>
    <cellStyle name="40% – paryškinimas 6 3 2 2 3 2" xfId="4670" xr:uid="{00000000-0005-0000-0000-000075240000}"/>
    <cellStyle name="40% – paryškinimas 6 3 2 2 3 2 2" xfId="4671" xr:uid="{00000000-0005-0000-0000-000076240000}"/>
    <cellStyle name="40% – paryškinimas 6 3 2 2 3 2 2 2" xfId="4672" xr:uid="{00000000-0005-0000-0000-000077240000}"/>
    <cellStyle name="40% – paryškinimas 6 3 2 2 3 2 2 2 2" xfId="14270" xr:uid="{00000000-0005-0000-0000-000078240000}"/>
    <cellStyle name="40% – paryškinimas 6 3 2 2 3 2 2 3" xfId="10762" xr:uid="{00000000-0005-0000-0000-000079240000}"/>
    <cellStyle name="40% – paryškinimas 6 3 2 2 3 2 3" xfId="4673" xr:uid="{00000000-0005-0000-0000-00007A240000}"/>
    <cellStyle name="40% – paryškinimas 6 3 2 2 3 2 3 2" xfId="14271" xr:uid="{00000000-0005-0000-0000-00007B240000}"/>
    <cellStyle name="40% – paryškinimas 6 3 2 2 3 2 4" xfId="10761" xr:uid="{00000000-0005-0000-0000-00007C240000}"/>
    <cellStyle name="40% – paryškinimas 6 3 2 2 3 3" xfId="4674" xr:uid="{00000000-0005-0000-0000-00007D240000}"/>
    <cellStyle name="40% – paryškinimas 6 3 2 2 3 3 2" xfId="4675" xr:uid="{00000000-0005-0000-0000-00007E240000}"/>
    <cellStyle name="40% – paryškinimas 6 3 2 2 3 3 2 2" xfId="14272" xr:uid="{00000000-0005-0000-0000-00007F240000}"/>
    <cellStyle name="40% – paryškinimas 6 3 2 2 3 3 3" xfId="10763" xr:uid="{00000000-0005-0000-0000-000080240000}"/>
    <cellStyle name="40% – paryškinimas 6 3 2 2 3 4" xfId="4676" xr:uid="{00000000-0005-0000-0000-000081240000}"/>
    <cellStyle name="40% – paryškinimas 6 3 2 2 3 4 2" xfId="14273" xr:uid="{00000000-0005-0000-0000-000082240000}"/>
    <cellStyle name="40% – paryškinimas 6 3 2 2 3 5" xfId="10760" xr:uid="{00000000-0005-0000-0000-000083240000}"/>
    <cellStyle name="40% – paryškinimas 6 3 2 2 4" xfId="4677" xr:uid="{00000000-0005-0000-0000-000084240000}"/>
    <cellStyle name="40% – paryškinimas 6 3 2 2 4 2" xfId="4678" xr:uid="{00000000-0005-0000-0000-000085240000}"/>
    <cellStyle name="40% – paryškinimas 6 3 2 2 4 2 2" xfId="4679" xr:uid="{00000000-0005-0000-0000-000086240000}"/>
    <cellStyle name="40% – paryškinimas 6 3 2 2 4 2 2 2" xfId="14274" xr:uid="{00000000-0005-0000-0000-000087240000}"/>
    <cellStyle name="40% – paryškinimas 6 3 2 2 4 2 3" xfId="10765" xr:uid="{00000000-0005-0000-0000-000088240000}"/>
    <cellStyle name="40% – paryškinimas 6 3 2 2 4 3" xfId="4680" xr:uid="{00000000-0005-0000-0000-000089240000}"/>
    <cellStyle name="40% – paryškinimas 6 3 2 2 4 3 2" xfId="14275" xr:uid="{00000000-0005-0000-0000-00008A240000}"/>
    <cellStyle name="40% – paryškinimas 6 3 2 2 4 4" xfId="10764" xr:uid="{00000000-0005-0000-0000-00008B240000}"/>
    <cellStyle name="40% – paryškinimas 6 3 2 2 5" xfId="4681" xr:uid="{00000000-0005-0000-0000-00008C240000}"/>
    <cellStyle name="40% – paryškinimas 6 3 2 2 5 2" xfId="4682" xr:uid="{00000000-0005-0000-0000-00008D240000}"/>
    <cellStyle name="40% – paryškinimas 6 3 2 2 5 2 2" xfId="14276" xr:uid="{00000000-0005-0000-0000-00008E240000}"/>
    <cellStyle name="40% – paryškinimas 6 3 2 2 5 3" xfId="10766" xr:uid="{00000000-0005-0000-0000-00008F240000}"/>
    <cellStyle name="40% – paryškinimas 6 3 2 2 6" xfId="4683" xr:uid="{00000000-0005-0000-0000-000090240000}"/>
    <cellStyle name="40% – paryškinimas 6 3 2 2 6 2" xfId="14277" xr:uid="{00000000-0005-0000-0000-000091240000}"/>
    <cellStyle name="40% – paryškinimas 6 3 2 2 7" xfId="10751" xr:uid="{00000000-0005-0000-0000-000092240000}"/>
    <cellStyle name="40% – paryškinimas 6 3 2 3" xfId="4684" xr:uid="{00000000-0005-0000-0000-000093240000}"/>
    <cellStyle name="40% – paryškinimas 6 3 2 3 2" xfId="4685" xr:uid="{00000000-0005-0000-0000-000094240000}"/>
    <cellStyle name="40% – paryškinimas 6 3 2 3 2 2" xfId="4686" xr:uid="{00000000-0005-0000-0000-000095240000}"/>
    <cellStyle name="40% – paryškinimas 6 3 2 3 2 2 2" xfId="4687" xr:uid="{00000000-0005-0000-0000-000096240000}"/>
    <cellStyle name="40% – paryškinimas 6 3 2 3 2 2 2 2" xfId="4688" xr:uid="{00000000-0005-0000-0000-000097240000}"/>
    <cellStyle name="40% – paryškinimas 6 3 2 3 2 2 2 2 2" xfId="14278" xr:uid="{00000000-0005-0000-0000-000098240000}"/>
    <cellStyle name="40% – paryškinimas 6 3 2 3 2 2 2 3" xfId="10770" xr:uid="{00000000-0005-0000-0000-000099240000}"/>
    <cellStyle name="40% – paryškinimas 6 3 2 3 2 2 3" xfId="4689" xr:uid="{00000000-0005-0000-0000-00009A240000}"/>
    <cellStyle name="40% – paryškinimas 6 3 2 3 2 2 3 2" xfId="14279" xr:uid="{00000000-0005-0000-0000-00009B240000}"/>
    <cellStyle name="40% – paryškinimas 6 3 2 3 2 2 4" xfId="10769" xr:uid="{00000000-0005-0000-0000-00009C240000}"/>
    <cellStyle name="40% – paryškinimas 6 3 2 3 2 3" xfId="4690" xr:uid="{00000000-0005-0000-0000-00009D240000}"/>
    <cellStyle name="40% – paryškinimas 6 3 2 3 2 3 2" xfId="4691" xr:uid="{00000000-0005-0000-0000-00009E240000}"/>
    <cellStyle name="40% – paryškinimas 6 3 2 3 2 3 2 2" xfId="14280" xr:uid="{00000000-0005-0000-0000-00009F240000}"/>
    <cellStyle name="40% – paryškinimas 6 3 2 3 2 3 3" xfId="10771" xr:uid="{00000000-0005-0000-0000-0000A0240000}"/>
    <cellStyle name="40% – paryškinimas 6 3 2 3 2 4" xfId="4692" xr:uid="{00000000-0005-0000-0000-0000A1240000}"/>
    <cellStyle name="40% – paryškinimas 6 3 2 3 2 4 2" xfId="14281" xr:uid="{00000000-0005-0000-0000-0000A2240000}"/>
    <cellStyle name="40% – paryškinimas 6 3 2 3 2 5" xfId="10768" xr:uid="{00000000-0005-0000-0000-0000A3240000}"/>
    <cellStyle name="40% – paryškinimas 6 3 2 3 3" xfId="4693" xr:uid="{00000000-0005-0000-0000-0000A4240000}"/>
    <cellStyle name="40% – paryškinimas 6 3 2 3 3 2" xfId="4694" xr:uid="{00000000-0005-0000-0000-0000A5240000}"/>
    <cellStyle name="40% – paryškinimas 6 3 2 3 3 2 2" xfId="4695" xr:uid="{00000000-0005-0000-0000-0000A6240000}"/>
    <cellStyle name="40% – paryškinimas 6 3 2 3 3 2 2 2" xfId="14282" xr:uid="{00000000-0005-0000-0000-0000A7240000}"/>
    <cellStyle name="40% – paryškinimas 6 3 2 3 3 2 3" xfId="10773" xr:uid="{00000000-0005-0000-0000-0000A8240000}"/>
    <cellStyle name="40% – paryškinimas 6 3 2 3 3 3" xfId="4696" xr:uid="{00000000-0005-0000-0000-0000A9240000}"/>
    <cellStyle name="40% – paryškinimas 6 3 2 3 3 3 2" xfId="14283" xr:uid="{00000000-0005-0000-0000-0000AA240000}"/>
    <cellStyle name="40% – paryškinimas 6 3 2 3 3 4" xfId="10772" xr:uid="{00000000-0005-0000-0000-0000AB240000}"/>
    <cellStyle name="40% – paryškinimas 6 3 2 3 4" xfId="4697" xr:uid="{00000000-0005-0000-0000-0000AC240000}"/>
    <cellStyle name="40% – paryškinimas 6 3 2 3 4 2" xfId="4698" xr:uid="{00000000-0005-0000-0000-0000AD240000}"/>
    <cellStyle name="40% – paryškinimas 6 3 2 3 4 2 2" xfId="14284" xr:uid="{00000000-0005-0000-0000-0000AE240000}"/>
    <cellStyle name="40% – paryškinimas 6 3 2 3 4 3" xfId="10774" xr:uid="{00000000-0005-0000-0000-0000AF240000}"/>
    <cellStyle name="40% – paryškinimas 6 3 2 3 5" xfId="4699" xr:uid="{00000000-0005-0000-0000-0000B0240000}"/>
    <cellStyle name="40% – paryškinimas 6 3 2 3 5 2" xfId="14285" xr:uid="{00000000-0005-0000-0000-0000B1240000}"/>
    <cellStyle name="40% – paryškinimas 6 3 2 3 6" xfId="10767" xr:uid="{00000000-0005-0000-0000-0000B2240000}"/>
    <cellStyle name="40% – paryškinimas 6 3 2 4" xfId="4700" xr:uid="{00000000-0005-0000-0000-0000B3240000}"/>
    <cellStyle name="40% – paryškinimas 6 3 2 4 2" xfId="4701" xr:uid="{00000000-0005-0000-0000-0000B4240000}"/>
    <cellStyle name="40% – paryškinimas 6 3 2 4 2 2" xfId="4702" xr:uid="{00000000-0005-0000-0000-0000B5240000}"/>
    <cellStyle name="40% – paryškinimas 6 3 2 4 2 2 2" xfId="4703" xr:uid="{00000000-0005-0000-0000-0000B6240000}"/>
    <cellStyle name="40% – paryškinimas 6 3 2 4 2 2 2 2" xfId="14286" xr:uid="{00000000-0005-0000-0000-0000B7240000}"/>
    <cellStyle name="40% – paryškinimas 6 3 2 4 2 2 3" xfId="10777" xr:uid="{00000000-0005-0000-0000-0000B8240000}"/>
    <cellStyle name="40% – paryškinimas 6 3 2 4 2 3" xfId="4704" xr:uid="{00000000-0005-0000-0000-0000B9240000}"/>
    <cellStyle name="40% – paryškinimas 6 3 2 4 2 3 2" xfId="14287" xr:uid="{00000000-0005-0000-0000-0000BA240000}"/>
    <cellStyle name="40% – paryškinimas 6 3 2 4 2 4" xfId="10776" xr:uid="{00000000-0005-0000-0000-0000BB240000}"/>
    <cellStyle name="40% – paryškinimas 6 3 2 4 3" xfId="4705" xr:uid="{00000000-0005-0000-0000-0000BC240000}"/>
    <cellStyle name="40% – paryškinimas 6 3 2 4 3 2" xfId="4706" xr:uid="{00000000-0005-0000-0000-0000BD240000}"/>
    <cellStyle name="40% – paryškinimas 6 3 2 4 3 2 2" xfId="14288" xr:uid="{00000000-0005-0000-0000-0000BE240000}"/>
    <cellStyle name="40% – paryškinimas 6 3 2 4 3 3" xfId="10778" xr:uid="{00000000-0005-0000-0000-0000BF240000}"/>
    <cellStyle name="40% – paryškinimas 6 3 2 4 4" xfId="4707" xr:uid="{00000000-0005-0000-0000-0000C0240000}"/>
    <cellStyle name="40% – paryškinimas 6 3 2 4 4 2" xfId="14289" xr:uid="{00000000-0005-0000-0000-0000C1240000}"/>
    <cellStyle name="40% – paryškinimas 6 3 2 4 5" xfId="10775" xr:uid="{00000000-0005-0000-0000-0000C2240000}"/>
    <cellStyle name="40% – paryškinimas 6 3 2 5" xfId="4708" xr:uid="{00000000-0005-0000-0000-0000C3240000}"/>
    <cellStyle name="40% – paryškinimas 6 3 2 5 2" xfId="4709" xr:uid="{00000000-0005-0000-0000-0000C4240000}"/>
    <cellStyle name="40% – paryškinimas 6 3 2 5 2 2" xfId="4710" xr:uid="{00000000-0005-0000-0000-0000C5240000}"/>
    <cellStyle name="40% – paryškinimas 6 3 2 5 2 2 2" xfId="14290" xr:uid="{00000000-0005-0000-0000-0000C6240000}"/>
    <cellStyle name="40% – paryškinimas 6 3 2 5 2 3" xfId="10780" xr:uid="{00000000-0005-0000-0000-0000C7240000}"/>
    <cellStyle name="40% – paryškinimas 6 3 2 5 3" xfId="4711" xr:uid="{00000000-0005-0000-0000-0000C8240000}"/>
    <cellStyle name="40% – paryškinimas 6 3 2 5 3 2" xfId="14291" xr:uid="{00000000-0005-0000-0000-0000C9240000}"/>
    <cellStyle name="40% – paryškinimas 6 3 2 5 4" xfId="10779" xr:uid="{00000000-0005-0000-0000-0000CA240000}"/>
    <cellStyle name="40% – paryškinimas 6 3 2 6" xfId="4712" xr:uid="{00000000-0005-0000-0000-0000CB240000}"/>
    <cellStyle name="40% – paryškinimas 6 3 2 6 2" xfId="4713" xr:uid="{00000000-0005-0000-0000-0000CC240000}"/>
    <cellStyle name="40% – paryškinimas 6 3 2 6 2 2" xfId="14292" xr:uid="{00000000-0005-0000-0000-0000CD240000}"/>
    <cellStyle name="40% – paryškinimas 6 3 2 6 3" xfId="10781" xr:uid="{00000000-0005-0000-0000-0000CE240000}"/>
    <cellStyle name="40% – paryškinimas 6 3 2 7" xfId="4714" xr:uid="{00000000-0005-0000-0000-0000CF240000}"/>
    <cellStyle name="40% – paryškinimas 6 3 2 7 2" xfId="14293" xr:uid="{00000000-0005-0000-0000-0000D0240000}"/>
    <cellStyle name="40% – paryškinimas 6 3 2 8" xfId="10750" xr:uid="{00000000-0005-0000-0000-0000D1240000}"/>
    <cellStyle name="40% – paryškinimas 6 3 3" xfId="4715" xr:uid="{00000000-0005-0000-0000-0000D2240000}"/>
    <cellStyle name="40% – paryškinimas 6 3 3 2" xfId="4716" xr:uid="{00000000-0005-0000-0000-0000D3240000}"/>
    <cellStyle name="40% – paryškinimas 6 3 3 2 2" xfId="4717" xr:uid="{00000000-0005-0000-0000-0000D4240000}"/>
    <cellStyle name="40% – paryškinimas 6 3 3 2 2 2" xfId="4718" xr:uid="{00000000-0005-0000-0000-0000D5240000}"/>
    <cellStyle name="40% – paryškinimas 6 3 3 2 2 2 2" xfId="4719" xr:uid="{00000000-0005-0000-0000-0000D6240000}"/>
    <cellStyle name="40% – paryškinimas 6 3 3 2 2 2 2 2" xfId="4720" xr:uid="{00000000-0005-0000-0000-0000D7240000}"/>
    <cellStyle name="40% – paryškinimas 6 3 3 2 2 2 2 2 2" xfId="14294" xr:uid="{00000000-0005-0000-0000-0000D8240000}"/>
    <cellStyle name="40% – paryškinimas 6 3 3 2 2 2 2 3" xfId="10786" xr:uid="{00000000-0005-0000-0000-0000D9240000}"/>
    <cellStyle name="40% – paryškinimas 6 3 3 2 2 2 3" xfId="4721" xr:uid="{00000000-0005-0000-0000-0000DA240000}"/>
    <cellStyle name="40% – paryškinimas 6 3 3 2 2 2 3 2" xfId="14295" xr:uid="{00000000-0005-0000-0000-0000DB240000}"/>
    <cellStyle name="40% – paryškinimas 6 3 3 2 2 2 4" xfId="10785" xr:uid="{00000000-0005-0000-0000-0000DC240000}"/>
    <cellStyle name="40% – paryškinimas 6 3 3 2 2 3" xfId="4722" xr:uid="{00000000-0005-0000-0000-0000DD240000}"/>
    <cellStyle name="40% – paryškinimas 6 3 3 2 2 3 2" xfId="4723" xr:uid="{00000000-0005-0000-0000-0000DE240000}"/>
    <cellStyle name="40% – paryškinimas 6 3 3 2 2 3 2 2" xfId="14296" xr:uid="{00000000-0005-0000-0000-0000DF240000}"/>
    <cellStyle name="40% – paryškinimas 6 3 3 2 2 3 3" xfId="10787" xr:uid="{00000000-0005-0000-0000-0000E0240000}"/>
    <cellStyle name="40% – paryškinimas 6 3 3 2 2 4" xfId="4724" xr:uid="{00000000-0005-0000-0000-0000E1240000}"/>
    <cellStyle name="40% – paryškinimas 6 3 3 2 2 4 2" xfId="14297" xr:uid="{00000000-0005-0000-0000-0000E2240000}"/>
    <cellStyle name="40% – paryškinimas 6 3 3 2 2 5" xfId="10784" xr:uid="{00000000-0005-0000-0000-0000E3240000}"/>
    <cellStyle name="40% – paryškinimas 6 3 3 2 3" xfId="4725" xr:uid="{00000000-0005-0000-0000-0000E4240000}"/>
    <cellStyle name="40% – paryškinimas 6 3 3 2 3 2" xfId="4726" xr:uid="{00000000-0005-0000-0000-0000E5240000}"/>
    <cellStyle name="40% – paryškinimas 6 3 3 2 3 2 2" xfId="4727" xr:uid="{00000000-0005-0000-0000-0000E6240000}"/>
    <cellStyle name="40% – paryškinimas 6 3 3 2 3 2 2 2" xfId="14298" xr:uid="{00000000-0005-0000-0000-0000E7240000}"/>
    <cellStyle name="40% – paryškinimas 6 3 3 2 3 2 3" xfId="10789" xr:uid="{00000000-0005-0000-0000-0000E8240000}"/>
    <cellStyle name="40% – paryškinimas 6 3 3 2 3 3" xfId="4728" xr:uid="{00000000-0005-0000-0000-0000E9240000}"/>
    <cellStyle name="40% – paryškinimas 6 3 3 2 3 3 2" xfId="14299" xr:uid="{00000000-0005-0000-0000-0000EA240000}"/>
    <cellStyle name="40% – paryškinimas 6 3 3 2 3 4" xfId="10788" xr:uid="{00000000-0005-0000-0000-0000EB240000}"/>
    <cellStyle name="40% – paryškinimas 6 3 3 2 4" xfId="4729" xr:uid="{00000000-0005-0000-0000-0000EC240000}"/>
    <cellStyle name="40% – paryškinimas 6 3 3 2 4 2" xfId="4730" xr:uid="{00000000-0005-0000-0000-0000ED240000}"/>
    <cellStyle name="40% – paryškinimas 6 3 3 2 4 2 2" xfId="14300" xr:uid="{00000000-0005-0000-0000-0000EE240000}"/>
    <cellStyle name="40% – paryškinimas 6 3 3 2 4 3" xfId="10790" xr:uid="{00000000-0005-0000-0000-0000EF240000}"/>
    <cellStyle name="40% – paryškinimas 6 3 3 2 5" xfId="4731" xr:uid="{00000000-0005-0000-0000-0000F0240000}"/>
    <cellStyle name="40% – paryškinimas 6 3 3 2 5 2" xfId="14301" xr:uid="{00000000-0005-0000-0000-0000F1240000}"/>
    <cellStyle name="40% – paryškinimas 6 3 3 2 6" xfId="10783" xr:uid="{00000000-0005-0000-0000-0000F2240000}"/>
    <cellStyle name="40% – paryškinimas 6 3 3 3" xfId="4732" xr:uid="{00000000-0005-0000-0000-0000F3240000}"/>
    <cellStyle name="40% – paryškinimas 6 3 3 3 2" xfId="4733" xr:uid="{00000000-0005-0000-0000-0000F4240000}"/>
    <cellStyle name="40% – paryškinimas 6 3 3 3 2 2" xfId="4734" xr:uid="{00000000-0005-0000-0000-0000F5240000}"/>
    <cellStyle name="40% – paryškinimas 6 3 3 3 2 2 2" xfId="4735" xr:uid="{00000000-0005-0000-0000-0000F6240000}"/>
    <cellStyle name="40% – paryškinimas 6 3 3 3 2 2 2 2" xfId="14302" xr:uid="{00000000-0005-0000-0000-0000F7240000}"/>
    <cellStyle name="40% – paryškinimas 6 3 3 3 2 2 3" xfId="10793" xr:uid="{00000000-0005-0000-0000-0000F8240000}"/>
    <cellStyle name="40% – paryškinimas 6 3 3 3 2 3" xfId="4736" xr:uid="{00000000-0005-0000-0000-0000F9240000}"/>
    <cellStyle name="40% – paryškinimas 6 3 3 3 2 3 2" xfId="14303" xr:uid="{00000000-0005-0000-0000-0000FA240000}"/>
    <cellStyle name="40% – paryškinimas 6 3 3 3 2 4" xfId="10792" xr:uid="{00000000-0005-0000-0000-0000FB240000}"/>
    <cellStyle name="40% – paryškinimas 6 3 3 3 3" xfId="4737" xr:uid="{00000000-0005-0000-0000-0000FC240000}"/>
    <cellStyle name="40% – paryškinimas 6 3 3 3 3 2" xfId="4738" xr:uid="{00000000-0005-0000-0000-0000FD240000}"/>
    <cellStyle name="40% – paryškinimas 6 3 3 3 3 2 2" xfId="14304" xr:uid="{00000000-0005-0000-0000-0000FE240000}"/>
    <cellStyle name="40% – paryškinimas 6 3 3 3 3 3" xfId="10794" xr:uid="{00000000-0005-0000-0000-0000FF240000}"/>
    <cellStyle name="40% – paryškinimas 6 3 3 3 4" xfId="4739" xr:uid="{00000000-0005-0000-0000-000000250000}"/>
    <cellStyle name="40% – paryškinimas 6 3 3 3 4 2" xfId="14305" xr:uid="{00000000-0005-0000-0000-000001250000}"/>
    <cellStyle name="40% – paryškinimas 6 3 3 3 5" xfId="10791" xr:uid="{00000000-0005-0000-0000-000002250000}"/>
    <cellStyle name="40% – paryškinimas 6 3 3 4" xfId="4740" xr:uid="{00000000-0005-0000-0000-000003250000}"/>
    <cellStyle name="40% – paryškinimas 6 3 3 4 2" xfId="4741" xr:uid="{00000000-0005-0000-0000-000004250000}"/>
    <cellStyle name="40% – paryškinimas 6 3 3 4 2 2" xfId="4742" xr:uid="{00000000-0005-0000-0000-000005250000}"/>
    <cellStyle name="40% – paryškinimas 6 3 3 4 2 2 2" xfId="14306" xr:uid="{00000000-0005-0000-0000-000006250000}"/>
    <cellStyle name="40% – paryškinimas 6 3 3 4 2 3" xfId="10796" xr:uid="{00000000-0005-0000-0000-000007250000}"/>
    <cellStyle name="40% – paryškinimas 6 3 3 4 3" xfId="4743" xr:uid="{00000000-0005-0000-0000-000008250000}"/>
    <cellStyle name="40% – paryškinimas 6 3 3 4 3 2" xfId="14307" xr:uid="{00000000-0005-0000-0000-000009250000}"/>
    <cellStyle name="40% – paryškinimas 6 3 3 4 4" xfId="10795" xr:uid="{00000000-0005-0000-0000-00000A250000}"/>
    <cellStyle name="40% – paryškinimas 6 3 3 5" xfId="4744" xr:uid="{00000000-0005-0000-0000-00000B250000}"/>
    <cellStyle name="40% – paryškinimas 6 3 3 5 2" xfId="4745" xr:uid="{00000000-0005-0000-0000-00000C250000}"/>
    <cellStyle name="40% – paryškinimas 6 3 3 5 2 2" xfId="14308" xr:uid="{00000000-0005-0000-0000-00000D250000}"/>
    <cellStyle name="40% – paryškinimas 6 3 3 5 3" xfId="10797" xr:uid="{00000000-0005-0000-0000-00000E250000}"/>
    <cellStyle name="40% – paryškinimas 6 3 3 6" xfId="4746" xr:uid="{00000000-0005-0000-0000-00000F250000}"/>
    <cellStyle name="40% – paryškinimas 6 3 3 6 2" xfId="14309" xr:uid="{00000000-0005-0000-0000-000010250000}"/>
    <cellStyle name="40% – paryškinimas 6 3 3 7" xfId="10782" xr:uid="{00000000-0005-0000-0000-000011250000}"/>
    <cellStyle name="40% – paryškinimas 6 3 4" xfId="4747" xr:uid="{00000000-0005-0000-0000-000012250000}"/>
    <cellStyle name="40% – paryškinimas 6 3 4 2" xfId="4748" xr:uid="{00000000-0005-0000-0000-000013250000}"/>
    <cellStyle name="40% – paryškinimas 6 3 4 2 2" xfId="4749" xr:uid="{00000000-0005-0000-0000-000014250000}"/>
    <cellStyle name="40% – paryškinimas 6 3 4 2 2 2" xfId="4750" xr:uid="{00000000-0005-0000-0000-000015250000}"/>
    <cellStyle name="40% – paryškinimas 6 3 4 2 2 2 2" xfId="4751" xr:uid="{00000000-0005-0000-0000-000016250000}"/>
    <cellStyle name="40% – paryškinimas 6 3 4 2 2 2 2 2" xfId="14310" xr:uid="{00000000-0005-0000-0000-000017250000}"/>
    <cellStyle name="40% – paryškinimas 6 3 4 2 2 2 3" xfId="10801" xr:uid="{00000000-0005-0000-0000-000018250000}"/>
    <cellStyle name="40% – paryškinimas 6 3 4 2 2 3" xfId="4752" xr:uid="{00000000-0005-0000-0000-000019250000}"/>
    <cellStyle name="40% – paryškinimas 6 3 4 2 2 3 2" xfId="14311" xr:uid="{00000000-0005-0000-0000-00001A250000}"/>
    <cellStyle name="40% – paryškinimas 6 3 4 2 2 4" xfId="10800" xr:uid="{00000000-0005-0000-0000-00001B250000}"/>
    <cellStyle name="40% – paryškinimas 6 3 4 2 3" xfId="4753" xr:uid="{00000000-0005-0000-0000-00001C250000}"/>
    <cellStyle name="40% – paryškinimas 6 3 4 2 3 2" xfId="4754" xr:uid="{00000000-0005-0000-0000-00001D250000}"/>
    <cellStyle name="40% – paryškinimas 6 3 4 2 3 2 2" xfId="14312" xr:uid="{00000000-0005-0000-0000-00001E250000}"/>
    <cellStyle name="40% – paryškinimas 6 3 4 2 3 3" xfId="10802" xr:uid="{00000000-0005-0000-0000-00001F250000}"/>
    <cellStyle name="40% – paryškinimas 6 3 4 2 4" xfId="4755" xr:uid="{00000000-0005-0000-0000-000020250000}"/>
    <cellStyle name="40% – paryškinimas 6 3 4 2 4 2" xfId="14313" xr:uid="{00000000-0005-0000-0000-000021250000}"/>
    <cellStyle name="40% – paryškinimas 6 3 4 2 5" xfId="10799" xr:uid="{00000000-0005-0000-0000-000022250000}"/>
    <cellStyle name="40% – paryškinimas 6 3 4 3" xfId="4756" xr:uid="{00000000-0005-0000-0000-000023250000}"/>
    <cellStyle name="40% – paryškinimas 6 3 4 3 2" xfId="4757" xr:uid="{00000000-0005-0000-0000-000024250000}"/>
    <cellStyle name="40% – paryškinimas 6 3 4 3 2 2" xfId="4758" xr:uid="{00000000-0005-0000-0000-000025250000}"/>
    <cellStyle name="40% – paryškinimas 6 3 4 3 2 2 2" xfId="14314" xr:uid="{00000000-0005-0000-0000-000026250000}"/>
    <cellStyle name="40% – paryškinimas 6 3 4 3 2 3" xfId="10804" xr:uid="{00000000-0005-0000-0000-000027250000}"/>
    <cellStyle name="40% – paryškinimas 6 3 4 3 3" xfId="4759" xr:uid="{00000000-0005-0000-0000-000028250000}"/>
    <cellStyle name="40% – paryškinimas 6 3 4 3 3 2" xfId="14315" xr:uid="{00000000-0005-0000-0000-000029250000}"/>
    <cellStyle name="40% – paryškinimas 6 3 4 3 4" xfId="10803" xr:uid="{00000000-0005-0000-0000-00002A250000}"/>
    <cellStyle name="40% – paryškinimas 6 3 4 4" xfId="4760" xr:uid="{00000000-0005-0000-0000-00002B250000}"/>
    <cellStyle name="40% – paryškinimas 6 3 4 4 2" xfId="4761" xr:uid="{00000000-0005-0000-0000-00002C250000}"/>
    <cellStyle name="40% – paryškinimas 6 3 4 4 2 2" xfId="14316" xr:uid="{00000000-0005-0000-0000-00002D250000}"/>
    <cellStyle name="40% – paryškinimas 6 3 4 4 3" xfId="10805" xr:uid="{00000000-0005-0000-0000-00002E250000}"/>
    <cellStyle name="40% – paryškinimas 6 3 4 5" xfId="4762" xr:uid="{00000000-0005-0000-0000-00002F250000}"/>
    <cellStyle name="40% – paryškinimas 6 3 4 5 2" xfId="14317" xr:uid="{00000000-0005-0000-0000-000030250000}"/>
    <cellStyle name="40% – paryškinimas 6 3 4 6" xfId="10798" xr:uid="{00000000-0005-0000-0000-000031250000}"/>
    <cellStyle name="40% – paryškinimas 6 3 5" xfId="4763" xr:uid="{00000000-0005-0000-0000-000032250000}"/>
    <cellStyle name="40% – paryškinimas 6 3 5 2" xfId="4764" xr:uid="{00000000-0005-0000-0000-000033250000}"/>
    <cellStyle name="40% – paryškinimas 6 3 5 2 2" xfId="4765" xr:uid="{00000000-0005-0000-0000-000034250000}"/>
    <cellStyle name="40% – paryškinimas 6 3 5 2 2 2" xfId="4766" xr:uid="{00000000-0005-0000-0000-000035250000}"/>
    <cellStyle name="40% – paryškinimas 6 3 5 2 2 2 2" xfId="14318" xr:uid="{00000000-0005-0000-0000-000036250000}"/>
    <cellStyle name="40% – paryškinimas 6 3 5 2 2 3" xfId="10808" xr:uid="{00000000-0005-0000-0000-000037250000}"/>
    <cellStyle name="40% – paryškinimas 6 3 5 2 3" xfId="4767" xr:uid="{00000000-0005-0000-0000-000038250000}"/>
    <cellStyle name="40% – paryškinimas 6 3 5 2 3 2" xfId="14319" xr:uid="{00000000-0005-0000-0000-000039250000}"/>
    <cellStyle name="40% – paryškinimas 6 3 5 2 4" xfId="10807" xr:uid="{00000000-0005-0000-0000-00003A250000}"/>
    <cellStyle name="40% – paryškinimas 6 3 5 3" xfId="4768" xr:uid="{00000000-0005-0000-0000-00003B250000}"/>
    <cellStyle name="40% – paryškinimas 6 3 5 3 2" xfId="4769" xr:uid="{00000000-0005-0000-0000-00003C250000}"/>
    <cellStyle name="40% – paryškinimas 6 3 5 3 2 2" xfId="14320" xr:uid="{00000000-0005-0000-0000-00003D250000}"/>
    <cellStyle name="40% – paryškinimas 6 3 5 3 3" xfId="10809" xr:uid="{00000000-0005-0000-0000-00003E250000}"/>
    <cellStyle name="40% – paryškinimas 6 3 5 4" xfId="4770" xr:uid="{00000000-0005-0000-0000-00003F250000}"/>
    <cellStyle name="40% – paryškinimas 6 3 5 4 2" xfId="14321" xr:uid="{00000000-0005-0000-0000-000040250000}"/>
    <cellStyle name="40% – paryškinimas 6 3 5 5" xfId="10806" xr:uid="{00000000-0005-0000-0000-000041250000}"/>
    <cellStyle name="40% – paryškinimas 6 3 6" xfId="4771" xr:uid="{00000000-0005-0000-0000-000042250000}"/>
    <cellStyle name="40% – paryškinimas 6 3 6 2" xfId="4772" xr:uid="{00000000-0005-0000-0000-000043250000}"/>
    <cellStyle name="40% – paryškinimas 6 3 6 2 2" xfId="4773" xr:uid="{00000000-0005-0000-0000-000044250000}"/>
    <cellStyle name="40% – paryškinimas 6 3 6 2 2 2" xfId="14322" xr:uid="{00000000-0005-0000-0000-000045250000}"/>
    <cellStyle name="40% – paryškinimas 6 3 6 2 3" xfId="10811" xr:uid="{00000000-0005-0000-0000-000046250000}"/>
    <cellStyle name="40% – paryškinimas 6 3 6 3" xfId="4774" xr:uid="{00000000-0005-0000-0000-000047250000}"/>
    <cellStyle name="40% – paryškinimas 6 3 6 3 2" xfId="14323" xr:uid="{00000000-0005-0000-0000-000048250000}"/>
    <cellStyle name="40% – paryškinimas 6 3 6 4" xfId="10810" xr:uid="{00000000-0005-0000-0000-000049250000}"/>
    <cellStyle name="40% – paryškinimas 6 3 7" xfId="4775" xr:uid="{00000000-0005-0000-0000-00004A250000}"/>
    <cellStyle name="40% – paryškinimas 6 3 7 2" xfId="4776" xr:uid="{00000000-0005-0000-0000-00004B250000}"/>
    <cellStyle name="40% – paryškinimas 6 3 7 2 2" xfId="14324" xr:uid="{00000000-0005-0000-0000-00004C250000}"/>
    <cellStyle name="40% – paryškinimas 6 3 7 3" xfId="10812" xr:uid="{00000000-0005-0000-0000-00004D250000}"/>
    <cellStyle name="40% – paryškinimas 6 3 8" xfId="4777" xr:uid="{00000000-0005-0000-0000-00004E250000}"/>
    <cellStyle name="40% – paryškinimas 6 3 8 2" xfId="14325" xr:uid="{00000000-0005-0000-0000-00004F250000}"/>
    <cellStyle name="40% – paryškinimas 6 3 9" xfId="10749" xr:uid="{00000000-0005-0000-0000-000050250000}"/>
    <cellStyle name="40% – paryškinimas 6 4" xfId="4778" xr:uid="{00000000-0005-0000-0000-000051250000}"/>
    <cellStyle name="40% – paryškinimas 6 4 2" xfId="4779" xr:uid="{00000000-0005-0000-0000-000052250000}"/>
    <cellStyle name="40% – paryškinimas 6 4 2 2" xfId="4780" xr:uid="{00000000-0005-0000-0000-000053250000}"/>
    <cellStyle name="40% – paryškinimas 6 4 2 2 2" xfId="4781" xr:uid="{00000000-0005-0000-0000-000054250000}"/>
    <cellStyle name="40% – paryškinimas 6 4 2 2 2 2" xfId="4782" xr:uid="{00000000-0005-0000-0000-000055250000}"/>
    <cellStyle name="40% – paryškinimas 6 4 2 2 2 2 2" xfId="4783" xr:uid="{00000000-0005-0000-0000-000056250000}"/>
    <cellStyle name="40% – paryškinimas 6 4 2 2 2 2 2 2" xfId="4784" xr:uid="{00000000-0005-0000-0000-000057250000}"/>
    <cellStyle name="40% – paryškinimas 6 4 2 2 2 2 2 2 2" xfId="4785" xr:uid="{00000000-0005-0000-0000-000058250000}"/>
    <cellStyle name="40% – paryškinimas 6 4 2 2 2 2 2 2 2 2" xfId="14326" xr:uid="{00000000-0005-0000-0000-000059250000}"/>
    <cellStyle name="40% – paryškinimas 6 4 2 2 2 2 2 2 3" xfId="10819" xr:uid="{00000000-0005-0000-0000-00005A250000}"/>
    <cellStyle name="40% – paryškinimas 6 4 2 2 2 2 2 3" xfId="4786" xr:uid="{00000000-0005-0000-0000-00005B250000}"/>
    <cellStyle name="40% – paryškinimas 6 4 2 2 2 2 2 3 2" xfId="14327" xr:uid="{00000000-0005-0000-0000-00005C250000}"/>
    <cellStyle name="40% – paryškinimas 6 4 2 2 2 2 2 4" xfId="10818" xr:uid="{00000000-0005-0000-0000-00005D250000}"/>
    <cellStyle name="40% – paryškinimas 6 4 2 2 2 2 3" xfId="4787" xr:uid="{00000000-0005-0000-0000-00005E250000}"/>
    <cellStyle name="40% – paryškinimas 6 4 2 2 2 2 3 2" xfId="4788" xr:uid="{00000000-0005-0000-0000-00005F250000}"/>
    <cellStyle name="40% – paryškinimas 6 4 2 2 2 2 3 2 2" xfId="14328" xr:uid="{00000000-0005-0000-0000-000060250000}"/>
    <cellStyle name="40% – paryškinimas 6 4 2 2 2 2 3 3" xfId="10820" xr:uid="{00000000-0005-0000-0000-000061250000}"/>
    <cellStyle name="40% – paryškinimas 6 4 2 2 2 2 4" xfId="4789" xr:uid="{00000000-0005-0000-0000-000062250000}"/>
    <cellStyle name="40% – paryškinimas 6 4 2 2 2 2 4 2" xfId="14329" xr:uid="{00000000-0005-0000-0000-000063250000}"/>
    <cellStyle name="40% – paryškinimas 6 4 2 2 2 2 5" xfId="10817" xr:uid="{00000000-0005-0000-0000-000064250000}"/>
    <cellStyle name="40% – paryškinimas 6 4 2 2 2 3" xfId="4790" xr:uid="{00000000-0005-0000-0000-000065250000}"/>
    <cellStyle name="40% – paryškinimas 6 4 2 2 2 3 2" xfId="4791" xr:uid="{00000000-0005-0000-0000-000066250000}"/>
    <cellStyle name="40% – paryškinimas 6 4 2 2 2 3 2 2" xfId="4792" xr:uid="{00000000-0005-0000-0000-000067250000}"/>
    <cellStyle name="40% – paryškinimas 6 4 2 2 2 3 2 2 2" xfId="14330" xr:uid="{00000000-0005-0000-0000-000068250000}"/>
    <cellStyle name="40% – paryškinimas 6 4 2 2 2 3 2 3" xfId="10822" xr:uid="{00000000-0005-0000-0000-000069250000}"/>
    <cellStyle name="40% – paryškinimas 6 4 2 2 2 3 3" xfId="4793" xr:uid="{00000000-0005-0000-0000-00006A250000}"/>
    <cellStyle name="40% – paryškinimas 6 4 2 2 2 3 3 2" xfId="14331" xr:uid="{00000000-0005-0000-0000-00006B250000}"/>
    <cellStyle name="40% – paryškinimas 6 4 2 2 2 3 4" xfId="10821" xr:uid="{00000000-0005-0000-0000-00006C250000}"/>
    <cellStyle name="40% – paryškinimas 6 4 2 2 2 4" xfId="4794" xr:uid="{00000000-0005-0000-0000-00006D250000}"/>
    <cellStyle name="40% – paryškinimas 6 4 2 2 2 4 2" xfId="4795" xr:uid="{00000000-0005-0000-0000-00006E250000}"/>
    <cellStyle name="40% – paryškinimas 6 4 2 2 2 4 2 2" xfId="14332" xr:uid="{00000000-0005-0000-0000-00006F250000}"/>
    <cellStyle name="40% – paryškinimas 6 4 2 2 2 4 3" xfId="10823" xr:uid="{00000000-0005-0000-0000-000070250000}"/>
    <cellStyle name="40% – paryškinimas 6 4 2 2 2 5" xfId="4796" xr:uid="{00000000-0005-0000-0000-000071250000}"/>
    <cellStyle name="40% – paryškinimas 6 4 2 2 2 5 2" xfId="14333" xr:uid="{00000000-0005-0000-0000-000072250000}"/>
    <cellStyle name="40% – paryškinimas 6 4 2 2 2 6" xfId="10816" xr:uid="{00000000-0005-0000-0000-000073250000}"/>
    <cellStyle name="40% – paryškinimas 6 4 2 2 3" xfId="4797" xr:uid="{00000000-0005-0000-0000-000074250000}"/>
    <cellStyle name="40% – paryškinimas 6 4 2 2 3 2" xfId="4798" xr:uid="{00000000-0005-0000-0000-000075250000}"/>
    <cellStyle name="40% – paryškinimas 6 4 2 2 3 2 2" xfId="4799" xr:uid="{00000000-0005-0000-0000-000076250000}"/>
    <cellStyle name="40% – paryškinimas 6 4 2 2 3 2 2 2" xfId="4800" xr:uid="{00000000-0005-0000-0000-000077250000}"/>
    <cellStyle name="40% – paryškinimas 6 4 2 2 3 2 2 2 2" xfId="14334" xr:uid="{00000000-0005-0000-0000-000078250000}"/>
    <cellStyle name="40% – paryškinimas 6 4 2 2 3 2 2 3" xfId="10826" xr:uid="{00000000-0005-0000-0000-000079250000}"/>
    <cellStyle name="40% – paryškinimas 6 4 2 2 3 2 3" xfId="4801" xr:uid="{00000000-0005-0000-0000-00007A250000}"/>
    <cellStyle name="40% – paryškinimas 6 4 2 2 3 2 3 2" xfId="14335" xr:uid="{00000000-0005-0000-0000-00007B250000}"/>
    <cellStyle name="40% – paryškinimas 6 4 2 2 3 2 4" xfId="10825" xr:uid="{00000000-0005-0000-0000-00007C250000}"/>
    <cellStyle name="40% – paryškinimas 6 4 2 2 3 3" xfId="4802" xr:uid="{00000000-0005-0000-0000-00007D250000}"/>
    <cellStyle name="40% – paryškinimas 6 4 2 2 3 3 2" xfId="4803" xr:uid="{00000000-0005-0000-0000-00007E250000}"/>
    <cellStyle name="40% – paryškinimas 6 4 2 2 3 3 2 2" xfId="14336" xr:uid="{00000000-0005-0000-0000-00007F250000}"/>
    <cellStyle name="40% – paryškinimas 6 4 2 2 3 3 3" xfId="10827" xr:uid="{00000000-0005-0000-0000-000080250000}"/>
    <cellStyle name="40% – paryškinimas 6 4 2 2 3 4" xfId="4804" xr:uid="{00000000-0005-0000-0000-000081250000}"/>
    <cellStyle name="40% – paryškinimas 6 4 2 2 3 4 2" xfId="14337" xr:uid="{00000000-0005-0000-0000-000082250000}"/>
    <cellStyle name="40% – paryškinimas 6 4 2 2 3 5" xfId="10824" xr:uid="{00000000-0005-0000-0000-000083250000}"/>
    <cellStyle name="40% – paryškinimas 6 4 2 2 4" xfId="4805" xr:uid="{00000000-0005-0000-0000-000084250000}"/>
    <cellStyle name="40% – paryškinimas 6 4 2 2 4 2" xfId="4806" xr:uid="{00000000-0005-0000-0000-000085250000}"/>
    <cellStyle name="40% – paryškinimas 6 4 2 2 4 2 2" xfId="4807" xr:uid="{00000000-0005-0000-0000-000086250000}"/>
    <cellStyle name="40% – paryškinimas 6 4 2 2 4 2 2 2" xfId="14338" xr:uid="{00000000-0005-0000-0000-000087250000}"/>
    <cellStyle name="40% – paryškinimas 6 4 2 2 4 2 3" xfId="10829" xr:uid="{00000000-0005-0000-0000-000088250000}"/>
    <cellStyle name="40% – paryškinimas 6 4 2 2 4 3" xfId="4808" xr:uid="{00000000-0005-0000-0000-000089250000}"/>
    <cellStyle name="40% – paryškinimas 6 4 2 2 4 3 2" xfId="14339" xr:uid="{00000000-0005-0000-0000-00008A250000}"/>
    <cellStyle name="40% – paryškinimas 6 4 2 2 4 4" xfId="10828" xr:uid="{00000000-0005-0000-0000-00008B250000}"/>
    <cellStyle name="40% – paryškinimas 6 4 2 2 5" xfId="4809" xr:uid="{00000000-0005-0000-0000-00008C250000}"/>
    <cellStyle name="40% – paryškinimas 6 4 2 2 5 2" xfId="4810" xr:uid="{00000000-0005-0000-0000-00008D250000}"/>
    <cellStyle name="40% – paryškinimas 6 4 2 2 5 2 2" xfId="14340" xr:uid="{00000000-0005-0000-0000-00008E250000}"/>
    <cellStyle name="40% – paryškinimas 6 4 2 2 5 3" xfId="10830" xr:uid="{00000000-0005-0000-0000-00008F250000}"/>
    <cellStyle name="40% – paryškinimas 6 4 2 2 6" xfId="4811" xr:uid="{00000000-0005-0000-0000-000090250000}"/>
    <cellStyle name="40% – paryškinimas 6 4 2 2 6 2" xfId="14341" xr:uid="{00000000-0005-0000-0000-000091250000}"/>
    <cellStyle name="40% – paryškinimas 6 4 2 2 7" xfId="10815" xr:uid="{00000000-0005-0000-0000-000092250000}"/>
    <cellStyle name="40% – paryškinimas 6 4 2 3" xfId="4812" xr:uid="{00000000-0005-0000-0000-000093250000}"/>
    <cellStyle name="40% – paryškinimas 6 4 2 3 2" xfId="4813" xr:uid="{00000000-0005-0000-0000-000094250000}"/>
    <cellStyle name="40% – paryškinimas 6 4 2 3 2 2" xfId="4814" xr:uid="{00000000-0005-0000-0000-000095250000}"/>
    <cellStyle name="40% – paryškinimas 6 4 2 3 2 2 2" xfId="4815" xr:uid="{00000000-0005-0000-0000-000096250000}"/>
    <cellStyle name="40% – paryškinimas 6 4 2 3 2 2 2 2" xfId="4816" xr:uid="{00000000-0005-0000-0000-000097250000}"/>
    <cellStyle name="40% – paryškinimas 6 4 2 3 2 2 2 2 2" xfId="14342" xr:uid="{00000000-0005-0000-0000-000098250000}"/>
    <cellStyle name="40% – paryškinimas 6 4 2 3 2 2 2 3" xfId="10834" xr:uid="{00000000-0005-0000-0000-000099250000}"/>
    <cellStyle name="40% – paryškinimas 6 4 2 3 2 2 3" xfId="4817" xr:uid="{00000000-0005-0000-0000-00009A250000}"/>
    <cellStyle name="40% – paryškinimas 6 4 2 3 2 2 3 2" xfId="14343" xr:uid="{00000000-0005-0000-0000-00009B250000}"/>
    <cellStyle name="40% – paryškinimas 6 4 2 3 2 2 4" xfId="10833" xr:uid="{00000000-0005-0000-0000-00009C250000}"/>
    <cellStyle name="40% – paryškinimas 6 4 2 3 2 3" xfId="4818" xr:uid="{00000000-0005-0000-0000-00009D250000}"/>
    <cellStyle name="40% – paryškinimas 6 4 2 3 2 3 2" xfId="4819" xr:uid="{00000000-0005-0000-0000-00009E250000}"/>
    <cellStyle name="40% – paryškinimas 6 4 2 3 2 3 2 2" xfId="14344" xr:uid="{00000000-0005-0000-0000-00009F250000}"/>
    <cellStyle name="40% – paryškinimas 6 4 2 3 2 3 3" xfId="10835" xr:uid="{00000000-0005-0000-0000-0000A0250000}"/>
    <cellStyle name="40% – paryškinimas 6 4 2 3 2 4" xfId="4820" xr:uid="{00000000-0005-0000-0000-0000A1250000}"/>
    <cellStyle name="40% – paryškinimas 6 4 2 3 2 4 2" xfId="14345" xr:uid="{00000000-0005-0000-0000-0000A2250000}"/>
    <cellStyle name="40% – paryškinimas 6 4 2 3 2 5" xfId="10832" xr:uid="{00000000-0005-0000-0000-0000A3250000}"/>
    <cellStyle name="40% – paryškinimas 6 4 2 3 3" xfId="4821" xr:uid="{00000000-0005-0000-0000-0000A4250000}"/>
    <cellStyle name="40% – paryškinimas 6 4 2 3 3 2" xfId="4822" xr:uid="{00000000-0005-0000-0000-0000A5250000}"/>
    <cellStyle name="40% – paryškinimas 6 4 2 3 3 2 2" xfId="4823" xr:uid="{00000000-0005-0000-0000-0000A6250000}"/>
    <cellStyle name="40% – paryškinimas 6 4 2 3 3 2 2 2" xfId="14346" xr:uid="{00000000-0005-0000-0000-0000A7250000}"/>
    <cellStyle name="40% – paryškinimas 6 4 2 3 3 2 3" xfId="10837" xr:uid="{00000000-0005-0000-0000-0000A8250000}"/>
    <cellStyle name="40% – paryškinimas 6 4 2 3 3 3" xfId="4824" xr:uid="{00000000-0005-0000-0000-0000A9250000}"/>
    <cellStyle name="40% – paryškinimas 6 4 2 3 3 3 2" xfId="14347" xr:uid="{00000000-0005-0000-0000-0000AA250000}"/>
    <cellStyle name="40% – paryškinimas 6 4 2 3 3 4" xfId="10836" xr:uid="{00000000-0005-0000-0000-0000AB250000}"/>
    <cellStyle name="40% – paryškinimas 6 4 2 3 4" xfId="4825" xr:uid="{00000000-0005-0000-0000-0000AC250000}"/>
    <cellStyle name="40% – paryškinimas 6 4 2 3 4 2" xfId="4826" xr:uid="{00000000-0005-0000-0000-0000AD250000}"/>
    <cellStyle name="40% – paryškinimas 6 4 2 3 4 2 2" xfId="14348" xr:uid="{00000000-0005-0000-0000-0000AE250000}"/>
    <cellStyle name="40% – paryškinimas 6 4 2 3 4 3" xfId="10838" xr:uid="{00000000-0005-0000-0000-0000AF250000}"/>
    <cellStyle name="40% – paryškinimas 6 4 2 3 5" xfId="4827" xr:uid="{00000000-0005-0000-0000-0000B0250000}"/>
    <cellStyle name="40% – paryškinimas 6 4 2 3 5 2" xfId="14349" xr:uid="{00000000-0005-0000-0000-0000B1250000}"/>
    <cellStyle name="40% – paryškinimas 6 4 2 3 6" xfId="10831" xr:uid="{00000000-0005-0000-0000-0000B2250000}"/>
    <cellStyle name="40% – paryškinimas 6 4 2 4" xfId="4828" xr:uid="{00000000-0005-0000-0000-0000B3250000}"/>
    <cellStyle name="40% – paryškinimas 6 4 2 4 2" xfId="4829" xr:uid="{00000000-0005-0000-0000-0000B4250000}"/>
    <cellStyle name="40% – paryškinimas 6 4 2 4 2 2" xfId="4830" xr:uid="{00000000-0005-0000-0000-0000B5250000}"/>
    <cellStyle name="40% – paryškinimas 6 4 2 4 2 2 2" xfId="4831" xr:uid="{00000000-0005-0000-0000-0000B6250000}"/>
    <cellStyle name="40% – paryškinimas 6 4 2 4 2 2 2 2" xfId="14350" xr:uid="{00000000-0005-0000-0000-0000B7250000}"/>
    <cellStyle name="40% – paryškinimas 6 4 2 4 2 2 3" xfId="10841" xr:uid="{00000000-0005-0000-0000-0000B8250000}"/>
    <cellStyle name="40% – paryškinimas 6 4 2 4 2 3" xfId="4832" xr:uid="{00000000-0005-0000-0000-0000B9250000}"/>
    <cellStyle name="40% – paryškinimas 6 4 2 4 2 3 2" xfId="14351" xr:uid="{00000000-0005-0000-0000-0000BA250000}"/>
    <cellStyle name="40% – paryškinimas 6 4 2 4 2 4" xfId="10840" xr:uid="{00000000-0005-0000-0000-0000BB250000}"/>
    <cellStyle name="40% – paryškinimas 6 4 2 4 3" xfId="4833" xr:uid="{00000000-0005-0000-0000-0000BC250000}"/>
    <cellStyle name="40% – paryškinimas 6 4 2 4 3 2" xfId="4834" xr:uid="{00000000-0005-0000-0000-0000BD250000}"/>
    <cellStyle name="40% – paryškinimas 6 4 2 4 3 2 2" xfId="14352" xr:uid="{00000000-0005-0000-0000-0000BE250000}"/>
    <cellStyle name="40% – paryškinimas 6 4 2 4 3 3" xfId="10842" xr:uid="{00000000-0005-0000-0000-0000BF250000}"/>
    <cellStyle name="40% – paryškinimas 6 4 2 4 4" xfId="4835" xr:uid="{00000000-0005-0000-0000-0000C0250000}"/>
    <cellStyle name="40% – paryškinimas 6 4 2 4 4 2" xfId="14353" xr:uid="{00000000-0005-0000-0000-0000C1250000}"/>
    <cellStyle name="40% – paryškinimas 6 4 2 4 5" xfId="10839" xr:uid="{00000000-0005-0000-0000-0000C2250000}"/>
    <cellStyle name="40% – paryškinimas 6 4 2 5" xfId="4836" xr:uid="{00000000-0005-0000-0000-0000C3250000}"/>
    <cellStyle name="40% – paryškinimas 6 4 2 5 2" xfId="4837" xr:uid="{00000000-0005-0000-0000-0000C4250000}"/>
    <cellStyle name="40% – paryškinimas 6 4 2 5 2 2" xfId="4838" xr:uid="{00000000-0005-0000-0000-0000C5250000}"/>
    <cellStyle name="40% – paryškinimas 6 4 2 5 2 2 2" xfId="14354" xr:uid="{00000000-0005-0000-0000-0000C6250000}"/>
    <cellStyle name="40% – paryškinimas 6 4 2 5 2 3" xfId="10844" xr:uid="{00000000-0005-0000-0000-0000C7250000}"/>
    <cellStyle name="40% – paryškinimas 6 4 2 5 3" xfId="4839" xr:uid="{00000000-0005-0000-0000-0000C8250000}"/>
    <cellStyle name="40% – paryškinimas 6 4 2 5 3 2" xfId="14355" xr:uid="{00000000-0005-0000-0000-0000C9250000}"/>
    <cellStyle name="40% – paryškinimas 6 4 2 5 4" xfId="10843" xr:uid="{00000000-0005-0000-0000-0000CA250000}"/>
    <cellStyle name="40% – paryškinimas 6 4 2 6" xfId="4840" xr:uid="{00000000-0005-0000-0000-0000CB250000}"/>
    <cellStyle name="40% – paryškinimas 6 4 2 6 2" xfId="4841" xr:uid="{00000000-0005-0000-0000-0000CC250000}"/>
    <cellStyle name="40% – paryškinimas 6 4 2 6 2 2" xfId="14356" xr:uid="{00000000-0005-0000-0000-0000CD250000}"/>
    <cellStyle name="40% – paryškinimas 6 4 2 6 3" xfId="10845" xr:uid="{00000000-0005-0000-0000-0000CE250000}"/>
    <cellStyle name="40% – paryškinimas 6 4 2 7" xfId="4842" xr:uid="{00000000-0005-0000-0000-0000CF250000}"/>
    <cellStyle name="40% – paryškinimas 6 4 2 7 2" xfId="14357" xr:uid="{00000000-0005-0000-0000-0000D0250000}"/>
    <cellStyle name="40% – paryškinimas 6 4 2 8" xfId="10814" xr:uid="{00000000-0005-0000-0000-0000D1250000}"/>
    <cellStyle name="40% – paryškinimas 6 4 3" xfId="4843" xr:uid="{00000000-0005-0000-0000-0000D2250000}"/>
    <cellStyle name="40% – paryškinimas 6 4 3 2" xfId="4844" xr:uid="{00000000-0005-0000-0000-0000D3250000}"/>
    <cellStyle name="40% – paryškinimas 6 4 3 2 2" xfId="4845" xr:uid="{00000000-0005-0000-0000-0000D4250000}"/>
    <cellStyle name="40% – paryškinimas 6 4 3 2 2 2" xfId="4846" xr:uid="{00000000-0005-0000-0000-0000D5250000}"/>
    <cellStyle name="40% – paryškinimas 6 4 3 2 2 2 2" xfId="4847" xr:uid="{00000000-0005-0000-0000-0000D6250000}"/>
    <cellStyle name="40% – paryškinimas 6 4 3 2 2 2 2 2" xfId="4848" xr:uid="{00000000-0005-0000-0000-0000D7250000}"/>
    <cellStyle name="40% – paryškinimas 6 4 3 2 2 2 2 2 2" xfId="14358" xr:uid="{00000000-0005-0000-0000-0000D8250000}"/>
    <cellStyle name="40% – paryškinimas 6 4 3 2 2 2 2 3" xfId="10850" xr:uid="{00000000-0005-0000-0000-0000D9250000}"/>
    <cellStyle name="40% – paryškinimas 6 4 3 2 2 2 3" xfId="4849" xr:uid="{00000000-0005-0000-0000-0000DA250000}"/>
    <cellStyle name="40% – paryškinimas 6 4 3 2 2 2 3 2" xfId="14359" xr:uid="{00000000-0005-0000-0000-0000DB250000}"/>
    <cellStyle name="40% – paryškinimas 6 4 3 2 2 2 4" xfId="10849" xr:uid="{00000000-0005-0000-0000-0000DC250000}"/>
    <cellStyle name="40% – paryškinimas 6 4 3 2 2 3" xfId="4850" xr:uid="{00000000-0005-0000-0000-0000DD250000}"/>
    <cellStyle name="40% – paryškinimas 6 4 3 2 2 3 2" xfId="4851" xr:uid="{00000000-0005-0000-0000-0000DE250000}"/>
    <cellStyle name="40% – paryškinimas 6 4 3 2 2 3 2 2" xfId="14360" xr:uid="{00000000-0005-0000-0000-0000DF250000}"/>
    <cellStyle name="40% – paryškinimas 6 4 3 2 2 3 3" xfId="10851" xr:uid="{00000000-0005-0000-0000-0000E0250000}"/>
    <cellStyle name="40% – paryškinimas 6 4 3 2 2 4" xfId="4852" xr:uid="{00000000-0005-0000-0000-0000E1250000}"/>
    <cellStyle name="40% – paryškinimas 6 4 3 2 2 4 2" xfId="14361" xr:uid="{00000000-0005-0000-0000-0000E2250000}"/>
    <cellStyle name="40% – paryškinimas 6 4 3 2 2 5" xfId="10848" xr:uid="{00000000-0005-0000-0000-0000E3250000}"/>
    <cellStyle name="40% – paryškinimas 6 4 3 2 3" xfId="4853" xr:uid="{00000000-0005-0000-0000-0000E4250000}"/>
    <cellStyle name="40% – paryškinimas 6 4 3 2 3 2" xfId="4854" xr:uid="{00000000-0005-0000-0000-0000E5250000}"/>
    <cellStyle name="40% – paryškinimas 6 4 3 2 3 2 2" xfId="4855" xr:uid="{00000000-0005-0000-0000-0000E6250000}"/>
    <cellStyle name="40% – paryškinimas 6 4 3 2 3 2 2 2" xfId="14362" xr:uid="{00000000-0005-0000-0000-0000E7250000}"/>
    <cellStyle name="40% – paryškinimas 6 4 3 2 3 2 3" xfId="10853" xr:uid="{00000000-0005-0000-0000-0000E8250000}"/>
    <cellStyle name="40% – paryškinimas 6 4 3 2 3 3" xfId="4856" xr:uid="{00000000-0005-0000-0000-0000E9250000}"/>
    <cellStyle name="40% – paryškinimas 6 4 3 2 3 3 2" xfId="14363" xr:uid="{00000000-0005-0000-0000-0000EA250000}"/>
    <cellStyle name="40% – paryškinimas 6 4 3 2 3 4" xfId="10852" xr:uid="{00000000-0005-0000-0000-0000EB250000}"/>
    <cellStyle name="40% – paryškinimas 6 4 3 2 4" xfId="4857" xr:uid="{00000000-0005-0000-0000-0000EC250000}"/>
    <cellStyle name="40% – paryškinimas 6 4 3 2 4 2" xfId="4858" xr:uid="{00000000-0005-0000-0000-0000ED250000}"/>
    <cellStyle name="40% – paryškinimas 6 4 3 2 4 2 2" xfId="14364" xr:uid="{00000000-0005-0000-0000-0000EE250000}"/>
    <cellStyle name="40% – paryškinimas 6 4 3 2 4 3" xfId="10854" xr:uid="{00000000-0005-0000-0000-0000EF250000}"/>
    <cellStyle name="40% – paryškinimas 6 4 3 2 5" xfId="4859" xr:uid="{00000000-0005-0000-0000-0000F0250000}"/>
    <cellStyle name="40% – paryškinimas 6 4 3 2 5 2" xfId="14365" xr:uid="{00000000-0005-0000-0000-0000F1250000}"/>
    <cellStyle name="40% – paryškinimas 6 4 3 2 6" xfId="10847" xr:uid="{00000000-0005-0000-0000-0000F2250000}"/>
    <cellStyle name="40% – paryškinimas 6 4 3 3" xfId="4860" xr:uid="{00000000-0005-0000-0000-0000F3250000}"/>
    <cellStyle name="40% – paryškinimas 6 4 3 3 2" xfId="4861" xr:uid="{00000000-0005-0000-0000-0000F4250000}"/>
    <cellStyle name="40% – paryškinimas 6 4 3 3 2 2" xfId="4862" xr:uid="{00000000-0005-0000-0000-0000F5250000}"/>
    <cellStyle name="40% – paryškinimas 6 4 3 3 2 2 2" xfId="4863" xr:uid="{00000000-0005-0000-0000-0000F6250000}"/>
    <cellStyle name="40% – paryškinimas 6 4 3 3 2 2 2 2" xfId="14366" xr:uid="{00000000-0005-0000-0000-0000F7250000}"/>
    <cellStyle name="40% – paryškinimas 6 4 3 3 2 2 3" xfId="10857" xr:uid="{00000000-0005-0000-0000-0000F8250000}"/>
    <cellStyle name="40% – paryškinimas 6 4 3 3 2 3" xfId="4864" xr:uid="{00000000-0005-0000-0000-0000F9250000}"/>
    <cellStyle name="40% – paryškinimas 6 4 3 3 2 3 2" xfId="14367" xr:uid="{00000000-0005-0000-0000-0000FA250000}"/>
    <cellStyle name="40% – paryškinimas 6 4 3 3 2 4" xfId="10856" xr:uid="{00000000-0005-0000-0000-0000FB250000}"/>
    <cellStyle name="40% – paryškinimas 6 4 3 3 3" xfId="4865" xr:uid="{00000000-0005-0000-0000-0000FC250000}"/>
    <cellStyle name="40% – paryškinimas 6 4 3 3 3 2" xfId="4866" xr:uid="{00000000-0005-0000-0000-0000FD250000}"/>
    <cellStyle name="40% – paryškinimas 6 4 3 3 3 2 2" xfId="14368" xr:uid="{00000000-0005-0000-0000-0000FE250000}"/>
    <cellStyle name="40% – paryškinimas 6 4 3 3 3 3" xfId="10858" xr:uid="{00000000-0005-0000-0000-0000FF250000}"/>
    <cellStyle name="40% – paryškinimas 6 4 3 3 4" xfId="4867" xr:uid="{00000000-0005-0000-0000-000000260000}"/>
    <cellStyle name="40% – paryškinimas 6 4 3 3 4 2" xfId="14369" xr:uid="{00000000-0005-0000-0000-000001260000}"/>
    <cellStyle name="40% – paryškinimas 6 4 3 3 5" xfId="10855" xr:uid="{00000000-0005-0000-0000-000002260000}"/>
    <cellStyle name="40% – paryškinimas 6 4 3 4" xfId="4868" xr:uid="{00000000-0005-0000-0000-000003260000}"/>
    <cellStyle name="40% – paryškinimas 6 4 3 4 2" xfId="4869" xr:uid="{00000000-0005-0000-0000-000004260000}"/>
    <cellStyle name="40% – paryškinimas 6 4 3 4 2 2" xfId="4870" xr:uid="{00000000-0005-0000-0000-000005260000}"/>
    <cellStyle name="40% – paryškinimas 6 4 3 4 2 2 2" xfId="14370" xr:uid="{00000000-0005-0000-0000-000006260000}"/>
    <cellStyle name="40% – paryškinimas 6 4 3 4 2 3" xfId="10860" xr:uid="{00000000-0005-0000-0000-000007260000}"/>
    <cellStyle name="40% – paryškinimas 6 4 3 4 3" xfId="4871" xr:uid="{00000000-0005-0000-0000-000008260000}"/>
    <cellStyle name="40% – paryškinimas 6 4 3 4 3 2" xfId="14371" xr:uid="{00000000-0005-0000-0000-000009260000}"/>
    <cellStyle name="40% – paryškinimas 6 4 3 4 4" xfId="10859" xr:uid="{00000000-0005-0000-0000-00000A260000}"/>
    <cellStyle name="40% – paryškinimas 6 4 3 5" xfId="4872" xr:uid="{00000000-0005-0000-0000-00000B260000}"/>
    <cellStyle name="40% – paryškinimas 6 4 3 5 2" xfId="4873" xr:uid="{00000000-0005-0000-0000-00000C260000}"/>
    <cellStyle name="40% – paryškinimas 6 4 3 5 2 2" xfId="14372" xr:uid="{00000000-0005-0000-0000-00000D260000}"/>
    <cellStyle name="40% – paryškinimas 6 4 3 5 3" xfId="10861" xr:uid="{00000000-0005-0000-0000-00000E260000}"/>
    <cellStyle name="40% – paryškinimas 6 4 3 6" xfId="4874" xr:uid="{00000000-0005-0000-0000-00000F260000}"/>
    <cellStyle name="40% – paryškinimas 6 4 3 6 2" xfId="14373" xr:uid="{00000000-0005-0000-0000-000010260000}"/>
    <cellStyle name="40% – paryškinimas 6 4 3 7" xfId="10846" xr:uid="{00000000-0005-0000-0000-000011260000}"/>
    <cellStyle name="40% – paryškinimas 6 4 4" xfId="4875" xr:uid="{00000000-0005-0000-0000-000012260000}"/>
    <cellStyle name="40% – paryškinimas 6 4 4 2" xfId="4876" xr:uid="{00000000-0005-0000-0000-000013260000}"/>
    <cellStyle name="40% – paryškinimas 6 4 4 2 2" xfId="4877" xr:uid="{00000000-0005-0000-0000-000014260000}"/>
    <cellStyle name="40% – paryškinimas 6 4 4 2 2 2" xfId="4878" xr:uid="{00000000-0005-0000-0000-000015260000}"/>
    <cellStyle name="40% – paryškinimas 6 4 4 2 2 2 2" xfId="4879" xr:uid="{00000000-0005-0000-0000-000016260000}"/>
    <cellStyle name="40% – paryškinimas 6 4 4 2 2 2 2 2" xfId="14374" xr:uid="{00000000-0005-0000-0000-000017260000}"/>
    <cellStyle name="40% – paryškinimas 6 4 4 2 2 2 3" xfId="10865" xr:uid="{00000000-0005-0000-0000-000018260000}"/>
    <cellStyle name="40% – paryškinimas 6 4 4 2 2 3" xfId="4880" xr:uid="{00000000-0005-0000-0000-000019260000}"/>
    <cellStyle name="40% – paryškinimas 6 4 4 2 2 3 2" xfId="14375" xr:uid="{00000000-0005-0000-0000-00001A260000}"/>
    <cellStyle name="40% – paryškinimas 6 4 4 2 2 4" xfId="10864" xr:uid="{00000000-0005-0000-0000-00001B260000}"/>
    <cellStyle name="40% – paryškinimas 6 4 4 2 3" xfId="4881" xr:uid="{00000000-0005-0000-0000-00001C260000}"/>
    <cellStyle name="40% – paryškinimas 6 4 4 2 3 2" xfId="4882" xr:uid="{00000000-0005-0000-0000-00001D260000}"/>
    <cellStyle name="40% – paryškinimas 6 4 4 2 3 2 2" xfId="14376" xr:uid="{00000000-0005-0000-0000-00001E260000}"/>
    <cellStyle name="40% – paryškinimas 6 4 4 2 3 3" xfId="10866" xr:uid="{00000000-0005-0000-0000-00001F260000}"/>
    <cellStyle name="40% – paryškinimas 6 4 4 2 4" xfId="4883" xr:uid="{00000000-0005-0000-0000-000020260000}"/>
    <cellStyle name="40% – paryškinimas 6 4 4 2 4 2" xfId="14377" xr:uid="{00000000-0005-0000-0000-000021260000}"/>
    <cellStyle name="40% – paryškinimas 6 4 4 2 5" xfId="10863" xr:uid="{00000000-0005-0000-0000-000022260000}"/>
    <cellStyle name="40% – paryškinimas 6 4 4 3" xfId="4884" xr:uid="{00000000-0005-0000-0000-000023260000}"/>
    <cellStyle name="40% – paryškinimas 6 4 4 3 2" xfId="4885" xr:uid="{00000000-0005-0000-0000-000024260000}"/>
    <cellStyle name="40% – paryškinimas 6 4 4 3 2 2" xfId="4886" xr:uid="{00000000-0005-0000-0000-000025260000}"/>
    <cellStyle name="40% – paryškinimas 6 4 4 3 2 2 2" xfId="14378" xr:uid="{00000000-0005-0000-0000-000026260000}"/>
    <cellStyle name="40% – paryškinimas 6 4 4 3 2 3" xfId="10868" xr:uid="{00000000-0005-0000-0000-000027260000}"/>
    <cellStyle name="40% – paryškinimas 6 4 4 3 3" xfId="4887" xr:uid="{00000000-0005-0000-0000-000028260000}"/>
    <cellStyle name="40% – paryškinimas 6 4 4 3 3 2" xfId="14379" xr:uid="{00000000-0005-0000-0000-000029260000}"/>
    <cellStyle name="40% – paryškinimas 6 4 4 3 4" xfId="10867" xr:uid="{00000000-0005-0000-0000-00002A260000}"/>
    <cellStyle name="40% – paryškinimas 6 4 4 4" xfId="4888" xr:uid="{00000000-0005-0000-0000-00002B260000}"/>
    <cellStyle name="40% – paryškinimas 6 4 4 4 2" xfId="4889" xr:uid="{00000000-0005-0000-0000-00002C260000}"/>
    <cellStyle name="40% – paryškinimas 6 4 4 4 2 2" xfId="14380" xr:uid="{00000000-0005-0000-0000-00002D260000}"/>
    <cellStyle name="40% – paryškinimas 6 4 4 4 3" xfId="10869" xr:uid="{00000000-0005-0000-0000-00002E260000}"/>
    <cellStyle name="40% – paryškinimas 6 4 4 5" xfId="4890" xr:uid="{00000000-0005-0000-0000-00002F260000}"/>
    <cellStyle name="40% – paryškinimas 6 4 4 5 2" xfId="14381" xr:uid="{00000000-0005-0000-0000-000030260000}"/>
    <cellStyle name="40% – paryškinimas 6 4 4 6" xfId="10862" xr:uid="{00000000-0005-0000-0000-000031260000}"/>
    <cellStyle name="40% – paryškinimas 6 4 5" xfId="4891" xr:uid="{00000000-0005-0000-0000-000032260000}"/>
    <cellStyle name="40% – paryškinimas 6 4 5 2" xfId="4892" xr:uid="{00000000-0005-0000-0000-000033260000}"/>
    <cellStyle name="40% – paryškinimas 6 4 5 2 2" xfId="4893" xr:uid="{00000000-0005-0000-0000-000034260000}"/>
    <cellStyle name="40% – paryškinimas 6 4 5 2 2 2" xfId="4894" xr:uid="{00000000-0005-0000-0000-000035260000}"/>
    <cellStyle name="40% – paryškinimas 6 4 5 2 2 2 2" xfId="14382" xr:uid="{00000000-0005-0000-0000-000036260000}"/>
    <cellStyle name="40% – paryškinimas 6 4 5 2 2 3" xfId="10872" xr:uid="{00000000-0005-0000-0000-000037260000}"/>
    <cellStyle name="40% – paryškinimas 6 4 5 2 3" xfId="4895" xr:uid="{00000000-0005-0000-0000-000038260000}"/>
    <cellStyle name="40% – paryškinimas 6 4 5 2 3 2" xfId="14383" xr:uid="{00000000-0005-0000-0000-000039260000}"/>
    <cellStyle name="40% – paryškinimas 6 4 5 2 4" xfId="10871" xr:uid="{00000000-0005-0000-0000-00003A260000}"/>
    <cellStyle name="40% – paryškinimas 6 4 5 3" xfId="4896" xr:uid="{00000000-0005-0000-0000-00003B260000}"/>
    <cellStyle name="40% – paryškinimas 6 4 5 3 2" xfId="4897" xr:uid="{00000000-0005-0000-0000-00003C260000}"/>
    <cellStyle name="40% – paryškinimas 6 4 5 3 2 2" xfId="14384" xr:uid="{00000000-0005-0000-0000-00003D260000}"/>
    <cellStyle name="40% – paryškinimas 6 4 5 3 3" xfId="10873" xr:uid="{00000000-0005-0000-0000-00003E260000}"/>
    <cellStyle name="40% – paryškinimas 6 4 5 4" xfId="4898" xr:uid="{00000000-0005-0000-0000-00003F260000}"/>
    <cellStyle name="40% – paryškinimas 6 4 5 4 2" xfId="14385" xr:uid="{00000000-0005-0000-0000-000040260000}"/>
    <cellStyle name="40% – paryškinimas 6 4 5 5" xfId="10870" xr:uid="{00000000-0005-0000-0000-000041260000}"/>
    <cellStyle name="40% – paryškinimas 6 4 6" xfId="4899" xr:uid="{00000000-0005-0000-0000-000042260000}"/>
    <cellStyle name="40% – paryškinimas 6 4 6 2" xfId="4900" xr:uid="{00000000-0005-0000-0000-000043260000}"/>
    <cellStyle name="40% – paryškinimas 6 4 6 2 2" xfId="4901" xr:uid="{00000000-0005-0000-0000-000044260000}"/>
    <cellStyle name="40% – paryškinimas 6 4 6 2 2 2" xfId="14386" xr:uid="{00000000-0005-0000-0000-000045260000}"/>
    <cellStyle name="40% – paryškinimas 6 4 6 2 3" xfId="10875" xr:uid="{00000000-0005-0000-0000-000046260000}"/>
    <cellStyle name="40% – paryškinimas 6 4 6 3" xfId="4902" xr:uid="{00000000-0005-0000-0000-000047260000}"/>
    <cellStyle name="40% – paryškinimas 6 4 6 3 2" xfId="14387" xr:uid="{00000000-0005-0000-0000-000048260000}"/>
    <cellStyle name="40% – paryškinimas 6 4 6 4" xfId="10874" xr:uid="{00000000-0005-0000-0000-000049260000}"/>
    <cellStyle name="40% – paryškinimas 6 4 7" xfId="4903" xr:uid="{00000000-0005-0000-0000-00004A260000}"/>
    <cellStyle name="40% – paryškinimas 6 4 7 2" xfId="4904" xr:uid="{00000000-0005-0000-0000-00004B260000}"/>
    <cellStyle name="40% – paryškinimas 6 4 7 2 2" xfId="14388" xr:uid="{00000000-0005-0000-0000-00004C260000}"/>
    <cellStyle name="40% – paryškinimas 6 4 7 3" xfId="10876" xr:uid="{00000000-0005-0000-0000-00004D260000}"/>
    <cellStyle name="40% – paryškinimas 6 4 8" xfId="4905" xr:uid="{00000000-0005-0000-0000-00004E260000}"/>
    <cellStyle name="40% – paryškinimas 6 4 8 2" xfId="14389" xr:uid="{00000000-0005-0000-0000-00004F260000}"/>
    <cellStyle name="40% – paryškinimas 6 4 9" xfId="10813" xr:uid="{00000000-0005-0000-0000-000050260000}"/>
    <cellStyle name="40% – paryškinimas 6 5" xfId="4906" xr:uid="{00000000-0005-0000-0000-000051260000}"/>
    <cellStyle name="40% – paryškinimas 6 5 2" xfId="4907" xr:uid="{00000000-0005-0000-0000-000052260000}"/>
    <cellStyle name="40% – paryškinimas 6 5 2 2" xfId="4908" xr:uid="{00000000-0005-0000-0000-000053260000}"/>
    <cellStyle name="40% – paryškinimas 6 5 2 2 2" xfId="4909" xr:uid="{00000000-0005-0000-0000-000054260000}"/>
    <cellStyle name="40% – paryškinimas 6 5 2 2 2 2" xfId="4910" xr:uid="{00000000-0005-0000-0000-000055260000}"/>
    <cellStyle name="40% – paryškinimas 6 5 2 2 2 2 2" xfId="4911" xr:uid="{00000000-0005-0000-0000-000056260000}"/>
    <cellStyle name="40% – paryškinimas 6 5 2 2 2 2 2 2" xfId="4912" xr:uid="{00000000-0005-0000-0000-000057260000}"/>
    <cellStyle name="40% – paryškinimas 6 5 2 2 2 2 2 2 2" xfId="14390" xr:uid="{00000000-0005-0000-0000-000058260000}"/>
    <cellStyle name="40% – paryškinimas 6 5 2 2 2 2 2 3" xfId="10882" xr:uid="{00000000-0005-0000-0000-000059260000}"/>
    <cellStyle name="40% – paryškinimas 6 5 2 2 2 2 3" xfId="4913" xr:uid="{00000000-0005-0000-0000-00005A260000}"/>
    <cellStyle name="40% – paryškinimas 6 5 2 2 2 2 3 2" xfId="14391" xr:uid="{00000000-0005-0000-0000-00005B260000}"/>
    <cellStyle name="40% – paryškinimas 6 5 2 2 2 2 4" xfId="10881" xr:uid="{00000000-0005-0000-0000-00005C260000}"/>
    <cellStyle name="40% – paryškinimas 6 5 2 2 2 3" xfId="4914" xr:uid="{00000000-0005-0000-0000-00005D260000}"/>
    <cellStyle name="40% – paryškinimas 6 5 2 2 2 3 2" xfId="4915" xr:uid="{00000000-0005-0000-0000-00005E260000}"/>
    <cellStyle name="40% – paryškinimas 6 5 2 2 2 3 2 2" xfId="14392" xr:uid="{00000000-0005-0000-0000-00005F260000}"/>
    <cellStyle name="40% – paryškinimas 6 5 2 2 2 3 3" xfId="10883" xr:uid="{00000000-0005-0000-0000-000060260000}"/>
    <cellStyle name="40% – paryškinimas 6 5 2 2 2 4" xfId="4916" xr:uid="{00000000-0005-0000-0000-000061260000}"/>
    <cellStyle name="40% – paryškinimas 6 5 2 2 2 4 2" xfId="14393" xr:uid="{00000000-0005-0000-0000-000062260000}"/>
    <cellStyle name="40% – paryškinimas 6 5 2 2 2 5" xfId="10880" xr:uid="{00000000-0005-0000-0000-000063260000}"/>
    <cellStyle name="40% – paryškinimas 6 5 2 2 3" xfId="4917" xr:uid="{00000000-0005-0000-0000-000064260000}"/>
    <cellStyle name="40% – paryškinimas 6 5 2 2 3 2" xfId="4918" xr:uid="{00000000-0005-0000-0000-000065260000}"/>
    <cellStyle name="40% – paryškinimas 6 5 2 2 3 2 2" xfId="4919" xr:uid="{00000000-0005-0000-0000-000066260000}"/>
    <cellStyle name="40% – paryškinimas 6 5 2 2 3 2 2 2" xfId="14394" xr:uid="{00000000-0005-0000-0000-000067260000}"/>
    <cellStyle name="40% – paryškinimas 6 5 2 2 3 2 3" xfId="10885" xr:uid="{00000000-0005-0000-0000-000068260000}"/>
    <cellStyle name="40% – paryškinimas 6 5 2 2 3 3" xfId="4920" xr:uid="{00000000-0005-0000-0000-000069260000}"/>
    <cellStyle name="40% – paryškinimas 6 5 2 2 3 3 2" xfId="14395" xr:uid="{00000000-0005-0000-0000-00006A260000}"/>
    <cellStyle name="40% – paryškinimas 6 5 2 2 3 4" xfId="10884" xr:uid="{00000000-0005-0000-0000-00006B260000}"/>
    <cellStyle name="40% – paryškinimas 6 5 2 2 4" xfId="4921" xr:uid="{00000000-0005-0000-0000-00006C260000}"/>
    <cellStyle name="40% – paryškinimas 6 5 2 2 4 2" xfId="4922" xr:uid="{00000000-0005-0000-0000-00006D260000}"/>
    <cellStyle name="40% – paryškinimas 6 5 2 2 4 2 2" xfId="14396" xr:uid="{00000000-0005-0000-0000-00006E260000}"/>
    <cellStyle name="40% – paryškinimas 6 5 2 2 4 3" xfId="10886" xr:uid="{00000000-0005-0000-0000-00006F260000}"/>
    <cellStyle name="40% – paryškinimas 6 5 2 2 5" xfId="4923" xr:uid="{00000000-0005-0000-0000-000070260000}"/>
    <cellStyle name="40% – paryškinimas 6 5 2 2 5 2" xfId="14397" xr:uid="{00000000-0005-0000-0000-000071260000}"/>
    <cellStyle name="40% – paryškinimas 6 5 2 2 6" xfId="10879" xr:uid="{00000000-0005-0000-0000-000072260000}"/>
    <cellStyle name="40% – paryškinimas 6 5 2 3" xfId="4924" xr:uid="{00000000-0005-0000-0000-000073260000}"/>
    <cellStyle name="40% – paryškinimas 6 5 2 3 2" xfId="4925" xr:uid="{00000000-0005-0000-0000-000074260000}"/>
    <cellStyle name="40% – paryškinimas 6 5 2 3 2 2" xfId="4926" xr:uid="{00000000-0005-0000-0000-000075260000}"/>
    <cellStyle name="40% – paryškinimas 6 5 2 3 2 2 2" xfId="4927" xr:uid="{00000000-0005-0000-0000-000076260000}"/>
    <cellStyle name="40% – paryškinimas 6 5 2 3 2 2 2 2" xfId="14398" xr:uid="{00000000-0005-0000-0000-000077260000}"/>
    <cellStyle name="40% – paryškinimas 6 5 2 3 2 2 3" xfId="10889" xr:uid="{00000000-0005-0000-0000-000078260000}"/>
    <cellStyle name="40% – paryškinimas 6 5 2 3 2 3" xfId="4928" xr:uid="{00000000-0005-0000-0000-000079260000}"/>
    <cellStyle name="40% – paryškinimas 6 5 2 3 2 3 2" xfId="14399" xr:uid="{00000000-0005-0000-0000-00007A260000}"/>
    <cellStyle name="40% – paryškinimas 6 5 2 3 2 4" xfId="10888" xr:uid="{00000000-0005-0000-0000-00007B260000}"/>
    <cellStyle name="40% – paryškinimas 6 5 2 3 3" xfId="4929" xr:uid="{00000000-0005-0000-0000-00007C260000}"/>
    <cellStyle name="40% – paryškinimas 6 5 2 3 3 2" xfId="4930" xr:uid="{00000000-0005-0000-0000-00007D260000}"/>
    <cellStyle name="40% – paryškinimas 6 5 2 3 3 2 2" xfId="14400" xr:uid="{00000000-0005-0000-0000-00007E260000}"/>
    <cellStyle name="40% – paryškinimas 6 5 2 3 3 3" xfId="10890" xr:uid="{00000000-0005-0000-0000-00007F260000}"/>
    <cellStyle name="40% – paryškinimas 6 5 2 3 4" xfId="4931" xr:uid="{00000000-0005-0000-0000-000080260000}"/>
    <cellStyle name="40% – paryškinimas 6 5 2 3 4 2" xfId="14401" xr:uid="{00000000-0005-0000-0000-000081260000}"/>
    <cellStyle name="40% – paryškinimas 6 5 2 3 5" xfId="10887" xr:uid="{00000000-0005-0000-0000-000082260000}"/>
    <cellStyle name="40% – paryškinimas 6 5 2 4" xfId="4932" xr:uid="{00000000-0005-0000-0000-000083260000}"/>
    <cellStyle name="40% – paryškinimas 6 5 2 4 2" xfId="4933" xr:uid="{00000000-0005-0000-0000-000084260000}"/>
    <cellStyle name="40% – paryškinimas 6 5 2 4 2 2" xfId="4934" xr:uid="{00000000-0005-0000-0000-000085260000}"/>
    <cellStyle name="40% – paryškinimas 6 5 2 4 2 2 2" xfId="14402" xr:uid="{00000000-0005-0000-0000-000086260000}"/>
    <cellStyle name="40% – paryškinimas 6 5 2 4 2 3" xfId="10892" xr:uid="{00000000-0005-0000-0000-000087260000}"/>
    <cellStyle name="40% – paryškinimas 6 5 2 4 3" xfId="4935" xr:uid="{00000000-0005-0000-0000-000088260000}"/>
    <cellStyle name="40% – paryškinimas 6 5 2 4 3 2" xfId="14403" xr:uid="{00000000-0005-0000-0000-000089260000}"/>
    <cellStyle name="40% – paryškinimas 6 5 2 4 4" xfId="10891" xr:uid="{00000000-0005-0000-0000-00008A260000}"/>
    <cellStyle name="40% – paryškinimas 6 5 2 5" xfId="4936" xr:uid="{00000000-0005-0000-0000-00008B260000}"/>
    <cellStyle name="40% – paryškinimas 6 5 2 5 2" xfId="4937" xr:uid="{00000000-0005-0000-0000-00008C260000}"/>
    <cellStyle name="40% – paryškinimas 6 5 2 5 2 2" xfId="14404" xr:uid="{00000000-0005-0000-0000-00008D260000}"/>
    <cellStyle name="40% – paryškinimas 6 5 2 5 3" xfId="10893" xr:uid="{00000000-0005-0000-0000-00008E260000}"/>
    <cellStyle name="40% – paryškinimas 6 5 2 6" xfId="4938" xr:uid="{00000000-0005-0000-0000-00008F260000}"/>
    <cellStyle name="40% – paryškinimas 6 5 2 6 2" xfId="14405" xr:uid="{00000000-0005-0000-0000-000090260000}"/>
    <cellStyle name="40% – paryškinimas 6 5 2 7" xfId="10878" xr:uid="{00000000-0005-0000-0000-000091260000}"/>
    <cellStyle name="40% – paryškinimas 6 5 3" xfId="4939" xr:uid="{00000000-0005-0000-0000-000092260000}"/>
    <cellStyle name="40% – paryškinimas 6 5 3 2" xfId="4940" xr:uid="{00000000-0005-0000-0000-000093260000}"/>
    <cellStyle name="40% – paryškinimas 6 5 3 2 2" xfId="4941" xr:uid="{00000000-0005-0000-0000-000094260000}"/>
    <cellStyle name="40% – paryškinimas 6 5 3 2 2 2" xfId="4942" xr:uid="{00000000-0005-0000-0000-000095260000}"/>
    <cellStyle name="40% – paryškinimas 6 5 3 2 2 2 2" xfId="4943" xr:uid="{00000000-0005-0000-0000-000096260000}"/>
    <cellStyle name="40% – paryškinimas 6 5 3 2 2 2 2 2" xfId="14406" xr:uid="{00000000-0005-0000-0000-000097260000}"/>
    <cellStyle name="40% – paryškinimas 6 5 3 2 2 2 3" xfId="10897" xr:uid="{00000000-0005-0000-0000-000098260000}"/>
    <cellStyle name="40% – paryškinimas 6 5 3 2 2 3" xfId="4944" xr:uid="{00000000-0005-0000-0000-000099260000}"/>
    <cellStyle name="40% – paryškinimas 6 5 3 2 2 3 2" xfId="14407" xr:uid="{00000000-0005-0000-0000-00009A260000}"/>
    <cellStyle name="40% – paryškinimas 6 5 3 2 2 4" xfId="10896" xr:uid="{00000000-0005-0000-0000-00009B260000}"/>
    <cellStyle name="40% – paryškinimas 6 5 3 2 3" xfId="4945" xr:uid="{00000000-0005-0000-0000-00009C260000}"/>
    <cellStyle name="40% – paryškinimas 6 5 3 2 3 2" xfId="4946" xr:uid="{00000000-0005-0000-0000-00009D260000}"/>
    <cellStyle name="40% – paryškinimas 6 5 3 2 3 2 2" xfId="14408" xr:uid="{00000000-0005-0000-0000-00009E260000}"/>
    <cellStyle name="40% – paryškinimas 6 5 3 2 3 3" xfId="10898" xr:uid="{00000000-0005-0000-0000-00009F260000}"/>
    <cellStyle name="40% – paryškinimas 6 5 3 2 4" xfId="4947" xr:uid="{00000000-0005-0000-0000-0000A0260000}"/>
    <cellStyle name="40% – paryškinimas 6 5 3 2 4 2" xfId="14409" xr:uid="{00000000-0005-0000-0000-0000A1260000}"/>
    <cellStyle name="40% – paryškinimas 6 5 3 2 5" xfId="10895" xr:uid="{00000000-0005-0000-0000-0000A2260000}"/>
    <cellStyle name="40% – paryškinimas 6 5 3 3" xfId="4948" xr:uid="{00000000-0005-0000-0000-0000A3260000}"/>
    <cellStyle name="40% – paryškinimas 6 5 3 3 2" xfId="4949" xr:uid="{00000000-0005-0000-0000-0000A4260000}"/>
    <cellStyle name="40% – paryškinimas 6 5 3 3 2 2" xfId="4950" xr:uid="{00000000-0005-0000-0000-0000A5260000}"/>
    <cellStyle name="40% – paryškinimas 6 5 3 3 2 2 2" xfId="14410" xr:uid="{00000000-0005-0000-0000-0000A6260000}"/>
    <cellStyle name="40% – paryškinimas 6 5 3 3 2 3" xfId="10900" xr:uid="{00000000-0005-0000-0000-0000A7260000}"/>
    <cellStyle name="40% – paryškinimas 6 5 3 3 3" xfId="4951" xr:uid="{00000000-0005-0000-0000-0000A8260000}"/>
    <cellStyle name="40% – paryškinimas 6 5 3 3 3 2" xfId="14411" xr:uid="{00000000-0005-0000-0000-0000A9260000}"/>
    <cellStyle name="40% – paryškinimas 6 5 3 3 4" xfId="10899" xr:uid="{00000000-0005-0000-0000-0000AA260000}"/>
    <cellStyle name="40% – paryškinimas 6 5 3 4" xfId="4952" xr:uid="{00000000-0005-0000-0000-0000AB260000}"/>
    <cellStyle name="40% – paryškinimas 6 5 3 4 2" xfId="4953" xr:uid="{00000000-0005-0000-0000-0000AC260000}"/>
    <cellStyle name="40% – paryškinimas 6 5 3 4 2 2" xfId="14412" xr:uid="{00000000-0005-0000-0000-0000AD260000}"/>
    <cellStyle name="40% – paryškinimas 6 5 3 4 3" xfId="10901" xr:uid="{00000000-0005-0000-0000-0000AE260000}"/>
    <cellStyle name="40% – paryškinimas 6 5 3 5" xfId="4954" xr:uid="{00000000-0005-0000-0000-0000AF260000}"/>
    <cellStyle name="40% – paryškinimas 6 5 3 5 2" xfId="14413" xr:uid="{00000000-0005-0000-0000-0000B0260000}"/>
    <cellStyle name="40% – paryškinimas 6 5 3 6" xfId="10894" xr:uid="{00000000-0005-0000-0000-0000B1260000}"/>
    <cellStyle name="40% – paryškinimas 6 5 4" xfId="4955" xr:uid="{00000000-0005-0000-0000-0000B2260000}"/>
    <cellStyle name="40% – paryškinimas 6 5 4 2" xfId="4956" xr:uid="{00000000-0005-0000-0000-0000B3260000}"/>
    <cellStyle name="40% – paryškinimas 6 5 4 2 2" xfId="4957" xr:uid="{00000000-0005-0000-0000-0000B4260000}"/>
    <cellStyle name="40% – paryškinimas 6 5 4 2 2 2" xfId="4958" xr:uid="{00000000-0005-0000-0000-0000B5260000}"/>
    <cellStyle name="40% – paryškinimas 6 5 4 2 2 2 2" xfId="14414" xr:uid="{00000000-0005-0000-0000-0000B6260000}"/>
    <cellStyle name="40% – paryškinimas 6 5 4 2 2 3" xfId="10904" xr:uid="{00000000-0005-0000-0000-0000B7260000}"/>
    <cellStyle name="40% – paryškinimas 6 5 4 2 3" xfId="4959" xr:uid="{00000000-0005-0000-0000-0000B8260000}"/>
    <cellStyle name="40% – paryškinimas 6 5 4 2 3 2" xfId="14415" xr:uid="{00000000-0005-0000-0000-0000B9260000}"/>
    <cellStyle name="40% – paryškinimas 6 5 4 2 4" xfId="10903" xr:uid="{00000000-0005-0000-0000-0000BA260000}"/>
    <cellStyle name="40% – paryškinimas 6 5 4 3" xfId="4960" xr:uid="{00000000-0005-0000-0000-0000BB260000}"/>
    <cellStyle name="40% – paryškinimas 6 5 4 3 2" xfId="4961" xr:uid="{00000000-0005-0000-0000-0000BC260000}"/>
    <cellStyle name="40% – paryškinimas 6 5 4 3 2 2" xfId="14416" xr:uid="{00000000-0005-0000-0000-0000BD260000}"/>
    <cellStyle name="40% – paryškinimas 6 5 4 3 3" xfId="10905" xr:uid="{00000000-0005-0000-0000-0000BE260000}"/>
    <cellStyle name="40% – paryškinimas 6 5 4 4" xfId="4962" xr:uid="{00000000-0005-0000-0000-0000BF260000}"/>
    <cellStyle name="40% – paryškinimas 6 5 4 4 2" xfId="14417" xr:uid="{00000000-0005-0000-0000-0000C0260000}"/>
    <cellStyle name="40% – paryškinimas 6 5 4 5" xfId="10902" xr:uid="{00000000-0005-0000-0000-0000C1260000}"/>
    <cellStyle name="40% – paryškinimas 6 5 5" xfId="4963" xr:uid="{00000000-0005-0000-0000-0000C2260000}"/>
    <cellStyle name="40% – paryškinimas 6 5 5 2" xfId="4964" xr:uid="{00000000-0005-0000-0000-0000C3260000}"/>
    <cellStyle name="40% – paryškinimas 6 5 5 2 2" xfId="4965" xr:uid="{00000000-0005-0000-0000-0000C4260000}"/>
    <cellStyle name="40% – paryškinimas 6 5 5 2 2 2" xfId="14418" xr:uid="{00000000-0005-0000-0000-0000C5260000}"/>
    <cellStyle name="40% – paryškinimas 6 5 5 2 3" xfId="10907" xr:uid="{00000000-0005-0000-0000-0000C6260000}"/>
    <cellStyle name="40% – paryškinimas 6 5 5 3" xfId="4966" xr:uid="{00000000-0005-0000-0000-0000C7260000}"/>
    <cellStyle name="40% – paryškinimas 6 5 5 3 2" xfId="14419" xr:uid="{00000000-0005-0000-0000-0000C8260000}"/>
    <cellStyle name="40% – paryškinimas 6 5 5 4" xfId="10906" xr:uid="{00000000-0005-0000-0000-0000C9260000}"/>
    <cellStyle name="40% – paryškinimas 6 5 6" xfId="4967" xr:uid="{00000000-0005-0000-0000-0000CA260000}"/>
    <cellStyle name="40% – paryškinimas 6 5 6 2" xfId="4968" xr:uid="{00000000-0005-0000-0000-0000CB260000}"/>
    <cellStyle name="40% – paryškinimas 6 5 6 2 2" xfId="14420" xr:uid="{00000000-0005-0000-0000-0000CC260000}"/>
    <cellStyle name="40% – paryškinimas 6 5 6 3" xfId="10908" xr:uid="{00000000-0005-0000-0000-0000CD260000}"/>
    <cellStyle name="40% – paryškinimas 6 5 7" xfId="4969" xr:uid="{00000000-0005-0000-0000-0000CE260000}"/>
    <cellStyle name="40% – paryškinimas 6 5 7 2" xfId="14421" xr:uid="{00000000-0005-0000-0000-0000CF260000}"/>
    <cellStyle name="40% – paryškinimas 6 5 8" xfId="10877" xr:uid="{00000000-0005-0000-0000-0000D0260000}"/>
    <cellStyle name="40% – paryškinimas 6 6" xfId="4970" xr:uid="{00000000-0005-0000-0000-0000D1260000}"/>
    <cellStyle name="40% – paryškinimas 6 6 2" xfId="4971" xr:uid="{00000000-0005-0000-0000-0000D2260000}"/>
    <cellStyle name="40% – paryškinimas 6 6 2 2" xfId="4972" xr:uid="{00000000-0005-0000-0000-0000D3260000}"/>
    <cellStyle name="40% – paryškinimas 6 6 2 2 2" xfId="4973" xr:uid="{00000000-0005-0000-0000-0000D4260000}"/>
    <cellStyle name="40% – paryškinimas 6 6 2 2 2 2" xfId="4974" xr:uid="{00000000-0005-0000-0000-0000D5260000}"/>
    <cellStyle name="40% – paryškinimas 6 6 2 2 2 2 2" xfId="4975" xr:uid="{00000000-0005-0000-0000-0000D6260000}"/>
    <cellStyle name="40% – paryškinimas 6 6 2 2 2 2 2 2" xfId="14422" xr:uid="{00000000-0005-0000-0000-0000D7260000}"/>
    <cellStyle name="40% – paryškinimas 6 6 2 2 2 2 3" xfId="10913" xr:uid="{00000000-0005-0000-0000-0000D8260000}"/>
    <cellStyle name="40% – paryškinimas 6 6 2 2 2 3" xfId="4976" xr:uid="{00000000-0005-0000-0000-0000D9260000}"/>
    <cellStyle name="40% – paryškinimas 6 6 2 2 2 3 2" xfId="14423" xr:uid="{00000000-0005-0000-0000-0000DA260000}"/>
    <cellStyle name="40% – paryškinimas 6 6 2 2 2 4" xfId="10912" xr:uid="{00000000-0005-0000-0000-0000DB260000}"/>
    <cellStyle name="40% – paryškinimas 6 6 2 2 3" xfId="4977" xr:uid="{00000000-0005-0000-0000-0000DC260000}"/>
    <cellStyle name="40% – paryškinimas 6 6 2 2 3 2" xfId="4978" xr:uid="{00000000-0005-0000-0000-0000DD260000}"/>
    <cellStyle name="40% – paryškinimas 6 6 2 2 3 2 2" xfId="14424" xr:uid="{00000000-0005-0000-0000-0000DE260000}"/>
    <cellStyle name="40% – paryškinimas 6 6 2 2 3 3" xfId="10914" xr:uid="{00000000-0005-0000-0000-0000DF260000}"/>
    <cellStyle name="40% – paryškinimas 6 6 2 2 4" xfId="4979" xr:uid="{00000000-0005-0000-0000-0000E0260000}"/>
    <cellStyle name="40% – paryškinimas 6 6 2 2 4 2" xfId="14425" xr:uid="{00000000-0005-0000-0000-0000E1260000}"/>
    <cellStyle name="40% – paryškinimas 6 6 2 2 5" xfId="10911" xr:uid="{00000000-0005-0000-0000-0000E2260000}"/>
    <cellStyle name="40% – paryškinimas 6 6 2 3" xfId="4980" xr:uid="{00000000-0005-0000-0000-0000E3260000}"/>
    <cellStyle name="40% – paryškinimas 6 6 2 3 2" xfId="4981" xr:uid="{00000000-0005-0000-0000-0000E4260000}"/>
    <cellStyle name="40% – paryškinimas 6 6 2 3 2 2" xfId="4982" xr:uid="{00000000-0005-0000-0000-0000E5260000}"/>
    <cellStyle name="40% – paryškinimas 6 6 2 3 2 2 2" xfId="14426" xr:uid="{00000000-0005-0000-0000-0000E6260000}"/>
    <cellStyle name="40% – paryškinimas 6 6 2 3 2 3" xfId="10916" xr:uid="{00000000-0005-0000-0000-0000E7260000}"/>
    <cellStyle name="40% – paryškinimas 6 6 2 3 3" xfId="4983" xr:uid="{00000000-0005-0000-0000-0000E8260000}"/>
    <cellStyle name="40% – paryškinimas 6 6 2 3 3 2" xfId="14427" xr:uid="{00000000-0005-0000-0000-0000E9260000}"/>
    <cellStyle name="40% – paryškinimas 6 6 2 3 4" xfId="10915" xr:uid="{00000000-0005-0000-0000-0000EA260000}"/>
    <cellStyle name="40% – paryškinimas 6 6 2 4" xfId="4984" xr:uid="{00000000-0005-0000-0000-0000EB260000}"/>
    <cellStyle name="40% – paryškinimas 6 6 2 4 2" xfId="4985" xr:uid="{00000000-0005-0000-0000-0000EC260000}"/>
    <cellStyle name="40% – paryškinimas 6 6 2 4 2 2" xfId="14428" xr:uid="{00000000-0005-0000-0000-0000ED260000}"/>
    <cellStyle name="40% – paryškinimas 6 6 2 4 3" xfId="10917" xr:uid="{00000000-0005-0000-0000-0000EE260000}"/>
    <cellStyle name="40% – paryškinimas 6 6 2 5" xfId="4986" xr:uid="{00000000-0005-0000-0000-0000EF260000}"/>
    <cellStyle name="40% – paryškinimas 6 6 2 5 2" xfId="14429" xr:uid="{00000000-0005-0000-0000-0000F0260000}"/>
    <cellStyle name="40% – paryškinimas 6 6 2 6" xfId="10910" xr:uid="{00000000-0005-0000-0000-0000F1260000}"/>
    <cellStyle name="40% – paryškinimas 6 6 3" xfId="4987" xr:uid="{00000000-0005-0000-0000-0000F2260000}"/>
    <cellStyle name="40% – paryškinimas 6 6 3 2" xfId="4988" xr:uid="{00000000-0005-0000-0000-0000F3260000}"/>
    <cellStyle name="40% – paryškinimas 6 6 3 2 2" xfId="4989" xr:uid="{00000000-0005-0000-0000-0000F4260000}"/>
    <cellStyle name="40% – paryškinimas 6 6 3 2 2 2" xfId="4990" xr:uid="{00000000-0005-0000-0000-0000F5260000}"/>
    <cellStyle name="40% – paryškinimas 6 6 3 2 2 2 2" xfId="14430" xr:uid="{00000000-0005-0000-0000-0000F6260000}"/>
    <cellStyle name="40% – paryškinimas 6 6 3 2 2 3" xfId="10920" xr:uid="{00000000-0005-0000-0000-0000F7260000}"/>
    <cellStyle name="40% – paryškinimas 6 6 3 2 3" xfId="4991" xr:uid="{00000000-0005-0000-0000-0000F8260000}"/>
    <cellStyle name="40% – paryškinimas 6 6 3 2 3 2" xfId="14431" xr:uid="{00000000-0005-0000-0000-0000F9260000}"/>
    <cellStyle name="40% – paryškinimas 6 6 3 2 4" xfId="10919" xr:uid="{00000000-0005-0000-0000-0000FA260000}"/>
    <cellStyle name="40% – paryškinimas 6 6 3 3" xfId="4992" xr:uid="{00000000-0005-0000-0000-0000FB260000}"/>
    <cellStyle name="40% – paryškinimas 6 6 3 3 2" xfId="4993" xr:uid="{00000000-0005-0000-0000-0000FC260000}"/>
    <cellStyle name="40% – paryškinimas 6 6 3 3 2 2" xfId="14432" xr:uid="{00000000-0005-0000-0000-0000FD260000}"/>
    <cellStyle name="40% – paryškinimas 6 6 3 3 3" xfId="10921" xr:uid="{00000000-0005-0000-0000-0000FE260000}"/>
    <cellStyle name="40% – paryškinimas 6 6 3 4" xfId="4994" xr:uid="{00000000-0005-0000-0000-0000FF260000}"/>
    <cellStyle name="40% – paryškinimas 6 6 3 4 2" xfId="14433" xr:uid="{00000000-0005-0000-0000-000000270000}"/>
    <cellStyle name="40% – paryškinimas 6 6 3 5" xfId="10918" xr:uid="{00000000-0005-0000-0000-000001270000}"/>
    <cellStyle name="40% – paryškinimas 6 6 4" xfId="4995" xr:uid="{00000000-0005-0000-0000-000002270000}"/>
    <cellStyle name="40% – paryškinimas 6 6 4 2" xfId="4996" xr:uid="{00000000-0005-0000-0000-000003270000}"/>
    <cellStyle name="40% – paryškinimas 6 6 4 2 2" xfId="4997" xr:uid="{00000000-0005-0000-0000-000004270000}"/>
    <cellStyle name="40% – paryškinimas 6 6 4 2 2 2" xfId="14434" xr:uid="{00000000-0005-0000-0000-000005270000}"/>
    <cellStyle name="40% – paryškinimas 6 6 4 2 3" xfId="10923" xr:uid="{00000000-0005-0000-0000-000006270000}"/>
    <cellStyle name="40% – paryškinimas 6 6 4 3" xfId="4998" xr:uid="{00000000-0005-0000-0000-000007270000}"/>
    <cellStyle name="40% – paryškinimas 6 6 4 3 2" xfId="14435" xr:uid="{00000000-0005-0000-0000-000008270000}"/>
    <cellStyle name="40% – paryškinimas 6 6 4 4" xfId="10922" xr:uid="{00000000-0005-0000-0000-000009270000}"/>
    <cellStyle name="40% – paryškinimas 6 6 5" xfId="4999" xr:uid="{00000000-0005-0000-0000-00000A270000}"/>
    <cellStyle name="40% – paryškinimas 6 6 5 2" xfId="5000" xr:uid="{00000000-0005-0000-0000-00000B270000}"/>
    <cellStyle name="40% – paryškinimas 6 6 5 2 2" xfId="14436" xr:uid="{00000000-0005-0000-0000-00000C270000}"/>
    <cellStyle name="40% – paryškinimas 6 6 5 3" xfId="10924" xr:uid="{00000000-0005-0000-0000-00000D270000}"/>
    <cellStyle name="40% – paryškinimas 6 6 6" xfId="5001" xr:uid="{00000000-0005-0000-0000-00000E270000}"/>
    <cellStyle name="40% – paryškinimas 6 6 6 2" xfId="14437" xr:uid="{00000000-0005-0000-0000-00000F270000}"/>
    <cellStyle name="40% – paryškinimas 6 6 7" xfId="10909" xr:uid="{00000000-0005-0000-0000-000010270000}"/>
    <cellStyle name="60% - Accent1" xfId="5002" xr:uid="{00000000-0005-0000-0000-000011270000}"/>
    <cellStyle name="60% - Accent1 2" xfId="5003" xr:uid="{00000000-0005-0000-0000-000012270000}"/>
    <cellStyle name="60% - Accent1 2 2" xfId="5004" xr:uid="{00000000-0005-0000-0000-000013270000}"/>
    <cellStyle name="60% - Accent1 2 2 2" xfId="5005" xr:uid="{00000000-0005-0000-0000-000014270000}"/>
    <cellStyle name="60% - Accent1 2 2 2 2" xfId="14438" xr:uid="{00000000-0005-0000-0000-000015270000}"/>
    <cellStyle name="60% - Accent1 2 2 3" xfId="10927" xr:uid="{00000000-0005-0000-0000-000016270000}"/>
    <cellStyle name="60% - Accent1 2 3" xfId="10926" xr:uid="{00000000-0005-0000-0000-000017270000}"/>
    <cellStyle name="60% - Accent1 3" xfId="10925" xr:uid="{00000000-0005-0000-0000-000018270000}"/>
    <cellStyle name="60% - Accent2" xfId="5006" xr:uid="{00000000-0005-0000-0000-000019270000}"/>
    <cellStyle name="60% - Accent2 2" xfId="5007" xr:uid="{00000000-0005-0000-0000-00001A270000}"/>
    <cellStyle name="60% - Accent2 2 2" xfId="5008" xr:uid="{00000000-0005-0000-0000-00001B270000}"/>
    <cellStyle name="60% - Accent2 2 2 2" xfId="5009" xr:uid="{00000000-0005-0000-0000-00001C270000}"/>
    <cellStyle name="60% - Accent2 2 2 2 2" xfId="14439" xr:uid="{00000000-0005-0000-0000-00001D270000}"/>
    <cellStyle name="60% - Accent2 2 2 3" xfId="10930" xr:uid="{00000000-0005-0000-0000-00001E270000}"/>
    <cellStyle name="60% - Accent2 2 3" xfId="10929" xr:uid="{00000000-0005-0000-0000-00001F270000}"/>
    <cellStyle name="60% - Accent2 3" xfId="10928" xr:uid="{00000000-0005-0000-0000-000020270000}"/>
    <cellStyle name="60% - Accent3" xfId="5010" xr:uid="{00000000-0005-0000-0000-000021270000}"/>
    <cellStyle name="60% - Accent3 2" xfId="5011" xr:uid="{00000000-0005-0000-0000-000022270000}"/>
    <cellStyle name="60% - Accent3 2 2" xfId="5012" xr:uid="{00000000-0005-0000-0000-000023270000}"/>
    <cellStyle name="60% - Accent3 2 2 2" xfId="5013" xr:uid="{00000000-0005-0000-0000-000024270000}"/>
    <cellStyle name="60% - Accent3 2 2 2 2" xfId="14440" xr:uid="{00000000-0005-0000-0000-000025270000}"/>
    <cellStyle name="60% - Accent3 2 2 3" xfId="10933" xr:uid="{00000000-0005-0000-0000-000026270000}"/>
    <cellStyle name="60% - Accent3 2 3" xfId="10932" xr:uid="{00000000-0005-0000-0000-000027270000}"/>
    <cellStyle name="60% - Accent3 3" xfId="10931" xr:uid="{00000000-0005-0000-0000-000028270000}"/>
    <cellStyle name="60% - Accent4" xfId="5014" xr:uid="{00000000-0005-0000-0000-000029270000}"/>
    <cellStyle name="60% - Accent4 2" xfId="5015" xr:uid="{00000000-0005-0000-0000-00002A270000}"/>
    <cellStyle name="60% - Accent4 2 2" xfId="5016" xr:uid="{00000000-0005-0000-0000-00002B270000}"/>
    <cellStyle name="60% - Accent4 2 2 2" xfId="5017" xr:uid="{00000000-0005-0000-0000-00002C270000}"/>
    <cellStyle name="60% - Accent4 2 2 2 2" xfId="14441" xr:uid="{00000000-0005-0000-0000-00002D270000}"/>
    <cellStyle name="60% - Accent4 2 2 3" xfId="10936" xr:uid="{00000000-0005-0000-0000-00002E270000}"/>
    <cellStyle name="60% - Accent4 2 3" xfId="10935" xr:uid="{00000000-0005-0000-0000-00002F270000}"/>
    <cellStyle name="60% - Accent4 3" xfId="10934" xr:uid="{00000000-0005-0000-0000-000030270000}"/>
    <cellStyle name="60% - Accent5" xfId="5018" xr:uid="{00000000-0005-0000-0000-000031270000}"/>
    <cellStyle name="60% - Accent5 2" xfId="5019" xr:uid="{00000000-0005-0000-0000-000032270000}"/>
    <cellStyle name="60% - Accent5 2 2" xfId="5020" xr:uid="{00000000-0005-0000-0000-000033270000}"/>
    <cellStyle name="60% - Accent5 2 2 2" xfId="5021" xr:uid="{00000000-0005-0000-0000-000034270000}"/>
    <cellStyle name="60% - Accent5 2 2 2 2" xfId="14442" xr:uid="{00000000-0005-0000-0000-000035270000}"/>
    <cellStyle name="60% - Accent5 2 2 3" xfId="10939" xr:uid="{00000000-0005-0000-0000-000036270000}"/>
    <cellStyle name="60% - Accent5 2 3" xfId="10938" xr:uid="{00000000-0005-0000-0000-000037270000}"/>
    <cellStyle name="60% - Accent5 3" xfId="10937" xr:uid="{00000000-0005-0000-0000-000038270000}"/>
    <cellStyle name="60% - Accent6" xfId="5022" xr:uid="{00000000-0005-0000-0000-000039270000}"/>
    <cellStyle name="60% - Accent6 2" xfId="5023" xr:uid="{00000000-0005-0000-0000-00003A270000}"/>
    <cellStyle name="60% - Accent6 2 2" xfId="5024" xr:uid="{00000000-0005-0000-0000-00003B270000}"/>
    <cellStyle name="60% - Accent6 2 2 2" xfId="5025" xr:uid="{00000000-0005-0000-0000-00003C270000}"/>
    <cellStyle name="60% - Accent6 2 2 2 2" xfId="14443" xr:uid="{00000000-0005-0000-0000-00003D270000}"/>
    <cellStyle name="60% - Accent6 2 2 3" xfId="10942" xr:uid="{00000000-0005-0000-0000-00003E270000}"/>
    <cellStyle name="60% - Accent6 2 3" xfId="10941" xr:uid="{00000000-0005-0000-0000-00003F270000}"/>
    <cellStyle name="60% - Accent6 3" xfId="10940" xr:uid="{00000000-0005-0000-0000-000040270000}"/>
    <cellStyle name="60% – paryškinimas 1 2" xfId="5026" xr:uid="{00000000-0005-0000-0000-000041270000}"/>
    <cellStyle name="60% – paryškinimas 1 2 2" xfId="5027" xr:uid="{00000000-0005-0000-0000-000042270000}"/>
    <cellStyle name="60% – paryškinimas 1 2 2 2" xfId="5028" xr:uid="{00000000-0005-0000-0000-000043270000}"/>
    <cellStyle name="60% – paryškinimas 1 2 2 2 2" xfId="10945" xr:uid="{00000000-0005-0000-0000-000044270000}"/>
    <cellStyle name="60% – paryškinimas 1 2 2 3" xfId="5029" xr:uid="{00000000-0005-0000-0000-000045270000}"/>
    <cellStyle name="60% – paryškinimas 1 2 2 3 2" xfId="5030" xr:uid="{00000000-0005-0000-0000-000046270000}"/>
    <cellStyle name="60% – paryškinimas 1 2 2 3 2 2" xfId="14444" xr:uid="{00000000-0005-0000-0000-000047270000}"/>
    <cellStyle name="60% – paryškinimas 1 2 2 3 3" xfId="10946" xr:uid="{00000000-0005-0000-0000-000048270000}"/>
    <cellStyle name="60% – paryškinimas 1 2 2 4" xfId="5031" xr:uid="{00000000-0005-0000-0000-000049270000}"/>
    <cellStyle name="60% – paryškinimas 1 2 2 4 2" xfId="5032" xr:uid="{00000000-0005-0000-0000-00004A270000}"/>
    <cellStyle name="60% – paryškinimas 1 2 2 4 2 2" xfId="14445" xr:uid="{00000000-0005-0000-0000-00004B270000}"/>
    <cellStyle name="60% – paryškinimas 1 2 2 4 3" xfId="12311" xr:uid="{00000000-0005-0000-0000-00004C270000}"/>
    <cellStyle name="60% – paryškinimas 1 2 2 5" xfId="10944" xr:uid="{00000000-0005-0000-0000-00004D270000}"/>
    <cellStyle name="60% – paryškinimas 1 2 3" xfId="5033" xr:uid="{00000000-0005-0000-0000-00004E270000}"/>
    <cellStyle name="60% – paryškinimas 1 2 3 2" xfId="10947" xr:uid="{00000000-0005-0000-0000-00004F270000}"/>
    <cellStyle name="60% – paryškinimas 1 2 4" xfId="5034" xr:uid="{00000000-0005-0000-0000-000050270000}"/>
    <cellStyle name="60% – paryškinimas 1 2 4 2" xfId="10948" xr:uid="{00000000-0005-0000-0000-000051270000}"/>
    <cellStyle name="60% – paryškinimas 1 2 5" xfId="5035" xr:uid="{00000000-0005-0000-0000-000052270000}"/>
    <cellStyle name="60% – paryškinimas 1 2 5 2" xfId="5036" xr:uid="{00000000-0005-0000-0000-000053270000}"/>
    <cellStyle name="60% – paryškinimas 1 2 5 2 2" xfId="12443" xr:uid="{00000000-0005-0000-0000-000054270000}"/>
    <cellStyle name="60% – paryškinimas 1 2 5 3" xfId="12287" xr:uid="{00000000-0005-0000-0000-000055270000}"/>
    <cellStyle name="60% – paryškinimas 1 2 6" xfId="5037" xr:uid="{00000000-0005-0000-0000-000056270000}"/>
    <cellStyle name="60% – paryškinimas 1 2 6 2" xfId="12409" xr:uid="{00000000-0005-0000-0000-000057270000}"/>
    <cellStyle name="60% – paryškinimas 1 2 7" xfId="10943" xr:uid="{00000000-0005-0000-0000-000058270000}"/>
    <cellStyle name="60% – paryškinimas 2 2" xfId="5038" xr:uid="{00000000-0005-0000-0000-000059270000}"/>
    <cellStyle name="60% – paryškinimas 2 2 2" xfId="5039" xr:uid="{00000000-0005-0000-0000-00005A270000}"/>
    <cellStyle name="60% – paryškinimas 2 2 2 2" xfId="5040" xr:uid="{00000000-0005-0000-0000-00005B270000}"/>
    <cellStyle name="60% – paryškinimas 2 2 2 2 2" xfId="10951" xr:uid="{00000000-0005-0000-0000-00005C270000}"/>
    <cellStyle name="60% – paryškinimas 2 2 2 3" xfId="5041" xr:uid="{00000000-0005-0000-0000-00005D270000}"/>
    <cellStyle name="60% – paryškinimas 2 2 2 3 2" xfId="5042" xr:uid="{00000000-0005-0000-0000-00005E270000}"/>
    <cellStyle name="60% – paryškinimas 2 2 2 3 2 2" xfId="14446" xr:uid="{00000000-0005-0000-0000-00005F270000}"/>
    <cellStyle name="60% – paryškinimas 2 2 2 3 3" xfId="10952" xr:uid="{00000000-0005-0000-0000-000060270000}"/>
    <cellStyle name="60% – paryškinimas 2 2 2 4" xfId="5043" xr:uid="{00000000-0005-0000-0000-000061270000}"/>
    <cellStyle name="60% – paryškinimas 2 2 2 4 2" xfId="5044" xr:uid="{00000000-0005-0000-0000-000062270000}"/>
    <cellStyle name="60% – paryškinimas 2 2 2 4 2 2" xfId="14447" xr:uid="{00000000-0005-0000-0000-000063270000}"/>
    <cellStyle name="60% – paryškinimas 2 2 2 4 3" xfId="12312" xr:uid="{00000000-0005-0000-0000-000064270000}"/>
    <cellStyle name="60% – paryškinimas 2 2 2 5" xfId="10950" xr:uid="{00000000-0005-0000-0000-000065270000}"/>
    <cellStyle name="60% – paryškinimas 2 2 3" xfId="5045" xr:uid="{00000000-0005-0000-0000-000066270000}"/>
    <cellStyle name="60% – paryškinimas 2 2 3 2" xfId="10953" xr:uid="{00000000-0005-0000-0000-000067270000}"/>
    <cellStyle name="60% – paryškinimas 2 2 4" xfId="5046" xr:uid="{00000000-0005-0000-0000-000068270000}"/>
    <cellStyle name="60% – paryškinimas 2 2 4 2" xfId="10954" xr:uid="{00000000-0005-0000-0000-000069270000}"/>
    <cellStyle name="60% – paryškinimas 2 2 5" xfId="10949" xr:uid="{00000000-0005-0000-0000-00006A270000}"/>
    <cellStyle name="60% – paryškinimas 3 2" xfId="5047" xr:uid="{00000000-0005-0000-0000-00006B270000}"/>
    <cellStyle name="60% – paryškinimas 3 2 2" xfId="5048" xr:uid="{00000000-0005-0000-0000-00006C270000}"/>
    <cellStyle name="60% – paryškinimas 3 2 2 2" xfId="5049" xr:uid="{00000000-0005-0000-0000-00006D270000}"/>
    <cellStyle name="60% – paryškinimas 3 2 2 2 2" xfId="10957" xr:uid="{00000000-0005-0000-0000-00006E270000}"/>
    <cellStyle name="60% – paryškinimas 3 2 2 3" xfId="5050" xr:uid="{00000000-0005-0000-0000-00006F270000}"/>
    <cellStyle name="60% – paryškinimas 3 2 2 3 2" xfId="5051" xr:uid="{00000000-0005-0000-0000-000070270000}"/>
    <cellStyle name="60% – paryškinimas 3 2 2 3 2 2" xfId="14448" xr:uid="{00000000-0005-0000-0000-000071270000}"/>
    <cellStyle name="60% – paryškinimas 3 2 2 3 3" xfId="10958" xr:uid="{00000000-0005-0000-0000-000072270000}"/>
    <cellStyle name="60% – paryškinimas 3 2 2 4" xfId="5052" xr:uid="{00000000-0005-0000-0000-000073270000}"/>
    <cellStyle name="60% – paryškinimas 3 2 2 4 2" xfId="5053" xr:uid="{00000000-0005-0000-0000-000074270000}"/>
    <cellStyle name="60% – paryškinimas 3 2 2 4 2 2" xfId="14449" xr:uid="{00000000-0005-0000-0000-000075270000}"/>
    <cellStyle name="60% – paryškinimas 3 2 2 4 3" xfId="12313" xr:uid="{00000000-0005-0000-0000-000076270000}"/>
    <cellStyle name="60% – paryškinimas 3 2 2 5" xfId="10956" xr:uid="{00000000-0005-0000-0000-000077270000}"/>
    <cellStyle name="60% – paryškinimas 3 2 3" xfId="5054" xr:uid="{00000000-0005-0000-0000-000078270000}"/>
    <cellStyle name="60% – paryškinimas 3 2 3 2" xfId="10959" xr:uid="{00000000-0005-0000-0000-000079270000}"/>
    <cellStyle name="60% – paryškinimas 3 2 4" xfId="5055" xr:uid="{00000000-0005-0000-0000-00007A270000}"/>
    <cellStyle name="60% – paryškinimas 3 2 4 2" xfId="10960" xr:uid="{00000000-0005-0000-0000-00007B270000}"/>
    <cellStyle name="60% – paryškinimas 3 2 5" xfId="5056" xr:uid="{00000000-0005-0000-0000-00007C270000}"/>
    <cellStyle name="60% – paryškinimas 3 2 5 2" xfId="5057" xr:uid="{00000000-0005-0000-0000-00007D270000}"/>
    <cellStyle name="60% – paryškinimas 3 2 5 2 2" xfId="12444" xr:uid="{00000000-0005-0000-0000-00007E270000}"/>
    <cellStyle name="60% – paryškinimas 3 2 5 3" xfId="12291" xr:uid="{00000000-0005-0000-0000-00007F270000}"/>
    <cellStyle name="60% – paryškinimas 3 2 6" xfId="5058" xr:uid="{00000000-0005-0000-0000-000080270000}"/>
    <cellStyle name="60% – paryškinimas 3 2 6 2" xfId="12410" xr:uid="{00000000-0005-0000-0000-000081270000}"/>
    <cellStyle name="60% – paryškinimas 3 2 7" xfId="10955" xr:uid="{00000000-0005-0000-0000-000082270000}"/>
    <cellStyle name="60% – paryškinimas 4 2" xfId="5059" xr:uid="{00000000-0005-0000-0000-000083270000}"/>
    <cellStyle name="60% – paryškinimas 4 2 2" xfId="5060" xr:uid="{00000000-0005-0000-0000-000084270000}"/>
    <cellStyle name="60% – paryškinimas 4 2 2 2" xfId="5061" xr:uid="{00000000-0005-0000-0000-000085270000}"/>
    <cellStyle name="60% – paryškinimas 4 2 2 2 2" xfId="10963" xr:uid="{00000000-0005-0000-0000-000086270000}"/>
    <cellStyle name="60% – paryškinimas 4 2 2 3" xfId="5062" xr:uid="{00000000-0005-0000-0000-000087270000}"/>
    <cellStyle name="60% – paryškinimas 4 2 2 3 2" xfId="5063" xr:uid="{00000000-0005-0000-0000-000088270000}"/>
    <cellStyle name="60% – paryškinimas 4 2 2 3 2 2" xfId="14450" xr:uid="{00000000-0005-0000-0000-000089270000}"/>
    <cellStyle name="60% – paryškinimas 4 2 2 3 3" xfId="10964" xr:uid="{00000000-0005-0000-0000-00008A270000}"/>
    <cellStyle name="60% – paryškinimas 4 2 2 4" xfId="5064" xr:uid="{00000000-0005-0000-0000-00008B270000}"/>
    <cellStyle name="60% – paryškinimas 4 2 2 4 2" xfId="5065" xr:uid="{00000000-0005-0000-0000-00008C270000}"/>
    <cellStyle name="60% – paryškinimas 4 2 2 4 2 2" xfId="14451" xr:uid="{00000000-0005-0000-0000-00008D270000}"/>
    <cellStyle name="60% – paryškinimas 4 2 2 4 3" xfId="12314" xr:uid="{00000000-0005-0000-0000-00008E270000}"/>
    <cellStyle name="60% – paryškinimas 4 2 2 5" xfId="10962" xr:uid="{00000000-0005-0000-0000-00008F270000}"/>
    <cellStyle name="60% – paryškinimas 4 2 3" xfId="5066" xr:uid="{00000000-0005-0000-0000-000090270000}"/>
    <cellStyle name="60% – paryškinimas 4 2 3 2" xfId="10965" xr:uid="{00000000-0005-0000-0000-000091270000}"/>
    <cellStyle name="60% – paryškinimas 4 2 4" xfId="5067" xr:uid="{00000000-0005-0000-0000-000092270000}"/>
    <cellStyle name="60% – paryškinimas 4 2 4 2" xfId="10966" xr:uid="{00000000-0005-0000-0000-000093270000}"/>
    <cellStyle name="60% – paryškinimas 4 2 5" xfId="5068" xr:uid="{00000000-0005-0000-0000-000094270000}"/>
    <cellStyle name="60% – paryškinimas 4 2 5 2" xfId="5069" xr:uid="{00000000-0005-0000-0000-000095270000}"/>
    <cellStyle name="60% – paryškinimas 4 2 5 2 2" xfId="12445" xr:uid="{00000000-0005-0000-0000-000096270000}"/>
    <cellStyle name="60% – paryškinimas 4 2 5 3" xfId="12310" xr:uid="{00000000-0005-0000-0000-000097270000}"/>
    <cellStyle name="60% – paryškinimas 4 2 6" xfId="5070" xr:uid="{00000000-0005-0000-0000-000098270000}"/>
    <cellStyle name="60% – paryškinimas 4 2 6 2" xfId="12411" xr:uid="{00000000-0005-0000-0000-000099270000}"/>
    <cellStyle name="60% – paryškinimas 4 2 7" xfId="10961" xr:uid="{00000000-0005-0000-0000-00009A270000}"/>
    <cellStyle name="60% – paryškinimas 5 2" xfId="5071" xr:uid="{00000000-0005-0000-0000-00009B270000}"/>
    <cellStyle name="60% – paryškinimas 5 2 2" xfId="5072" xr:uid="{00000000-0005-0000-0000-00009C270000}"/>
    <cellStyle name="60% – paryškinimas 5 2 2 2" xfId="5073" xr:uid="{00000000-0005-0000-0000-00009D270000}"/>
    <cellStyle name="60% – paryškinimas 5 2 2 2 2" xfId="10969" xr:uid="{00000000-0005-0000-0000-00009E270000}"/>
    <cellStyle name="60% – paryškinimas 5 2 2 3" xfId="5074" xr:uid="{00000000-0005-0000-0000-00009F270000}"/>
    <cellStyle name="60% – paryškinimas 5 2 2 3 2" xfId="5075" xr:uid="{00000000-0005-0000-0000-0000A0270000}"/>
    <cellStyle name="60% – paryškinimas 5 2 2 3 2 2" xfId="14452" xr:uid="{00000000-0005-0000-0000-0000A1270000}"/>
    <cellStyle name="60% – paryškinimas 5 2 2 3 3" xfId="10970" xr:uid="{00000000-0005-0000-0000-0000A2270000}"/>
    <cellStyle name="60% – paryškinimas 5 2 2 4" xfId="5076" xr:uid="{00000000-0005-0000-0000-0000A3270000}"/>
    <cellStyle name="60% – paryškinimas 5 2 2 4 2" xfId="5077" xr:uid="{00000000-0005-0000-0000-0000A4270000}"/>
    <cellStyle name="60% – paryškinimas 5 2 2 4 2 2" xfId="14453" xr:uid="{00000000-0005-0000-0000-0000A5270000}"/>
    <cellStyle name="60% – paryškinimas 5 2 2 4 3" xfId="12315" xr:uid="{00000000-0005-0000-0000-0000A6270000}"/>
    <cellStyle name="60% – paryškinimas 5 2 2 5" xfId="10968" xr:uid="{00000000-0005-0000-0000-0000A7270000}"/>
    <cellStyle name="60% – paryškinimas 5 2 3" xfId="5078" xr:uid="{00000000-0005-0000-0000-0000A8270000}"/>
    <cellStyle name="60% – paryškinimas 5 2 3 2" xfId="10971" xr:uid="{00000000-0005-0000-0000-0000A9270000}"/>
    <cellStyle name="60% – paryškinimas 5 2 4" xfId="5079" xr:uid="{00000000-0005-0000-0000-0000AA270000}"/>
    <cellStyle name="60% – paryškinimas 5 2 4 2" xfId="10972" xr:uid="{00000000-0005-0000-0000-0000AB270000}"/>
    <cellStyle name="60% – paryškinimas 5 2 5" xfId="10967" xr:uid="{00000000-0005-0000-0000-0000AC270000}"/>
    <cellStyle name="60% – paryškinimas 6 2" xfId="5080" xr:uid="{00000000-0005-0000-0000-0000AD270000}"/>
    <cellStyle name="60% – paryškinimas 6 2 2" xfId="5081" xr:uid="{00000000-0005-0000-0000-0000AE270000}"/>
    <cellStyle name="60% – paryškinimas 6 2 2 2" xfId="5082" xr:uid="{00000000-0005-0000-0000-0000AF270000}"/>
    <cellStyle name="60% – paryškinimas 6 2 2 2 2" xfId="10975" xr:uid="{00000000-0005-0000-0000-0000B0270000}"/>
    <cellStyle name="60% – paryškinimas 6 2 2 3" xfId="5083" xr:uid="{00000000-0005-0000-0000-0000B1270000}"/>
    <cellStyle name="60% – paryškinimas 6 2 2 3 2" xfId="5084" xr:uid="{00000000-0005-0000-0000-0000B2270000}"/>
    <cellStyle name="60% – paryškinimas 6 2 2 3 2 2" xfId="14454" xr:uid="{00000000-0005-0000-0000-0000B3270000}"/>
    <cellStyle name="60% – paryškinimas 6 2 2 3 3" xfId="10976" xr:uid="{00000000-0005-0000-0000-0000B4270000}"/>
    <cellStyle name="60% – paryškinimas 6 2 2 4" xfId="5085" xr:uid="{00000000-0005-0000-0000-0000B5270000}"/>
    <cellStyle name="60% – paryškinimas 6 2 2 4 2" xfId="5086" xr:uid="{00000000-0005-0000-0000-0000B6270000}"/>
    <cellStyle name="60% – paryškinimas 6 2 2 4 2 2" xfId="14455" xr:uid="{00000000-0005-0000-0000-0000B7270000}"/>
    <cellStyle name="60% – paryškinimas 6 2 2 4 3" xfId="12316" xr:uid="{00000000-0005-0000-0000-0000B8270000}"/>
    <cellStyle name="60% – paryškinimas 6 2 2 5" xfId="10974" xr:uid="{00000000-0005-0000-0000-0000B9270000}"/>
    <cellStyle name="60% – paryškinimas 6 2 3" xfId="5087" xr:uid="{00000000-0005-0000-0000-0000BA270000}"/>
    <cellStyle name="60% – paryškinimas 6 2 3 2" xfId="10977" xr:uid="{00000000-0005-0000-0000-0000BB270000}"/>
    <cellStyle name="60% – paryškinimas 6 2 4" xfId="5088" xr:uid="{00000000-0005-0000-0000-0000BC270000}"/>
    <cellStyle name="60% – paryškinimas 6 2 4 2" xfId="10978" xr:uid="{00000000-0005-0000-0000-0000BD270000}"/>
    <cellStyle name="60% – paryškinimas 6 2 5" xfId="5089" xr:uid="{00000000-0005-0000-0000-0000BE270000}"/>
    <cellStyle name="60% – paryškinimas 6 2 5 2" xfId="5090" xr:uid="{00000000-0005-0000-0000-0000BF270000}"/>
    <cellStyle name="60% – paryškinimas 6 2 5 2 2" xfId="12446" xr:uid="{00000000-0005-0000-0000-0000C0270000}"/>
    <cellStyle name="60% – paryškinimas 6 2 5 3" xfId="12363" xr:uid="{00000000-0005-0000-0000-0000C1270000}"/>
    <cellStyle name="60% – paryškinimas 6 2 6" xfId="5091" xr:uid="{00000000-0005-0000-0000-0000C2270000}"/>
    <cellStyle name="60% – paryškinimas 6 2 6 2" xfId="12412" xr:uid="{00000000-0005-0000-0000-0000C3270000}"/>
    <cellStyle name="60% – paryškinimas 6 2 7" xfId="10973" xr:uid="{00000000-0005-0000-0000-0000C4270000}"/>
    <cellStyle name="Accent1" xfId="5092" xr:uid="{00000000-0005-0000-0000-0000C5270000}"/>
    <cellStyle name="Accent1 2" xfId="5093" xr:uid="{00000000-0005-0000-0000-0000C6270000}"/>
    <cellStyle name="Accent1 2 2" xfId="5094" xr:uid="{00000000-0005-0000-0000-0000C7270000}"/>
    <cellStyle name="Accent1 2 2 2" xfId="5095" xr:uid="{00000000-0005-0000-0000-0000C8270000}"/>
    <cellStyle name="Accent1 2 2 2 2" xfId="14456" xr:uid="{00000000-0005-0000-0000-0000C9270000}"/>
    <cellStyle name="Accent1 2 2 3" xfId="10981" xr:uid="{00000000-0005-0000-0000-0000CA270000}"/>
    <cellStyle name="Accent1 2 3" xfId="10980" xr:uid="{00000000-0005-0000-0000-0000CB270000}"/>
    <cellStyle name="Accent1 3" xfId="10979" xr:uid="{00000000-0005-0000-0000-0000CC270000}"/>
    <cellStyle name="Accent2" xfId="5096" xr:uid="{00000000-0005-0000-0000-0000CD270000}"/>
    <cellStyle name="Accent2 2" xfId="5097" xr:uid="{00000000-0005-0000-0000-0000CE270000}"/>
    <cellStyle name="Accent2 2 2" xfId="5098" xr:uid="{00000000-0005-0000-0000-0000CF270000}"/>
    <cellStyle name="Accent2 2 2 2" xfId="5099" xr:uid="{00000000-0005-0000-0000-0000D0270000}"/>
    <cellStyle name="Accent2 2 2 2 2" xfId="14457" xr:uid="{00000000-0005-0000-0000-0000D1270000}"/>
    <cellStyle name="Accent2 2 2 3" xfId="10984" xr:uid="{00000000-0005-0000-0000-0000D2270000}"/>
    <cellStyle name="Accent2 2 3" xfId="10983" xr:uid="{00000000-0005-0000-0000-0000D3270000}"/>
    <cellStyle name="Accent2 3" xfId="10982" xr:uid="{00000000-0005-0000-0000-0000D4270000}"/>
    <cellStyle name="Accent3" xfId="5100" xr:uid="{00000000-0005-0000-0000-0000D5270000}"/>
    <cellStyle name="Accent3 2" xfId="5101" xr:uid="{00000000-0005-0000-0000-0000D6270000}"/>
    <cellStyle name="Accent3 2 2" xfId="5102" xr:uid="{00000000-0005-0000-0000-0000D7270000}"/>
    <cellStyle name="Accent3 2 2 2" xfId="5103" xr:uid="{00000000-0005-0000-0000-0000D8270000}"/>
    <cellStyle name="Accent3 2 2 2 2" xfId="14458" xr:uid="{00000000-0005-0000-0000-0000D9270000}"/>
    <cellStyle name="Accent3 2 2 3" xfId="10987" xr:uid="{00000000-0005-0000-0000-0000DA270000}"/>
    <cellStyle name="Accent3 2 3" xfId="10986" xr:uid="{00000000-0005-0000-0000-0000DB270000}"/>
    <cellStyle name="Accent3 3" xfId="10985" xr:uid="{00000000-0005-0000-0000-0000DC270000}"/>
    <cellStyle name="Accent4" xfId="5104" xr:uid="{00000000-0005-0000-0000-0000DD270000}"/>
    <cellStyle name="Accent4 2" xfId="5105" xr:uid="{00000000-0005-0000-0000-0000DE270000}"/>
    <cellStyle name="Accent4 2 2" xfId="5106" xr:uid="{00000000-0005-0000-0000-0000DF270000}"/>
    <cellStyle name="Accent4 2 2 2" xfId="5107" xr:uid="{00000000-0005-0000-0000-0000E0270000}"/>
    <cellStyle name="Accent4 2 2 2 2" xfId="14459" xr:uid="{00000000-0005-0000-0000-0000E1270000}"/>
    <cellStyle name="Accent4 2 2 3" xfId="10990" xr:uid="{00000000-0005-0000-0000-0000E2270000}"/>
    <cellStyle name="Accent4 2 3" xfId="10989" xr:uid="{00000000-0005-0000-0000-0000E3270000}"/>
    <cellStyle name="Accent4 3" xfId="10988" xr:uid="{00000000-0005-0000-0000-0000E4270000}"/>
    <cellStyle name="Accent5" xfId="5108" xr:uid="{00000000-0005-0000-0000-0000E5270000}"/>
    <cellStyle name="Accent5 2" xfId="5109" xr:uid="{00000000-0005-0000-0000-0000E6270000}"/>
    <cellStyle name="Accent5 2 2" xfId="5110" xr:uid="{00000000-0005-0000-0000-0000E7270000}"/>
    <cellStyle name="Accent5 2 2 2" xfId="5111" xr:uid="{00000000-0005-0000-0000-0000E8270000}"/>
    <cellStyle name="Accent5 2 2 2 2" xfId="14460" xr:uid="{00000000-0005-0000-0000-0000E9270000}"/>
    <cellStyle name="Accent5 2 2 3" xfId="10993" xr:uid="{00000000-0005-0000-0000-0000EA270000}"/>
    <cellStyle name="Accent5 2 3" xfId="10992" xr:uid="{00000000-0005-0000-0000-0000EB270000}"/>
    <cellStyle name="Accent5 3" xfId="10991" xr:uid="{00000000-0005-0000-0000-0000EC270000}"/>
    <cellStyle name="Accent6" xfId="5112" xr:uid="{00000000-0005-0000-0000-0000ED270000}"/>
    <cellStyle name="Accent6 2" xfId="5113" xr:uid="{00000000-0005-0000-0000-0000EE270000}"/>
    <cellStyle name="Accent6 2 2" xfId="5114" xr:uid="{00000000-0005-0000-0000-0000EF270000}"/>
    <cellStyle name="Accent6 2 2 2" xfId="5115" xr:uid="{00000000-0005-0000-0000-0000F0270000}"/>
    <cellStyle name="Accent6 2 2 2 2" xfId="14461" xr:uid="{00000000-0005-0000-0000-0000F1270000}"/>
    <cellStyle name="Accent6 2 2 3" xfId="10996" xr:uid="{00000000-0005-0000-0000-0000F2270000}"/>
    <cellStyle name="Accent6 2 3" xfId="10995" xr:uid="{00000000-0005-0000-0000-0000F3270000}"/>
    <cellStyle name="Accent6 3" xfId="10994" xr:uid="{00000000-0005-0000-0000-0000F4270000}"/>
    <cellStyle name="Aiškinamasis tekstas 2" xfId="5116" xr:uid="{00000000-0005-0000-0000-0000F5270000}"/>
    <cellStyle name="Aiškinamasis tekstas 2 2" xfId="5117" xr:uid="{00000000-0005-0000-0000-0000F6270000}"/>
    <cellStyle name="Aiškinamasis tekstas 2 2 2" xfId="5118" xr:uid="{00000000-0005-0000-0000-0000F7270000}"/>
    <cellStyle name="Aiškinamasis tekstas 2 2 2 2" xfId="10999" xr:uid="{00000000-0005-0000-0000-0000F8270000}"/>
    <cellStyle name="Aiškinamasis tekstas 2 2 3" xfId="5119" xr:uid="{00000000-0005-0000-0000-0000F9270000}"/>
    <cellStyle name="Aiškinamasis tekstas 2 2 3 2" xfId="11000" xr:uid="{00000000-0005-0000-0000-0000FA270000}"/>
    <cellStyle name="Aiškinamasis tekstas 2 2 4" xfId="5120" xr:uid="{00000000-0005-0000-0000-0000FB270000}"/>
    <cellStyle name="Aiškinamasis tekstas 2 2 4 2" xfId="12317" xr:uid="{00000000-0005-0000-0000-0000FC270000}"/>
    <cellStyle name="Aiškinamasis tekstas 2 2 5" xfId="10998" xr:uid="{00000000-0005-0000-0000-0000FD270000}"/>
    <cellStyle name="Aiškinamasis tekstas 2 3" xfId="5121" xr:uid="{00000000-0005-0000-0000-0000FE270000}"/>
    <cellStyle name="Aiškinamasis tekstas 2 3 2" xfId="11001" xr:uid="{00000000-0005-0000-0000-0000FF270000}"/>
    <cellStyle name="Aiškinamasis tekstas 2 4" xfId="5122" xr:uid="{00000000-0005-0000-0000-000000280000}"/>
    <cellStyle name="Aiškinamasis tekstas 2 4 2" xfId="11002" xr:uid="{00000000-0005-0000-0000-000001280000}"/>
    <cellStyle name="Aiškinamasis tekstas 2 5" xfId="10997" xr:uid="{00000000-0005-0000-0000-000002280000}"/>
    <cellStyle name="Ajouter" xfId="5123" xr:uid="{00000000-0005-0000-0000-000003280000}"/>
    <cellStyle name="Ajouter 2" xfId="11003" xr:uid="{00000000-0005-0000-0000-000004280000}"/>
    <cellStyle name="Bad" xfId="5124" xr:uid="{00000000-0005-0000-0000-000005280000}"/>
    <cellStyle name="Bad 2" xfId="5125" xr:uid="{00000000-0005-0000-0000-000006280000}"/>
    <cellStyle name="Bad 2 2" xfId="5126" xr:uid="{00000000-0005-0000-0000-000007280000}"/>
    <cellStyle name="Bad 2 2 2" xfId="11006" xr:uid="{00000000-0005-0000-0000-000008280000}"/>
    <cellStyle name="Bad 2 3" xfId="11005" xr:uid="{00000000-0005-0000-0000-000009280000}"/>
    <cellStyle name="Bad 3" xfId="11004" xr:uid="{00000000-0005-0000-0000-00000A280000}"/>
    <cellStyle name="Blogas 2" xfId="5127" xr:uid="{00000000-0005-0000-0000-00000B280000}"/>
    <cellStyle name="Blogas 2 2" xfId="5128" xr:uid="{00000000-0005-0000-0000-00000C280000}"/>
    <cellStyle name="Blogas 2 2 2" xfId="5129" xr:uid="{00000000-0005-0000-0000-00000D280000}"/>
    <cellStyle name="Blogas 2 2 2 2" xfId="11009" xr:uid="{00000000-0005-0000-0000-00000E280000}"/>
    <cellStyle name="Blogas 2 2 3" xfId="5130" xr:uid="{00000000-0005-0000-0000-00000F280000}"/>
    <cellStyle name="Blogas 2 2 3 2" xfId="11010" xr:uid="{00000000-0005-0000-0000-000010280000}"/>
    <cellStyle name="Blogas 2 2 4" xfId="5131" xr:uid="{00000000-0005-0000-0000-000011280000}"/>
    <cellStyle name="Blogas 2 2 4 2" xfId="12318" xr:uid="{00000000-0005-0000-0000-000012280000}"/>
    <cellStyle name="Blogas 2 2 5" xfId="11008" xr:uid="{00000000-0005-0000-0000-000013280000}"/>
    <cellStyle name="Blogas 2 3" xfId="5132" xr:uid="{00000000-0005-0000-0000-000014280000}"/>
    <cellStyle name="Blogas 2 3 2" xfId="11011" xr:uid="{00000000-0005-0000-0000-000015280000}"/>
    <cellStyle name="Blogas 2 4" xfId="5133" xr:uid="{00000000-0005-0000-0000-000016280000}"/>
    <cellStyle name="Blogas 2 4 2" xfId="11012" xr:uid="{00000000-0005-0000-0000-000017280000}"/>
    <cellStyle name="Blogas 2 5" xfId="11007" xr:uid="{00000000-0005-0000-0000-000018280000}"/>
    <cellStyle name="Calculation" xfId="5134" xr:uid="{00000000-0005-0000-0000-000019280000}"/>
    <cellStyle name="Calculation 2" xfId="5135" xr:uid="{00000000-0005-0000-0000-00001A280000}"/>
    <cellStyle name="Calculation 2 2" xfId="5136" xr:uid="{00000000-0005-0000-0000-00001B280000}"/>
    <cellStyle name="Calculation 2 2 2" xfId="5137" xr:uid="{00000000-0005-0000-0000-00001C280000}"/>
    <cellStyle name="Calculation 2 2 2 2" xfId="14462" xr:uid="{00000000-0005-0000-0000-00001D280000}"/>
    <cellStyle name="Calculation 2 2 3" xfId="11015" xr:uid="{00000000-0005-0000-0000-00001E280000}"/>
    <cellStyle name="Calculation 2 3" xfId="11014" xr:uid="{00000000-0005-0000-0000-00001F280000}"/>
    <cellStyle name="Calculation 3" xfId="11013" xr:uid="{00000000-0005-0000-0000-000020280000}"/>
    <cellStyle name="Check Cell" xfId="5138" xr:uid="{00000000-0005-0000-0000-000021280000}"/>
    <cellStyle name="Check Cell 2" xfId="5139" xr:uid="{00000000-0005-0000-0000-000022280000}"/>
    <cellStyle name="Check Cell 2 2" xfId="5140" xr:uid="{00000000-0005-0000-0000-000023280000}"/>
    <cellStyle name="Check Cell 2 2 2" xfId="5141" xr:uid="{00000000-0005-0000-0000-000024280000}"/>
    <cellStyle name="Check Cell 2 2 2 2" xfId="14463" xr:uid="{00000000-0005-0000-0000-000025280000}"/>
    <cellStyle name="Check Cell 2 2 3" xfId="11018" xr:uid="{00000000-0005-0000-0000-000026280000}"/>
    <cellStyle name="Check Cell 2 3" xfId="11017" xr:uid="{00000000-0005-0000-0000-000027280000}"/>
    <cellStyle name="Check Cell 3" xfId="11016" xr:uid="{00000000-0005-0000-0000-000028280000}"/>
    <cellStyle name="ColLevel_" xfId="5142" xr:uid="{00000000-0005-0000-0000-000029280000}"/>
    <cellStyle name="Comma" xfId="15272" builtinId="3"/>
    <cellStyle name="Comma 2" xfId="5143" xr:uid="{00000000-0005-0000-0000-00002A280000}"/>
    <cellStyle name="Comma 2 2" xfId="5144" xr:uid="{00000000-0005-0000-0000-00002B280000}"/>
    <cellStyle name="Comma 2 2 2" xfId="5145" xr:uid="{00000000-0005-0000-0000-00002C280000}"/>
    <cellStyle name="Comma 2 2 2 2" xfId="5146" xr:uid="{00000000-0005-0000-0000-00002D280000}"/>
    <cellStyle name="Comma 2 2 2 2 2" xfId="5147" xr:uid="{00000000-0005-0000-0000-00002E280000}"/>
    <cellStyle name="Comma 2 2 2 3" xfId="5148" xr:uid="{00000000-0005-0000-0000-00002F280000}"/>
    <cellStyle name="Comma 2 2 3" xfId="5149" xr:uid="{00000000-0005-0000-0000-000030280000}"/>
    <cellStyle name="Comma 2 2 3 2" xfId="5150" xr:uid="{00000000-0005-0000-0000-000031280000}"/>
    <cellStyle name="Comma 2 2 3 2 2" xfId="5151" xr:uid="{00000000-0005-0000-0000-000032280000}"/>
    <cellStyle name="Comma 2 2 3 3" xfId="5152" xr:uid="{00000000-0005-0000-0000-000033280000}"/>
    <cellStyle name="Comma 2 2 4" xfId="5153" xr:uid="{00000000-0005-0000-0000-000034280000}"/>
    <cellStyle name="Comma 2 2 4 2" xfId="5154" xr:uid="{00000000-0005-0000-0000-000035280000}"/>
    <cellStyle name="Comma 2 2 4 2 2" xfId="5155" xr:uid="{00000000-0005-0000-0000-000036280000}"/>
    <cellStyle name="Comma 2 2 4 3" xfId="5156" xr:uid="{00000000-0005-0000-0000-000037280000}"/>
    <cellStyle name="Comma 2 2 5" xfId="5157" xr:uid="{00000000-0005-0000-0000-000038280000}"/>
    <cellStyle name="Comma 2 2 5 2" xfId="5158" xr:uid="{00000000-0005-0000-0000-000039280000}"/>
    <cellStyle name="Comma 2 2 6" xfId="5159" xr:uid="{00000000-0005-0000-0000-00003A280000}"/>
    <cellStyle name="Comma 2 2 7" xfId="5160" xr:uid="{00000000-0005-0000-0000-00003B280000}"/>
    <cellStyle name="Comma 2 2 7 2" xfId="5161" xr:uid="{00000000-0005-0000-0000-00003C280000}"/>
    <cellStyle name="Comma 2 2 8" xfId="5162" xr:uid="{00000000-0005-0000-0000-00003D280000}"/>
    <cellStyle name="Comma 2 2 8 2" xfId="5163" xr:uid="{00000000-0005-0000-0000-00003E280000}"/>
    <cellStyle name="Comma 2 2 9" xfId="5164" xr:uid="{00000000-0005-0000-0000-00003F280000}"/>
    <cellStyle name="Comma 2 3" xfId="5165" xr:uid="{00000000-0005-0000-0000-000040280000}"/>
    <cellStyle name="Comma 2 3 2" xfId="5166" xr:uid="{00000000-0005-0000-0000-000041280000}"/>
    <cellStyle name="Comma 2 3 2 2" xfId="5167" xr:uid="{00000000-0005-0000-0000-000042280000}"/>
    <cellStyle name="Comma 2 3 3" xfId="5168" xr:uid="{00000000-0005-0000-0000-000043280000}"/>
    <cellStyle name="Comma 2 4" xfId="5169" xr:uid="{00000000-0005-0000-0000-000044280000}"/>
    <cellStyle name="Comma 2 4 2" xfId="5170" xr:uid="{00000000-0005-0000-0000-000045280000}"/>
    <cellStyle name="Comma 2 4 2 2" xfId="5171" xr:uid="{00000000-0005-0000-0000-000046280000}"/>
    <cellStyle name="Comma 2 4 3" xfId="5172" xr:uid="{00000000-0005-0000-0000-000047280000}"/>
    <cellStyle name="Comma 2 5" xfId="5173" xr:uid="{00000000-0005-0000-0000-000048280000}"/>
    <cellStyle name="Comma 2 5 2" xfId="5174" xr:uid="{00000000-0005-0000-0000-000049280000}"/>
    <cellStyle name="Comma 2 5 2 2" xfId="5175" xr:uid="{00000000-0005-0000-0000-00004A280000}"/>
    <cellStyle name="Comma 2 5 3" xfId="5176" xr:uid="{00000000-0005-0000-0000-00004B280000}"/>
    <cellStyle name="Comma 2 6" xfId="5177" xr:uid="{00000000-0005-0000-0000-00004C280000}"/>
    <cellStyle name="Comma 3" xfId="5178" xr:uid="{00000000-0005-0000-0000-00004D280000}"/>
    <cellStyle name="Comma 3 2" xfId="5179" xr:uid="{00000000-0005-0000-0000-00004E280000}"/>
    <cellStyle name="Comma 3 2 2" xfId="5180" xr:uid="{00000000-0005-0000-0000-00004F280000}"/>
    <cellStyle name="Comma 3 2 2 2" xfId="5181" xr:uid="{00000000-0005-0000-0000-000050280000}"/>
    <cellStyle name="Comma 3 2 2 2 2" xfId="5182" xr:uid="{00000000-0005-0000-0000-000051280000}"/>
    <cellStyle name="Comma 3 2 2 3" xfId="5183" xr:uid="{00000000-0005-0000-0000-000052280000}"/>
    <cellStyle name="Comma 3 2 3" xfId="5184" xr:uid="{00000000-0005-0000-0000-000053280000}"/>
    <cellStyle name="Comma 3 2 3 2" xfId="5185" xr:uid="{00000000-0005-0000-0000-000054280000}"/>
    <cellStyle name="Comma 3 2 3 2 2" xfId="5186" xr:uid="{00000000-0005-0000-0000-000055280000}"/>
    <cellStyle name="Comma 3 2 3 3" xfId="5187" xr:uid="{00000000-0005-0000-0000-000056280000}"/>
    <cellStyle name="Comma 3 2 4" xfId="5188" xr:uid="{00000000-0005-0000-0000-000057280000}"/>
    <cellStyle name="Comma 3 2 4 2" xfId="5189" xr:uid="{00000000-0005-0000-0000-000058280000}"/>
    <cellStyle name="Comma 3 2 5" xfId="5190" xr:uid="{00000000-0005-0000-0000-000059280000}"/>
    <cellStyle name="Comma 3 3" xfId="5191" xr:uid="{00000000-0005-0000-0000-00005A280000}"/>
    <cellStyle name="Comma 3 3 2" xfId="5192" xr:uid="{00000000-0005-0000-0000-00005B280000}"/>
    <cellStyle name="Comma 3 3 2 2" xfId="5193" xr:uid="{00000000-0005-0000-0000-00005C280000}"/>
    <cellStyle name="Comma 3 3 3" xfId="5194" xr:uid="{00000000-0005-0000-0000-00005D280000}"/>
    <cellStyle name="Comma 3 4" xfId="5195" xr:uid="{00000000-0005-0000-0000-00005E280000}"/>
    <cellStyle name="Comma 3 4 2" xfId="5196" xr:uid="{00000000-0005-0000-0000-00005F280000}"/>
    <cellStyle name="Comma 3 4 2 2" xfId="5197" xr:uid="{00000000-0005-0000-0000-000060280000}"/>
    <cellStyle name="Comma 3 4 3" xfId="5198" xr:uid="{00000000-0005-0000-0000-000061280000}"/>
    <cellStyle name="Comma 3 5" xfId="5199" xr:uid="{00000000-0005-0000-0000-000062280000}"/>
    <cellStyle name="Comma 3 5 2" xfId="5200" xr:uid="{00000000-0005-0000-0000-000063280000}"/>
    <cellStyle name="Comma 3 6" xfId="5201" xr:uid="{00000000-0005-0000-0000-000064280000}"/>
    <cellStyle name="Currency 2" xfId="5202" xr:uid="{00000000-0005-0000-0000-000065280000}"/>
    <cellStyle name="Currency 2 2" xfId="5203" xr:uid="{00000000-0005-0000-0000-000066280000}"/>
    <cellStyle name="Currency 2 2 2" xfId="5204" xr:uid="{00000000-0005-0000-0000-000067280000}"/>
    <cellStyle name="DateLong" xfId="5205" xr:uid="{00000000-0005-0000-0000-000068280000}"/>
    <cellStyle name="DateShort" xfId="5206" xr:uid="{00000000-0005-0000-0000-000069280000}"/>
    <cellStyle name="Diffèrence" xfId="5207" xr:uid="{00000000-0005-0000-0000-00006A280000}"/>
    <cellStyle name="Entrée" xfId="5208" xr:uid="{00000000-0005-0000-0000-00006B280000}"/>
    <cellStyle name="Entrée 2" xfId="11019" xr:uid="{00000000-0005-0000-0000-00006C280000}"/>
    <cellStyle name="Explanatory Text" xfId="5209" xr:uid="{00000000-0005-0000-0000-00006D280000}"/>
    <cellStyle name="Explanatory Text 2" xfId="5210" xr:uid="{00000000-0005-0000-0000-00006E280000}"/>
    <cellStyle name="Explanatory Text 2 2" xfId="5211" xr:uid="{00000000-0005-0000-0000-00006F280000}"/>
    <cellStyle name="Explanatory Text 2 2 2" xfId="11022" xr:uid="{00000000-0005-0000-0000-000070280000}"/>
    <cellStyle name="Explanatory Text 2 3" xfId="11021" xr:uid="{00000000-0005-0000-0000-000071280000}"/>
    <cellStyle name="Explanatory Text 3" xfId="11020" xr:uid="{00000000-0005-0000-0000-000072280000}"/>
    <cellStyle name="Followed Hyperlink" xfId="5212" xr:uid="{00000000-0005-0000-0000-000073280000}"/>
    <cellStyle name="Followed Hyperlink 2" xfId="11023" xr:uid="{00000000-0005-0000-0000-000074280000}"/>
    <cellStyle name="Geras 2" xfId="5213" xr:uid="{00000000-0005-0000-0000-000075280000}"/>
    <cellStyle name="Geras 2 2" xfId="5214" xr:uid="{00000000-0005-0000-0000-000076280000}"/>
    <cellStyle name="Geras 2 2 2" xfId="5215" xr:uid="{00000000-0005-0000-0000-000077280000}"/>
    <cellStyle name="Geras 2 2 2 2" xfId="11026" xr:uid="{00000000-0005-0000-0000-000078280000}"/>
    <cellStyle name="Geras 2 2 3" xfId="5216" xr:uid="{00000000-0005-0000-0000-000079280000}"/>
    <cellStyle name="Geras 2 2 3 2" xfId="11027" xr:uid="{00000000-0005-0000-0000-00007A280000}"/>
    <cellStyle name="Geras 2 2 4" xfId="5217" xr:uid="{00000000-0005-0000-0000-00007B280000}"/>
    <cellStyle name="Geras 2 2 4 2" xfId="12319" xr:uid="{00000000-0005-0000-0000-00007C280000}"/>
    <cellStyle name="Geras 2 2 5" xfId="11025" xr:uid="{00000000-0005-0000-0000-00007D280000}"/>
    <cellStyle name="Geras 2 3" xfId="5218" xr:uid="{00000000-0005-0000-0000-00007E280000}"/>
    <cellStyle name="Geras 2 3 2" xfId="11028" xr:uid="{00000000-0005-0000-0000-00007F280000}"/>
    <cellStyle name="Geras 2 4" xfId="5219" xr:uid="{00000000-0005-0000-0000-000080280000}"/>
    <cellStyle name="Geras 2 4 2" xfId="11029" xr:uid="{00000000-0005-0000-0000-000081280000}"/>
    <cellStyle name="Geras 2 5" xfId="11024" xr:uid="{00000000-0005-0000-0000-000082280000}"/>
    <cellStyle name="Good" xfId="5220" xr:uid="{00000000-0005-0000-0000-000083280000}"/>
    <cellStyle name="Good 2" xfId="5221" xr:uid="{00000000-0005-0000-0000-000084280000}"/>
    <cellStyle name="Good 2 2" xfId="5222" xr:uid="{00000000-0005-0000-0000-000085280000}"/>
    <cellStyle name="Good 2 2 2" xfId="11032" xr:uid="{00000000-0005-0000-0000-000086280000}"/>
    <cellStyle name="Good 2 3" xfId="11031" xr:uid="{00000000-0005-0000-0000-000087280000}"/>
    <cellStyle name="Good 3" xfId="11030" xr:uid="{00000000-0005-0000-0000-000088280000}"/>
    <cellStyle name="Heading 1" xfId="5223" xr:uid="{00000000-0005-0000-0000-000089280000}"/>
    <cellStyle name="Heading 1 2" xfId="5224" xr:uid="{00000000-0005-0000-0000-00008A280000}"/>
    <cellStyle name="Heading 1 2 2" xfId="5225" xr:uid="{00000000-0005-0000-0000-00008B280000}"/>
    <cellStyle name="Heading 1 2 2 2" xfId="5226" xr:uid="{00000000-0005-0000-0000-00008C280000}"/>
    <cellStyle name="Heading 1 2 2 2 2" xfId="14464" xr:uid="{00000000-0005-0000-0000-00008D280000}"/>
    <cellStyle name="Heading 1 2 2 3" xfId="11035" xr:uid="{00000000-0005-0000-0000-00008E280000}"/>
    <cellStyle name="Heading 1 2 3" xfId="11034" xr:uid="{00000000-0005-0000-0000-00008F280000}"/>
    <cellStyle name="Heading 1 3" xfId="11033" xr:uid="{00000000-0005-0000-0000-000090280000}"/>
    <cellStyle name="Heading 2" xfId="5227" xr:uid="{00000000-0005-0000-0000-000091280000}"/>
    <cellStyle name="Heading 2 2" xfId="5228" xr:uid="{00000000-0005-0000-0000-000092280000}"/>
    <cellStyle name="Heading 2 2 2" xfId="5229" xr:uid="{00000000-0005-0000-0000-000093280000}"/>
    <cellStyle name="Heading 2 2 2 2" xfId="5230" xr:uid="{00000000-0005-0000-0000-000094280000}"/>
    <cellStyle name="Heading 2 2 2 2 2" xfId="14465" xr:uid="{00000000-0005-0000-0000-000095280000}"/>
    <cellStyle name="Heading 2 2 2 3" xfId="11038" xr:uid="{00000000-0005-0000-0000-000096280000}"/>
    <cellStyle name="Heading 2 2 3" xfId="11037" xr:uid="{00000000-0005-0000-0000-000097280000}"/>
    <cellStyle name="Heading 2 3" xfId="11036" xr:uid="{00000000-0005-0000-0000-000098280000}"/>
    <cellStyle name="Heading 3" xfId="5231" xr:uid="{00000000-0005-0000-0000-000099280000}"/>
    <cellStyle name="Heading 3 2" xfId="5232" xr:uid="{00000000-0005-0000-0000-00009A280000}"/>
    <cellStyle name="Heading 3 2 2" xfId="5233" xr:uid="{00000000-0005-0000-0000-00009B280000}"/>
    <cellStyle name="Heading 3 2 2 2" xfId="5234" xr:uid="{00000000-0005-0000-0000-00009C280000}"/>
    <cellStyle name="Heading 3 2 2 2 2" xfId="14466" xr:uid="{00000000-0005-0000-0000-00009D280000}"/>
    <cellStyle name="Heading 3 2 2 3" xfId="11041" xr:uid="{00000000-0005-0000-0000-00009E280000}"/>
    <cellStyle name="Heading 3 2 3" xfId="11040" xr:uid="{00000000-0005-0000-0000-00009F280000}"/>
    <cellStyle name="Heading 3 3" xfId="11039" xr:uid="{00000000-0005-0000-0000-0000A0280000}"/>
    <cellStyle name="Heading 4" xfId="5235" xr:uid="{00000000-0005-0000-0000-0000A1280000}"/>
    <cellStyle name="Heading 4 2" xfId="5236" xr:uid="{00000000-0005-0000-0000-0000A2280000}"/>
    <cellStyle name="Heading 4 2 2" xfId="5237" xr:uid="{00000000-0005-0000-0000-0000A3280000}"/>
    <cellStyle name="Heading 4 2 2 2" xfId="5238" xr:uid="{00000000-0005-0000-0000-0000A4280000}"/>
    <cellStyle name="Heading 4 2 2 2 2" xfId="14467" xr:uid="{00000000-0005-0000-0000-0000A5280000}"/>
    <cellStyle name="Heading 4 2 2 3" xfId="11044" xr:uid="{00000000-0005-0000-0000-0000A6280000}"/>
    <cellStyle name="Heading 4 2 3" xfId="11043" xr:uid="{00000000-0005-0000-0000-0000A7280000}"/>
    <cellStyle name="Heading 4 3" xfId="11042" xr:uid="{00000000-0005-0000-0000-0000A8280000}"/>
    <cellStyle name="Hipersaitas 2" xfId="5240" xr:uid="{00000000-0005-0000-0000-0000A9280000}"/>
    <cellStyle name="Hipersaitas 2 2" xfId="11046" xr:uid="{00000000-0005-0000-0000-0000AA280000}"/>
    <cellStyle name="Hipersaitas 3" xfId="5241" xr:uid="{00000000-0005-0000-0000-0000AB280000}"/>
    <cellStyle name="Hipersaitas 3 2" xfId="11047" xr:uid="{00000000-0005-0000-0000-0000AC280000}"/>
    <cellStyle name="Hyperlink" xfId="5239" xr:uid="{00000000-0005-0000-0000-0000AD280000}"/>
    <cellStyle name="Hyperlink 2" xfId="11045" xr:uid="{00000000-0005-0000-0000-0000AE280000}"/>
    <cellStyle name="Īįū÷ķūé_Ėčńņ17" xfId="5242" xr:uid="{00000000-0005-0000-0000-0000AF280000}"/>
    <cellStyle name="Input" xfId="5243" xr:uid="{00000000-0005-0000-0000-0000B0280000}"/>
    <cellStyle name="Input 2" xfId="5244" xr:uid="{00000000-0005-0000-0000-0000B1280000}"/>
    <cellStyle name="Input 2 2" xfId="5245" xr:uid="{00000000-0005-0000-0000-0000B2280000}"/>
    <cellStyle name="Input 2 2 2" xfId="11050" xr:uid="{00000000-0005-0000-0000-0000B3280000}"/>
    <cellStyle name="Input 2 3" xfId="11049" xr:uid="{00000000-0005-0000-0000-0000B4280000}"/>
    <cellStyle name="Input 3" xfId="11048" xr:uid="{00000000-0005-0000-0000-0000B5280000}"/>
    <cellStyle name="Išvestis 2" xfId="6028" xr:uid="{00000000-0005-0000-0000-0000B6280000}"/>
    <cellStyle name="Išvestis 2 2" xfId="6029" xr:uid="{00000000-0005-0000-0000-0000B7280000}"/>
    <cellStyle name="Išvestis 2 2 2" xfId="6030" xr:uid="{00000000-0005-0000-0000-0000B8280000}"/>
    <cellStyle name="Išvestis 2 2 2 2" xfId="11723" xr:uid="{00000000-0005-0000-0000-0000B9280000}"/>
    <cellStyle name="Išvestis 2 2 3" xfId="6031" xr:uid="{00000000-0005-0000-0000-0000BA280000}"/>
    <cellStyle name="Išvestis 2 2 3 2" xfId="6032" xr:uid="{00000000-0005-0000-0000-0000BB280000}"/>
    <cellStyle name="Išvestis 2 2 3 2 2" xfId="14470" xr:uid="{00000000-0005-0000-0000-0000BC280000}"/>
    <cellStyle name="Išvestis 2 2 3 3" xfId="11724" xr:uid="{00000000-0005-0000-0000-0000BD280000}"/>
    <cellStyle name="Išvestis 2 2 4" xfId="6033" xr:uid="{00000000-0005-0000-0000-0000BE280000}"/>
    <cellStyle name="Išvestis 2 2 4 2" xfId="6034" xr:uid="{00000000-0005-0000-0000-0000BF280000}"/>
    <cellStyle name="Išvestis 2 2 4 2 2" xfId="14471" xr:uid="{00000000-0005-0000-0000-0000C0280000}"/>
    <cellStyle name="Išvestis 2 2 4 3" xfId="12347" xr:uid="{00000000-0005-0000-0000-0000C1280000}"/>
    <cellStyle name="Išvestis 2 2 5" xfId="11722" xr:uid="{00000000-0005-0000-0000-0000C2280000}"/>
    <cellStyle name="Išvestis 2 3" xfId="6035" xr:uid="{00000000-0005-0000-0000-0000C3280000}"/>
    <cellStyle name="Išvestis 2 3 2" xfId="11725" xr:uid="{00000000-0005-0000-0000-0000C4280000}"/>
    <cellStyle name="Išvestis 2 4" xfId="6036" xr:uid="{00000000-0005-0000-0000-0000C5280000}"/>
    <cellStyle name="Išvestis 2 4 2" xfId="11726" xr:uid="{00000000-0005-0000-0000-0000C6280000}"/>
    <cellStyle name="Išvestis 2 5" xfId="6037" xr:uid="{00000000-0005-0000-0000-0000C7280000}"/>
    <cellStyle name="Išvestis 2 5 2" xfId="6038" xr:uid="{00000000-0005-0000-0000-0000C8280000}"/>
    <cellStyle name="Išvestis 2 5 2 2" xfId="12461" xr:uid="{00000000-0005-0000-0000-0000C9280000}"/>
    <cellStyle name="Išvestis 2 5 3" xfId="12296" xr:uid="{00000000-0005-0000-0000-0000CA280000}"/>
    <cellStyle name="Išvestis 2 6" xfId="6039" xr:uid="{00000000-0005-0000-0000-0000CB280000}"/>
    <cellStyle name="Išvestis 2 6 2" xfId="12418" xr:uid="{00000000-0005-0000-0000-0000CC280000}"/>
    <cellStyle name="Išvestis 2 7" xfId="11721" xr:uid="{00000000-0005-0000-0000-0000CD280000}"/>
    <cellStyle name="Įprastas 10" xfId="5246" xr:uid="{00000000-0005-0000-0000-0000CF280000}"/>
    <cellStyle name="Įprastas 10 2" xfId="5247" xr:uid="{00000000-0005-0000-0000-0000D0280000}"/>
    <cellStyle name="Įprastas 10 2 2" xfId="5248" xr:uid="{00000000-0005-0000-0000-0000D1280000}"/>
    <cellStyle name="Įprastas 10 2 2 2" xfId="5249" xr:uid="{00000000-0005-0000-0000-0000D2280000}"/>
    <cellStyle name="Įprastas 10 2 2 2 2" xfId="7919" xr:uid="{00000000-0005-0000-0000-0000D3280000}"/>
    <cellStyle name="Įprastas 10 2 2 3" xfId="11053" xr:uid="{00000000-0005-0000-0000-0000D4280000}"/>
    <cellStyle name="Įprastas 10 2 3" xfId="5250" xr:uid="{00000000-0005-0000-0000-0000D5280000}"/>
    <cellStyle name="Įprastas 10 2 3 2" xfId="11054" xr:uid="{00000000-0005-0000-0000-0000D6280000}"/>
    <cellStyle name="Įprastas 10 2 4" xfId="5251" xr:uid="{00000000-0005-0000-0000-0000D7280000}"/>
    <cellStyle name="Įprastas 10 2 4 2" xfId="11055" xr:uid="{00000000-0005-0000-0000-0000D8280000}"/>
    <cellStyle name="Įprastas 10 2 5" xfId="5252" xr:uid="{00000000-0005-0000-0000-0000D9280000}"/>
    <cellStyle name="Įprastas 10 2 5 2" xfId="11056" xr:uid="{00000000-0005-0000-0000-0000DA280000}"/>
    <cellStyle name="Įprastas 10 2 6" xfId="5253" xr:uid="{00000000-0005-0000-0000-0000DB280000}"/>
    <cellStyle name="Įprastas 10 2 6 2" xfId="12320" xr:uid="{00000000-0005-0000-0000-0000DC280000}"/>
    <cellStyle name="Įprastas 10 2 7" xfId="11052" xr:uid="{00000000-0005-0000-0000-0000DD280000}"/>
    <cellStyle name="Įprastas 10 3" xfId="5254" xr:uid="{00000000-0005-0000-0000-0000DE280000}"/>
    <cellStyle name="Įprastas 10 3 2" xfId="11057" xr:uid="{00000000-0005-0000-0000-0000DF280000}"/>
    <cellStyle name="Įprastas 10 4" xfId="5255" xr:uid="{00000000-0005-0000-0000-0000E0280000}"/>
    <cellStyle name="Įprastas 10 4 2" xfId="11058" xr:uid="{00000000-0005-0000-0000-0000E1280000}"/>
    <cellStyle name="Įprastas 10 5" xfId="5256" xr:uid="{00000000-0005-0000-0000-0000E2280000}"/>
    <cellStyle name="Įprastas 10 5 2" xfId="12447" xr:uid="{00000000-0005-0000-0000-0000E3280000}"/>
    <cellStyle name="Įprastas 10 6" xfId="11051" xr:uid="{00000000-0005-0000-0000-0000E4280000}"/>
    <cellStyle name="Įprastas 100" xfId="15275" xr:uid="{00000000-0005-0000-0000-0000E5280000}"/>
    <cellStyle name="Įprastas 101" xfId="15273" xr:uid="{00000000-0005-0000-0000-0000E6280000}"/>
    <cellStyle name="Įprastas 102" xfId="15276" xr:uid="{00000000-0005-0000-0000-0000E7280000}"/>
    <cellStyle name="Įprastas 103" xfId="15277" xr:uid="{00000000-0005-0000-0000-0000E8280000}"/>
    <cellStyle name="Įprastas 11" xfId="5257" xr:uid="{00000000-0005-0000-0000-0000E9280000}"/>
    <cellStyle name="Įprastas 11 2" xfId="5258" xr:uid="{00000000-0005-0000-0000-0000EA280000}"/>
    <cellStyle name="Įprastas 11 2 2" xfId="11060" xr:uid="{00000000-0005-0000-0000-0000EB280000}"/>
    <cellStyle name="Įprastas 11 3" xfId="5259" xr:uid="{00000000-0005-0000-0000-0000EC280000}"/>
    <cellStyle name="Įprastas 11 3 2" xfId="11061" xr:uid="{00000000-0005-0000-0000-0000ED280000}"/>
    <cellStyle name="Įprastas 11 4" xfId="11059" xr:uid="{00000000-0005-0000-0000-0000EE280000}"/>
    <cellStyle name="Įprastas 12" xfId="5260" xr:uid="{00000000-0005-0000-0000-0000EF280000}"/>
    <cellStyle name="Įprastas 12 2" xfId="5261" xr:uid="{00000000-0005-0000-0000-0000F0280000}"/>
    <cellStyle name="Įprastas 12 2 2" xfId="5262" xr:uid="{00000000-0005-0000-0000-0000F1280000}"/>
    <cellStyle name="Įprastas 12 2 2 2" xfId="5263" xr:uid="{00000000-0005-0000-0000-0000F2280000}"/>
    <cellStyle name="Įprastas 12 2 2 2 10" xfId="11065" xr:uid="{00000000-0005-0000-0000-0000F3280000}"/>
    <cellStyle name="Įprastas 12 2 2 2 2" xfId="5264" xr:uid="{00000000-0005-0000-0000-0000F4280000}"/>
    <cellStyle name="Įprastas 12 2 2 2 2 2" xfId="5265" xr:uid="{00000000-0005-0000-0000-0000F5280000}"/>
    <cellStyle name="Įprastas 12 2 2 2 2 2 2" xfId="11067" xr:uid="{00000000-0005-0000-0000-0000F6280000}"/>
    <cellStyle name="Įprastas 12 2 2 2 2 3" xfId="11066" xr:uid="{00000000-0005-0000-0000-0000F7280000}"/>
    <cellStyle name="Įprastas 12 2 2 2 3" xfId="5266" xr:uid="{00000000-0005-0000-0000-0000F8280000}"/>
    <cellStyle name="Įprastas 12 2 2 2 3 2" xfId="5267" xr:uid="{00000000-0005-0000-0000-0000F9280000}"/>
    <cellStyle name="Įprastas 12 2 2 2 3 2 2" xfId="11069" xr:uid="{00000000-0005-0000-0000-0000FA280000}"/>
    <cellStyle name="Įprastas 12 2 2 2 3 3" xfId="11068" xr:uid="{00000000-0005-0000-0000-0000FB280000}"/>
    <cellStyle name="Įprastas 12 2 2 2 4" xfId="5268" xr:uid="{00000000-0005-0000-0000-0000FC280000}"/>
    <cellStyle name="Įprastas 12 2 2 2 4 2" xfId="5269" xr:uid="{00000000-0005-0000-0000-0000FD280000}"/>
    <cellStyle name="Įprastas 12 2 2 2 4 2 2" xfId="11071" xr:uid="{00000000-0005-0000-0000-0000FE280000}"/>
    <cellStyle name="Įprastas 12 2 2 2 4 3" xfId="11070" xr:uid="{00000000-0005-0000-0000-0000FF280000}"/>
    <cellStyle name="Įprastas 12 2 2 2 5" xfId="5270" xr:uid="{00000000-0005-0000-0000-000000290000}"/>
    <cellStyle name="Įprastas 12 2 2 2 5 2" xfId="5271" xr:uid="{00000000-0005-0000-0000-000001290000}"/>
    <cellStyle name="Įprastas 12 2 2 2 5 2 2" xfId="11073" xr:uid="{00000000-0005-0000-0000-000002290000}"/>
    <cellStyle name="Įprastas 12 2 2 2 5 3" xfId="11072" xr:uid="{00000000-0005-0000-0000-000003290000}"/>
    <cellStyle name="Įprastas 12 2 2 2 6" xfId="5272" xr:uid="{00000000-0005-0000-0000-000004290000}"/>
    <cellStyle name="Įprastas 12 2 2 2 6 2" xfId="5273" xr:uid="{00000000-0005-0000-0000-000005290000}"/>
    <cellStyle name="Įprastas 12 2 2 2 6 2 2" xfId="11075" xr:uid="{00000000-0005-0000-0000-000006290000}"/>
    <cellStyle name="Įprastas 12 2 2 2 6 3" xfId="11074" xr:uid="{00000000-0005-0000-0000-000007290000}"/>
    <cellStyle name="Įprastas 12 2 2 2 7" xfId="5274" xr:uid="{00000000-0005-0000-0000-000008290000}"/>
    <cellStyle name="Įprastas 12 2 2 2 7 2" xfId="5275" xr:uid="{00000000-0005-0000-0000-000009290000}"/>
    <cellStyle name="Įprastas 12 2 2 2 7 2 2" xfId="11077" xr:uid="{00000000-0005-0000-0000-00000A290000}"/>
    <cellStyle name="Įprastas 12 2 2 2 7 3" xfId="11076" xr:uid="{00000000-0005-0000-0000-00000B290000}"/>
    <cellStyle name="Įprastas 12 2 2 2 8" xfId="5276" xr:uid="{00000000-0005-0000-0000-00000C290000}"/>
    <cellStyle name="Įprastas 12 2 2 2 8 2" xfId="5277" xr:uid="{00000000-0005-0000-0000-00000D290000}"/>
    <cellStyle name="Įprastas 12 2 2 2 8 2 2" xfId="11079" xr:uid="{00000000-0005-0000-0000-00000E290000}"/>
    <cellStyle name="Įprastas 12 2 2 2 8 3" xfId="11078" xr:uid="{00000000-0005-0000-0000-00000F290000}"/>
    <cellStyle name="Įprastas 12 2 2 2 9" xfId="5278" xr:uid="{00000000-0005-0000-0000-000010290000}"/>
    <cellStyle name="Įprastas 12 2 2 2 9 2" xfId="11080" xr:uid="{00000000-0005-0000-0000-000011290000}"/>
    <cellStyle name="Įprastas 12 2 2 3" xfId="5279" xr:uid="{00000000-0005-0000-0000-000012290000}"/>
    <cellStyle name="Įprastas 12 2 2 3 2" xfId="5280" xr:uid="{00000000-0005-0000-0000-000013290000}"/>
    <cellStyle name="Įprastas 12 2 2 3 2 2" xfId="11082" xr:uid="{00000000-0005-0000-0000-000014290000}"/>
    <cellStyle name="Įprastas 12 2 2 3 3" xfId="11081" xr:uid="{00000000-0005-0000-0000-000015290000}"/>
    <cellStyle name="Įprastas 12 2 2 4" xfId="5281" xr:uid="{00000000-0005-0000-0000-000016290000}"/>
    <cellStyle name="Įprastas 12 2 2 4 2" xfId="11083" xr:uid="{00000000-0005-0000-0000-000017290000}"/>
    <cellStyle name="Įprastas 12 2 2 5" xfId="11064" xr:uid="{00000000-0005-0000-0000-000018290000}"/>
    <cellStyle name="Įprastas 12 2 3" xfId="5282" xr:uid="{00000000-0005-0000-0000-000019290000}"/>
    <cellStyle name="Įprastas 12 2 3 2" xfId="5283" xr:uid="{00000000-0005-0000-0000-00001A290000}"/>
    <cellStyle name="Įprastas 12 2 3 2 2" xfId="11085" xr:uid="{00000000-0005-0000-0000-00001B290000}"/>
    <cellStyle name="Įprastas 12 2 3 3" xfId="11084" xr:uid="{00000000-0005-0000-0000-00001C290000}"/>
    <cellStyle name="Įprastas 12 2 4" xfId="5284" xr:uid="{00000000-0005-0000-0000-00001D290000}"/>
    <cellStyle name="Įprastas 12 2 4 2" xfId="5285" xr:uid="{00000000-0005-0000-0000-00001E290000}"/>
    <cellStyle name="Įprastas 12 2 4 2 2" xfId="11087" xr:uid="{00000000-0005-0000-0000-00001F290000}"/>
    <cellStyle name="Įprastas 12 2 4 3" xfId="11086" xr:uid="{00000000-0005-0000-0000-000020290000}"/>
    <cellStyle name="Įprastas 12 2 5" xfId="5286" xr:uid="{00000000-0005-0000-0000-000021290000}"/>
    <cellStyle name="Įprastas 12 2 5 2" xfId="11088" xr:uid="{00000000-0005-0000-0000-000022290000}"/>
    <cellStyle name="Įprastas 12 2 6" xfId="5287" xr:uid="{00000000-0005-0000-0000-000023290000}"/>
    <cellStyle name="Įprastas 12 2 6 2" xfId="11089" xr:uid="{00000000-0005-0000-0000-000024290000}"/>
    <cellStyle name="Įprastas 12 2 7" xfId="11063" xr:uid="{00000000-0005-0000-0000-000025290000}"/>
    <cellStyle name="Įprastas 12 3" xfId="5288" xr:uid="{00000000-0005-0000-0000-000026290000}"/>
    <cellStyle name="Įprastas 12 3 2" xfId="11090" xr:uid="{00000000-0005-0000-0000-000027290000}"/>
    <cellStyle name="Įprastas 12 4" xfId="5289" xr:uid="{00000000-0005-0000-0000-000028290000}"/>
    <cellStyle name="Įprastas 12 4 2" xfId="11091" xr:uid="{00000000-0005-0000-0000-000029290000}"/>
    <cellStyle name="Įprastas 12 5" xfId="11062" xr:uid="{00000000-0005-0000-0000-00002A290000}"/>
    <cellStyle name="Įprastas 13" xfId="5290" xr:uid="{00000000-0005-0000-0000-00002B290000}"/>
    <cellStyle name="Įprastas 13 2" xfId="5291" xr:uid="{00000000-0005-0000-0000-00002C290000}"/>
    <cellStyle name="Įprastas 13 2 2" xfId="5292" xr:uid="{00000000-0005-0000-0000-00002D290000}"/>
    <cellStyle name="Įprastas 13 2 2 2" xfId="5293" xr:uid="{00000000-0005-0000-0000-00002E290000}"/>
    <cellStyle name="Įprastas 13 2 2 2 2" xfId="11095" xr:uid="{00000000-0005-0000-0000-00002F290000}"/>
    <cellStyle name="Įprastas 13 2 2 3" xfId="11094" xr:uid="{00000000-0005-0000-0000-000030290000}"/>
    <cellStyle name="Įprastas 13 2 3" xfId="5294" xr:uid="{00000000-0005-0000-0000-000031290000}"/>
    <cellStyle name="Įprastas 13 2 3 2" xfId="11096" xr:uid="{00000000-0005-0000-0000-000032290000}"/>
    <cellStyle name="Įprastas 13 2 4" xfId="5295" xr:uid="{00000000-0005-0000-0000-000033290000}"/>
    <cellStyle name="Įprastas 13 2 4 2" xfId="11097" xr:uid="{00000000-0005-0000-0000-000034290000}"/>
    <cellStyle name="Įprastas 13 2 5" xfId="5296" xr:uid="{00000000-0005-0000-0000-000035290000}"/>
    <cellStyle name="Įprastas 13 2 5 2" xfId="11098" xr:uid="{00000000-0005-0000-0000-000036290000}"/>
    <cellStyle name="Įprastas 13 2 6" xfId="5297" xr:uid="{00000000-0005-0000-0000-000037290000}"/>
    <cellStyle name="Įprastas 13 2 6 2" xfId="12321" xr:uid="{00000000-0005-0000-0000-000038290000}"/>
    <cellStyle name="Įprastas 13 2 7" xfId="11093" xr:uid="{00000000-0005-0000-0000-000039290000}"/>
    <cellStyle name="Įprastas 13 3" xfId="5298" xr:uid="{00000000-0005-0000-0000-00003A290000}"/>
    <cellStyle name="Įprastas 13 3 2" xfId="11099" xr:uid="{00000000-0005-0000-0000-00003B290000}"/>
    <cellStyle name="Įprastas 13 4" xfId="5299" xr:uid="{00000000-0005-0000-0000-00003C290000}"/>
    <cellStyle name="Įprastas 13 4 2" xfId="11100" xr:uid="{00000000-0005-0000-0000-00003D290000}"/>
    <cellStyle name="Įprastas 13 5" xfId="5300" xr:uid="{00000000-0005-0000-0000-00003E290000}"/>
    <cellStyle name="Įprastas 13 5 2" xfId="12448" xr:uid="{00000000-0005-0000-0000-00003F290000}"/>
    <cellStyle name="Įprastas 13 6" xfId="11092" xr:uid="{00000000-0005-0000-0000-000040290000}"/>
    <cellStyle name="Įprastas 14" xfId="5301" xr:uid="{00000000-0005-0000-0000-000041290000}"/>
    <cellStyle name="Įprastas 14 2" xfId="5302" xr:uid="{00000000-0005-0000-0000-000042290000}"/>
    <cellStyle name="Įprastas 14 2 2" xfId="5303" xr:uid="{00000000-0005-0000-0000-000043290000}"/>
    <cellStyle name="Įprastas 14 2 2 2" xfId="5304" xr:uid="{00000000-0005-0000-0000-000044290000}"/>
    <cellStyle name="Įprastas 14 2 2 2 2" xfId="11104" xr:uid="{00000000-0005-0000-0000-000045290000}"/>
    <cellStyle name="Įprastas 14 2 2 3" xfId="11103" xr:uid="{00000000-0005-0000-0000-000046290000}"/>
    <cellStyle name="Įprastas 14 2 3" xfId="5305" xr:uid="{00000000-0005-0000-0000-000047290000}"/>
    <cellStyle name="Įprastas 14 2 3 2" xfId="11105" xr:uid="{00000000-0005-0000-0000-000048290000}"/>
    <cellStyle name="Įprastas 14 2 4" xfId="5306" xr:uid="{00000000-0005-0000-0000-000049290000}"/>
    <cellStyle name="Įprastas 14 2 4 2" xfId="11106" xr:uid="{00000000-0005-0000-0000-00004A290000}"/>
    <cellStyle name="Įprastas 14 2 5" xfId="5307" xr:uid="{00000000-0005-0000-0000-00004B290000}"/>
    <cellStyle name="Įprastas 14 2 5 2" xfId="11107" xr:uid="{00000000-0005-0000-0000-00004C290000}"/>
    <cellStyle name="Įprastas 14 2 6" xfId="5308" xr:uid="{00000000-0005-0000-0000-00004D290000}"/>
    <cellStyle name="Įprastas 14 2 6 2" xfId="12322" xr:uid="{00000000-0005-0000-0000-00004E290000}"/>
    <cellStyle name="Įprastas 14 2 7" xfId="11102" xr:uid="{00000000-0005-0000-0000-00004F290000}"/>
    <cellStyle name="Įprastas 14 3" xfId="5309" xr:uid="{00000000-0005-0000-0000-000050290000}"/>
    <cellStyle name="Įprastas 14 3 2" xfId="5310" xr:uid="{00000000-0005-0000-0000-000051290000}"/>
    <cellStyle name="Įprastas 14 3 2 2" xfId="12297" xr:uid="{00000000-0005-0000-0000-000052290000}"/>
    <cellStyle name="Įprastas 14 3 3" xfId="11108" xr:uid="{00000000-0005-0000-0000-000053290000}"/>
    <cellStyle name="Įprastas 14 4" xfId="5311" xr:uid="{00000000-0005-0000-0000-000054290000}"/>
    <cellStyle name="Įprastas 14 4 2" xfId="5312" xr:uid="{00000000-0005-0000-0000-000055290000}"/>
    <cellStyle name="Įprastas 14 4 2 2" xfId="12298" xr:uid="{00000000-0005-0000-0000-000056290000}"/>
    <cellStyle name="Įprastas 14 4 3" xfId="11109" xr:uid="{00000000-0005-0000-0000-000057290000}"/>
    <cellStyle name="Įprastas 14 5" xfId="5313" xr:uid="{00000000-0005-0000-0000-000058290000}"/>
    <cellStyle name="Įprastas 14 5 2" xfId="5314" xr:uid="{00000000-0005-0000-0000-000059290000}"/>
    <cellStyle name="Įprastas 14 5 2 2" xfId="12449" xr:uid="{00000000-0005-0000-0000-00005A290000}"/>
    <cellStyle name="Įprastas 14 5 3" xfId="12375" xr:uid="{00000000-0005-0000-0000-00005B290000}"/>
    <cellStyle name="Įprastas 14 6" xfId="11101" xr:uid="{00000000-0005-0000-0000-00005C290000}"/>
    <cellStyle name="Įprastas 15" xfId="5315" xr:uid="{00000000-0005-0000-0000-00005D290000}"/>
    <cellStyle name="Įprastas 15 2" xfId="5316" xr:uid="{00000000-0005-0000-0000-00005E290000}"/>
    <cellStyle name="Įprastas 15 2 2" xfId="5317" xr:uid="{00000000-0005-0000-0000-00005F290000}"/>
    <cellStyle name="Įprastas 15 2 2 2" xfId="5318" xr:uid="{00000000-0005-0000-0000-000060290000}"/>
    <cellStyle name="Įprastas 15 2 2 2 2" xfId="11113" xr:uid="{00000000-0005-0000-0000-000061290000}"/>
    <cellStyle name="Įprastas 15 2 2 3" xfId="11112" xr:uid="{00000000-0005-0000-0000-000062290000}"/>
    <cellStyle name="Įprastas 15 2 3" xfId="5319" xr:uid="{00000000-0005-0000-0000-000063290000}"/>
    <cellStyle name="Įprastas 15 2 3 2" xfId="11114" xr:uid="{00000000-0005-0000-0000-000064290000}"/>
    <cellStyle name="Įprastas 15 2 4" xfId="5320" xr:uid="{00000000-0005-0000-0000-000065290000}"/>
    <cellStyle name="Įprastas 15 2 4 2" xfId="11115" xr:uid="{00000000-0005-0000-0000-000066290000}"/>
    <cellStyle name="Įprastas 15 2 5" xfId="5321" xr:uid="{00000000-0005-0000-0000-000067290000}"/>
    <cellStyle name="Įprastas 15 2 5 2" xfId="11116" xr:uid="{00000000-0005-0000-0000-000068290000}"/>
    <cellStyle name="Įprastas 15 2 6" xfId="5322" xr:uid="{00000000-0005-0000-0000-000069290000}"/>
    <cellStyle name="Įprastas 15 2 6 2" xfId="12323" xr:uid="{00000000-0005-0000-0000-00006A290000}"/>
    <cellStyle name="Įprastas 15 2 7" xfId="11111" xr:uid="{00000000-0005-0000-0000-00006B290000}"/>
    <cellStyle name="Įprastas 15 3" xfId="5323" xr:uid="{00000000-0005-0000-0000-00006C290000}"/>
    <cellStyle name="Įprastas 15 3 2" xfId="11117" xr:uid="{00000000-0005-0000-0000-00006D290000}"/>
    <cellStyle name="Įprastas 15 4" xfId="5324" xr:uid="{00000000-0005-0000-0000-00006E290000}"/>
    <cellStyle name="Įprastas 15 4 2" xfId="11118" xr:uid="{00000000-0005-0000-0000-00006F290000}"/>
    <cellStyle name="Įprastas 15 5" xfId="5325" xr:uid="{00000000-0005-0000-0000-000070290000}"/>
    <cellStyle name="Įprastas 15 5 2" xfId="12450" xr:uid="{00000000-0005-0000-0000-000071290000}"/>
    <cellStyle name="Įprastas 15 6" xfId="11110" xr:uid="{00000000-0005-0000-0000-000072290000}"/>
    <cellStyle name="Įprastas 16" xfId="5326" xr:uid="{00000000-0005-0000-0000-000073290000}"/>
    <cellStyle name="Įprastas 16 2" xfId="5327" xr:uid="{00000000-0005-0000-0000-000074290000}"/>
    <cellStyle name="Įprastas 16 2 2" xfId="5328" xr:uid="{00000000-0005-0000-0000-000075290000}"/>
    <cellStyle name="Įprastas 16 2 2 2" xfId="5329" xr:uid="{00000000-0005-0000-0000-000076290000}"/>
    <cellStyle name="Įprastas 16 2 2 2 2" xfId="11122" xr:uid="{00000000-0005-0000-0000-000077290000}"/>
    <cellStyle name="Įprastas 16 2 2 3" xfId="11121" xr:uid="{00000000-0005-0000-0000-000078290000}"/>
    <cellStyle name="Įprastas 16 2 3" xfId="5330" xr:uid="{00000000-0005-0000-0000-000079290000}"/>
    <cellStyle name="Įprastas 16 2 3 2" xfId="5331" xr:uid="{00000000-0005-0000-0000-00007A290000}"/>
    <cellStyle name="Įprastas 16 2 3 2 2" xfId="11124" xr:uid="{00000000-0005-0000-0000-00007B290000}"/>
    <cellStyle name="Įprastas 16 2 3 3" xfId="11123" xr:uid="{00000000-0005-0000-0000-00007C290000}"/>
    <cellStyle name="Įprastas 16 2 4" xfId="5332" xr:uid="{00000000-0005-0000-0000-00007D290000}"/>
    <cellStyle name="Įprastas 16 2 4 2" xfId="11125" xr:uid="{00000000-0005-0000-0000-00007E290000}"/>
    <cellStyle name="Įprastas 16 2 5" xfId="11120" xr:uid="{00000000-0005-0000-0000-00007F290000}"/>
    <cellStyle name="Įprastas 16 3" xfId="5333" xr:uid="{00000000-0005-0000-0000-000080290000}"/>
    <cellStyle name="Įprastas 16 3 2" xfId="5334" xr:uid="{00000000-0005-0000-0000-000081290000}"/>
    <cellStyle name="Įprastas 16 3 2 2" xfId="11127" xr:uid="{00000000-0005-0000-0000-000082290000}"/>
    <cellStyle name="Įprastas 16 3 3" xfId="11126" xr:uid="{00000000-0005-0000-0000-000083290000}"/>
    <cellStyle name="Įprastas 16 4" xfId="5335" xr:uid="{00000000-0005-0000-0000-000084290000}"/>
    <cellStyle name="Įprastas 16 4 2" xfId="5336" xr:uid="{00000000-0005-0000-0000-000085290000}"/>
    <cellStyle name="Įprastas 16 4 2 2" xfId="11129" xr:uid="{00000000-0005-0000-0000-000086290000}"/>
    <cellStyle name="Įprastas 16 4 3" xfId="11128" xr:uid="{00000000-0005-0000-0000-000087290000}"/>
    <cellStyle name="Įprastas 16 5" xfId="5337" xr:uid="{00000000-0005-0000-0000-000088290000}"/>
    <cellStyle name="Įprastas 16 5 2" xfId="11130" xr:uid="{00000000-0005-0000-0000-000089290000}"/>
    <cellStyle name="Įprastas 16 6" xfId="5338" xr:uid="{00000000-0005-0000-0000-00008A290000}"/>
    <cellStyle name="Įprastas 16 6 2" xfId="11131" xr:uid="{00000000-0005-0000-0000-00008B290000}"/>
    <cellStyle name="Įprastas 16 7" xfId="11119" xr:uid="{00000000-0005-0000-0000-00008C290000}"/>
    <cellStyle name="Įprastas 17" xfId="5339" xr:uid="{00000000-0005-0000-0000-00008D290000}"/>
    <cellStyle name="Įprastas 17 2" xfId="5340" xr:uid="{00000000-0005-0000-0000-00008E290000}"/>
    <cellStyle name="Įprastas 17 2 2" xfId="5341" xr:uid="{00000000-0005-0000-0000-00008F290000}"/>
    <cellStyle name="Įprastas 17 2 2 2" xfId="5342" xr:uid="{00000000-0005-0000-0000-000090290000}"/>
    <cellStyle name="Įprastas 17 2 2 2 2" xfId="5343" xr:uid="{00000000-0005-0000-0000-000091290000}"/>
    <cellStyle name="Įprastas 17 2 2 2 2 2" xfId="11136" xr:uid="{00000000-0005-0000-0000-000092290000}"/>
    <cellStyle name="Įprastas 17 2 2 2 3" xfId="11135" xr:uid="{00000000-0005-0000-0000-000093290000}"/>
    <cellStyle name="Įprastas 17 2 2 3" xfId="5344" xr:uid="{00000000-0005-0000-0000-000094290000}"/>
    <cellStyle name="Įprastas 17 2 2 3 2" xfId="5345" xr:uid="{00000000-0005-0000-0000-000095290000}"/>
    <cellStyle name="Įprastas 17 2 2 3 2 2" xfId="11138" xr:uid="{00000000-0005-0000-0000-000096290000}"/>
    <cellStyle name="Įprastas 17 2 2 3 3" xfId="11137" xr:uid="{00000000-0005-0000-0000-000097290000}"/>
    <cellStyle name="Įprastas 17 2 2 4" xfId="5346" xr:uid="{00000000-0005-0000-0000-000098290000}"/>
    <cellStyle name="Įprastas 17 2 2 4 2" xfId="11139" xr:uid="{00000000-0005-0000-0000-000099290000}"/>
    <cellStyle name="Įprastas 17 2 2 5" xfId="11134" xr:uid="{00000000-0005-0000-0000-00009A290000}"/>
    <cellStyle name="Įprastas 17 2 3" xfId="5347" xr:uid="{00000000-0005-0000-0000-00009B290000}"/>
    <cellStyle name="Įprastas 17 2 3 2" xfId="5348" xr:uid="{00000000-0005-0000-0000-00009C290000}"/>
    <cellStyle name="Įprastas 17 2 3 2 2" xfId="11141" xr:uid="{00000000-0005-0000-0000-00009D290000}"/>
    <cellStyle name="Įprastas 17 2 3 3" xfId="11140" xr:uid="{00000000-0005-0000-0000-00009E290000}"/>
    <cellStyle name="Įprastas 17 2 4" xfId="5349" xr:uid="{00000000-0005-0000-0000-00009F290000}"/>
    <cellStyle name="Įprastas 17 2 4 2" xfId="5350" xr:uid="{00000000-0005-0000-0000-0000A0290000}"/>
    <cellStyle name="Įprastas 17 2 4 2 2" xfId="11143" xr:uid="{00000000-0005-0000-0000-0000A1290000}"/>
    <cellStyle name="Įprastas 17 2 4 3" xfId="11142" xr:uid="{00000000-0005-0000-0000-0000A2290000}"/>
    <cellStyle name="Įprastas 17 2 5" xfId="5351" xr:uid="{00000000-0005-0000-0000-0000A3290000}"/>
    <cellStyle name="Įprastas 17 2 5 2" xfId="11144" xr:uid="{00000000-0005-0000-0000-0000A4290000}"/>
    <cellStyle name="Įprastas 17 2 6" xfId="5352" xr:uid="{00000000-0005-0000-0000-0000A5290000}"/>
    <cellStyle name="Įprastas 17 2 6 2" xfId="11145" xr:uid="{00000000-0005-0000-0000-0000A6290000}"/>
    <cellStyle name="Įprastas 17 2 7" xfId="11133" xr:uid="{00000000-0005-0000-0000-0000A7290000}"/>
    <cellStyle name="Įprastas 17 3" xfId="5353" xr:uid="{00000000-0005-0000-0000-0000A8290000}"/>
    <cellStyle name="Įprastas 17 3 2" xfId="5354" xr:uid="{00000000-0005-0000-0000-0000A9290000}"/>
    <cellStyle name="Įprastas 17 3 2 10" xfId="11147" xr:uid="{00000000-0005-0000-0000-0000AA290000}"/>
    <cellStyle name="Įprastas 17 3 2 2" xfId="5355" xr:uid="{00000000-0005-0000-0000-0000AB290000}"/>
    <cellStyle name="Įprastas 17 3 2 2 2" xfId="5356" xr:uid="{00000000-0005-0000-0000-0000AC290000}"/>
    <cellStyle name="Įprastas 17 3 2 2 2 2" xfId="11149" xr:uid="{00000000-0005-0000-0000-0000AD290000}"/>
    <cellStyle name="Įprastas 17 3 2 2 3" xfId="11148" xr:uid="{00000000-0005-0000-0000-0000AE290000}"/>
    <cellStyle name="Įprastas 17 3 2 3" xfId="5357" xr:uid="{00000000-0005-0000-0000-0000AF290000}"/>
    <cellStyle name="Įprastas 17 3 2 3 2" xfId="5358" xr:uid="{00000000-0005-0000-0000-0000B0290000}"/>
    <cellStyle name="Įprastas 17 3 2 3 2 2" xfId="11151" xr:uid="{00000000-0005-0000-0000-0000B1290000}"/>
    <cellStyle name="Įprastas 17 3 2 3 3" xfId="11150" xr:uid="{00000000-0005-0000-0000-0000B2290000}"/>
    <cellStyle name="Įprastas 17 3 2 4" xfId="5359" xr:uid="{00000000-0005-0000-0000-0000B3290000}"/>
    <cellStyle name="Įprastas 17 3 2 4 2" xfId="5360" xr:uid="{00000000-0005-0000-0000-0000B4290000}"/>
    <cellStyle name="Įprastas 17 3 2 4 2 2" xfId="11153" xr:uid="{00000000-0005-0000-0000-0000B5290000}"/>
    <cellStyle name="Įprastas 17 3 2 4 3" xfId="11152" xr:uid="{00000000-0005-0000-0000-0000B6290000}"/>
    <cellStyle name="Įprastas 17 3 2 5" xfId="5361" xr:uid="{00000000-0005-0000-0000-0000B7290000}"/>
    <cellStyle name="Įprastas 17 3 2 5 2" xfId="5362" xr:uid="{00000000-0005-0000-0000-0000B8290000}"/>
    <cellStyle name="Įprastas 17 3 2 5 2 2" xfId="11155" xr:uid="{00000000-0005-0000-0000-0000B9290000}"/>
    <cellStyle name="Įprastas 17 3 2 5 3" xfId="11154" xr:uid="{00000000-0005-0000-0000-0000BA290000}"/>
    <cellStyle name="Įprastas 17 3 2 6" xfId="5363" xr:uid="{00000000-0005-0000-0000-0000BB290000}"/>
    <cellStyle name="Įprastas 17 3 2 6 2" xfId="5364" xr:uid="{00000000-0005-0000-0000-0000BC290000}"/>
    <cellStyle name="Įprastas 17 3 2 6 2 2" xfId="11157" xr:uid="{00000000-0005-0000-0000-0000BD290000}"/>
    <cellStyle name="Įprastas 17 3 2 6 3" xfId="11156" xr:uid="{00000000-0005-0000-0000-0000BE290000}"/>
    <cellStyle name="Įprastas 17 3 2 7" xfId="5365" xr:uid="{00000000-0005-0000-0000-0000BF290000}"/>
    <cellStyle name="Įprastas 17 3 2 7 2" xfId="5366" xr:uid="{00000000-0005-0000-0000-0000C0290000}"/>
    <cellStyle name="Įprastas 17 3 2 7 2 2" xfId="11159" xr:uid="{00000000-0005-0000-0000-0000C1290000}"/>
    <cellStyle name="Įprastas 17 3 2 7 3" xfId="11158" xr:uid="{00000000-0005-0000-0000-0000C2290000}"/>
    <cellStyle name="Įprastas 17 3 2 8" xfId="5367" xr:uid="{00000000-0005-0000-0000-0000C3290000}"/>
    <cellStyle name="Įprastas 17 3 2 8 2" xfId="5368" xr:uid="{00000000-0005-0000-0000-0000C4290000}"/>
    <cellStyle name="Įprastas 17 3 2 8 2 2" xfId="11161" xr:uid="{00000000-0005-0000-0000-0000C5290000}"/>
    <cellStyle name="Įprastas 17 3 2 8 3" xfId="11160" xr:uid="{00000000-0005-0000-0000-0000C6290000}"/>
    <cellStyle name="Įprastas 17 3 2 9" xfId="5369" xr:uid="{00000000-0005-0000-0000-0000C7290000}"/>
    <cellStyle name="Įprastas 17 3 2 9 2" xfId="11162" xr:uid="{00000000-0005-0000-0000-0000C8290000}"/>
    <cellStyle name="Įprastas 17 3 3" xfId="5370" xr:uid="{00000000-0005-0000-0000-0000C9290000}"/>
    <cellStyle name="Įprastas 17 3 3 2" xfId="5371" xr:uid="{00000000-0005-0000-0000-0000CA290000}"/>
    <cellStyle name="Įprastas 17 3 3 2 2" xfId="11164" xr:uid="{00000000-0005-0000-0000-0000CB290000}"/>
    <cellStyle name="Įprastas 17 3 3 3" xfId="11163" xr:uid="{00000000-0005-0000-0000-0000CC290000}"/>
    <cellStyle name="Įprastas 17 3 4" xfId="5372" xr:uid="{00000000-0005-0000-0000-0000CD290000}"/>
    <cellStyle name="Įprastas 17 3 4 2" xfId="11165" xr:uid="{00000000-0005-0000-0000-0000CE290000}"/>
    <cellStyle name="Įprastas 17 3 5" xfId="11146" xr:uid="{00000000-0005-0000-0000-0000CF290000}"/>
    <cellStyle name="Įprastas 17 4" xfId="5373" xr:uid="{00000000-0005-0000-0000-0000D0290000}"/>
    <cellStyle name="Įprastas 17 4 2" xfId="5374" xr:uid="{00000000-0005-0000-0000-0000D1290000}"/>
    <cellStyle name="Įprastas 17 5" xfId="5375" xr:uid="{00000000-0005-0000-0000-0000D2290000}"/>
    <cellStyle name="Įprastas 17 5 2" xfId="5376" xr:uid="{00000000-0005-0000-0000-0000D3290000}"/>
    <cellStyle name="Įprastas 17 5 2 2" xfId="11167" xr:uid="{00000000-0005-0000-0000-0000D4290000}"/>
    <cellStyle name="Įprastas 17 5 3" xfId="5377" xr:uid="{00000000-0005-0000-0000-0000D5290000}"/>
    <cellStyle name="Įprastas 17 5 3 2" xfId="11168" xr:uid="{00000000-0005-0000-0000-0000D6290000}"/>
    <cellStyle name="Įprastas 17 5 4" xfId="5378" xr:uid="{00000000-0005-0000-0000-0000D7290000}"/>
    <cellStyle name="Įprastas 17 5 4 2" xfId="12451" xr:uid="{00000000-0005-0000-0000-0000D8290000}"/>
    <cellStyle name="Įprastas 17 5 5" xfId="11166" xr:uid="{00000000-0005-0000-0000-0000D9290000}"/>
    <cellStyle name="Įprastas 17 6" xfId="5379" xr:uid="{00000000-0005-0000-0000-0000DA290000}"/>
    <cellStyle name="Įprastas 17 6 2" xfId="5380" xr:uid="{00000000-0005-0000-0000-0000DB290000}"/>
    <cellStyle name="Įprastas 17 6 2 2" xfId="11170" xr:uid="{00000000-0005-0000-0000-0000DC290000}"/>
    <cellStyle name="Įprastas 17 6 3" xfId="11169" xr:uid="{00000000-0005-0000-0000-0000DD290000}"/>
    <cellStyle name="Įprastas 17 7" xfId="5381" xr:uid="{00000000-0005-0000-0000-0000DE290000}"/>
    <cellStyle name="Įprastas 17 7 2" xfId="11171" xr:uid="{00000000-0005-0000-0000-0000DF290000}"/>
    <cellStyle name="Įprastas 17 8" xfId="11132" xr:uid="{00000000-0005-0000-0000-0000E0290000}"/>
    <cellStyle name="Įprastas 18" xfId="5382" xr:uid="{00000000-0005-0000-0000-0000E1290000}"/>
    <cellStyle name="Įprastas 18 2" xfId="5383" xr:uid="{00000000-0005-0000-0000-0000E2290000}"/>
    <cellStyle name="Įprastas 18 2 2" xfId="11173" xr:uid="{00000000-0005-0000-0000-0000E3290000}"/>
    <cellStyle name="Įprastas 18 3" xfId="5384" xr:uid="{00000000-0005-0000-0000-0000E4290000}"/>
    <cellStyle name="Įprastas 18 3 2" xfId="11174" xr:uid="{00000000-0005-0000-0000-0000E5290000}"/>
    <cellStyle name="Įprastas 18 4" xfId="11172" xr:uid="{00000000-0005-0000-0000-0000E6290000}"/>
    <cellStyle name="Įprastas 19" xfId="5385" xr:uid="{00000000-0005-0000-0000-0000E7290000}"/>
    <cellStyle name="Įprastas 19 2" xfId="5386" xr:uid="{00000000-0005-0000-0000-0000E8290000}"/>
    <cellStyle name="Įprastas 19 2 2" xfId="5387" xr:uid="{00000000-0005-0000-0000-0000E9290000}"/>
    <cellStyle name="Įprastas 19 2 2 2" xfId="5388" xr:uid="{00000000-0005-0000-0000-0000EA290000}"/>
    <cellStyle name="Įprastas 19 2 2 2 2" xfId="11178" xr:uid="{00000000-0005-0000-0000-0000EB290000}"/>
    <cellStyle name="Įprastas 19 2 2 3" xfId="11177" xr:uid="{00000000-0005-0000-0000-0000EC290000}"/>
    <cellStyle name="Įprastas 19 2 3" xfId="5389" xr:uid="{00000000-0005-0000-0000-0000ED290000}"/>
    <cellStyle name="Įprastas 19 2 3 2" xfId="5390" xr:uid="{00000000-0005-0000-0000-0000EE290000}"/>
    <cellStyle name="Įprastas 19 2 3 2 2" xfId="11180" xr:uid="{00000000-0005-0000-0000-0000EF290000}"/>
    <cellStyle name="Įprastas 19 2 3 3" xfId="11179" xr:uid="{00000000-0005-0000-0000-0000F0290000}"/>
    <cellStyle name="Įprastas 19 2 4" xfId="5391" xr:uid="{00000000-0005-0000-0000-0000F1290000}"/>
    <cellStyle name="Įprastas 19 2 4 2" xfId="11181" xr:uid="{00000000-0005-0000-0000-0000F2290000}"/>
    <cellStyle name="Įprastas 19 2 5" xfId="11176" xr:uid="{00000000-0005-0000-0000-0000F3290000}"/>
    <cellStyle name="Įprastas 19 3" xfId="5392" xr:uid="{00000000-0005-0000-0000-0000F4290000}"/>
    <cellStyle name="Įprastas 19 3 2" xfId="5393" xr:uid="{00000000-0005-0000-0000-0000F5290000}"/>
    <cellStyle name="Įprastas 19 3 2 2" xfId="11183" xr:uid="{00000000-0005-0000-0000-0000F6290000}"/>
    <cellStyle name="Įprastas 19 3 3" xfId="11182" xr:uid="{00000000-0005-0000-0000-0000F7290000}"/>
    <cellStyle name="Įprastas 19 4" xfId="5394" xr:uid="{00000000-0005-0000-0000-0000F8290000}"/>
    <cellStyle name="Įprastas 19 4 2" xfId="5395" xr:uid="{00000000-0005-0000-0000-0000F9290000}"/>
    <cellStyle name="Įprastas 19 4 2 2" xfId="11185" xr:uid="{00000000-0005-0000-0000-0000FA290000}"/>
    <cellStyle name="Įprastas 19 4 3" xfId="11184" xr:uid="{00000000-0005-0000-0000-0000FB290000}"/>
    <cellStyle name="Įprastas 19 5" xfId="5396" xr:uid="{00000000-0005-0000-0000-0000FC290000}"/>
    <cellStyle name="Įprastas 19 5 2" xfId="11186" xr:uid="{00000000-0005-0000-0000-0000FD290000}"/>
    <cellStyle name="Įprastas 19 6" xfId="5397" xr:uid="{00000000-0005-0000-0000-0000FE290000}"/>
    <cellStyle name="Įprastas 19 6 2" xfId="11187" xr:uid="{00000000-0005-0000-0000-0000FF290000}"/>
    <cellStyle name="Įprastas 19 7" xfId="11175" xr:uid="{00000000-0005-0000-0000-0000002A0000}"/>
    <cellStyle name="Įprastas 2" xfId="5398" xr:uid="{00000000-0005-0000-0000-0000012A0000}"/>
    <cellStyle name="Įprastas 2 2" xfId="5399" xr:uid="{00000000-0005-0000-0000-0000022A0000}"/>
    <cellStyle name="Įprastas 2 2 2" xfId="5400" xr:uid="{00000000-0005-0000-0000-0000032A0000}"/>
    <cellStyle name="Įprastas 2 2 2 2" xfId="5401" xr:uid="{00000000-0005-0000-0000-0000042A0000}"/>
    <cellStyle name="Įprastas 2 2 2 2 2" xfId="5402" xr:uid="{00000000-0005-0000-0000-0000052A0000}"/>
    <cellStyle name="Įprastas 2 2 2 2 2 2" xfId="5403" xr:uid="{00000000-0005-0000-0000-0000062A0000}"/>
    <cellStyle name="Įprastas 2 2 2 2 2 2 2" xfId="5404" xr:uid="{00000000-0005-0000-0000-0000072A0000}"/>
    <cellStyle name="Įprastas 2 2 2 2 2 2 2 2" xfId="11193" xr:uid="{00000000-0005-0000-0000-0000082A0000}"/>
    <cellStyle name="Įprastas 2 2 2 2 2 2 3" xfId="11192" xr:uid="{00000000-0005-0000-0000-0000092A0000}"/>
    <cellStyle name="Įprastas 2 2 2 2 2 3" xfId="5405" xr:uid="{00000000-0005-0000-0000-00000A2A0000}"/>
    <cellStyle name="Įprastas 2 2 2 2 2 3 2" xfId="11194" xr:uid="{00000000-0005-0000-0000-00000B2A0000}"/>
    <cellStyle name="Įprastas 2 2 2 2 2 4" xfId="11191" xr:uid="{00000000-0005-0000-0000-00000C2A0000}"/>
    <cellStyle name="Įprastas 2 2 2 2 3" xfId="5406" xr:uid="{00000000-0005-0000-0000-00000D2A0000}"/>
    <cellStyle name="Įprastas 2 2 2 2 3 2" xfId="5407" xr:uid="{00000000-0005-0000-0000-00000E2A0000}"/>
    <cellStyle name="Įprastas 2 2 2 2 3 2 2" xfId="11196" xr:uid="{00000000-0005-0000-0000-00000F2A0000}"/>
    <cellStyle name="Įprastas 2 2 2 2 3 3" xfId="11195" xr:uid="{00000000-0005-0000-0000-0000102A0000}"/>
    <cellStyle name="Įprastas 2 2 2 2 4" xfId="5408" xr:uid="{00000000-0005-0000-0000-0000112A0000}"/>
    <cellStyle name="Įprastas 2 2 2 2 5" xfId="5409" xr:uid="{00000000-0005-0000-0000-0000122A0000}"/>
    <cellStyle name="Įprastas 2 2 2 2 5 2" xfId="11197" xr:uid="{00000000-0005-0000-0000-0000132A0000}"/>
    <cellStyle name="Įprastas 2 2 2 2 6" xfId="5410" xr:uid="{00000000-0005-0000-0000-0000142A0000}"/>
    <cellStyle name="Įprastas 2 2 2 2 7" xfId="5411" xr:uid="{00000000-0005-0000-0000-0000152A0000}"/>
    <cellStyle name="Įprastas 2 2 2 3" xfId="5412" xr:uid="{00000000-0005-0000-0000-0000162A0000}"/>
    <cellStyle name="Įprastas 2 2 2 3 2" xfId="5413" xr:uid="{00000000-0005-0000-0000-0000172A0000}"/>
    <cellStyle name="Įprastas 2 2 2 3 2 2" xfId="5414" xr:uid="{00000000-0005-0000-0000-0000182A0000}"/>
    <cellStyle name="Įprastas 2 2 2 3 2 2 2" xfId="11200" xr:uid="{00000000-0005-0000-0000-0000192A0000}"/>
    <cellStyle name="Įprastas 2 2 2 3 2 3" xfId="11199" xr:uid="{00000000-0005-0000-0000-00001A2A0000}"/>
    <cellStyle name="Įprastas 2 2 2 3 3" xfId="5415" xr:uid="{00000000-0005-0000-0000-00001B2A0000}"/>
    <cellStyle name="Įprastas 2 2 2 3 3 2" xfId="11201" xr:uid="{00000000-0005-0000-0000-00001C2A0000}"/>
    <cellStyle name="Įprastas 2 2 2 3 4" xfId="5416" xr:uid="{00000000-0005-0000-0000-00001D2A0000}"/>
    <cellStyle name="Įprastas 2 2 2 3 4 2" xfId="11202" xr:uid="{00000000-0005-0000-0000-00001E2A0000}"/>
    <cellStyle name="Įprastas 2 2 2 3 5" xfId="5417" xr:uid="{00000000-0005-0000-0000-00001F2A0000}"/>
    <cellStyle name="Įprastas 2 2 2 3 5 2" xfId="12452" xr:uid="{00000000-0005-0000-0000-0000202A0000}"/>
    <cellStyle name="Įprastas 2 2 2 3 6" xfId="5418" xr:uid="{00000000-0005-0000-0000-0000212A0000}"/>
    <cellStyle name="Įprastas 2 2 2 3 6 2" xfId="12413" xr:uid="{00000000-0005-0000-0000-0000222A0000}"/>
    <cellStyle name="Įprastas 2 2 2 3 7" xfId="11198" xr:uid="{00000000-0005-0000-0000-0000232A0000}"/>
    <cellStyle name="Įprastas 2 2 2 4" xfId="5419" xr:uid="{00000000-0005-0000-0000-0000242A0000}"/>
    <cellStyle name="Įprastas 2 2 2 4 2" xfId="11203" xr:uid="{00000000-0005-0000-0000-0000252A0000}"/>
    <cellStyle name="Įprastas 2 2 2 5" xfId="11190" xr:uid="{00000000-0005-0000-0000-0000262A0000}"/>
    <cellStyle name="Įprastas 2 2 3" xfId="5420" xr:uid="{00000000-0005-0000-0000-0000272A0000}"/>
    <cellStyle name="Įprastas 2 2 3 2" xfId="5421" xr:uid="{00000000-0005-0000-0000-0000282A0000}"/>
    <cellStyle name="Įprastas 2 2 3 2 2" xfId="5422" xr:uid="{00000000-0005-0000-0000-0000292A0000}"/>
    <cellStyle name="Įprastas 2 2 3 2 2 2" xfId="5423" xr:uid="{00000000-0005-0000-0000-00002A2A0000}"/>
    <cellStyle name="Įprastas 2 2 3 2 2 2 2" xfId="11207" xr:uid="{00000000-0005-0000-0000-00002B2A0000}"/>
    <cellStyle name="Įprastas 2 2 3 2 2 3" xfId="11206" xr:uid="{00000000-0005-0000-0000-00002C2A0000}"/>
    <cellStyle name="Įprastas 2 2 3 2 3" xfId="5424" xr:uid="{00000000-0005-0000-0000-00002D2A0000}"/>
    <cellStyle name="Įprastas 2 2 3 2 3 2" xfId="11208" xr:uid="{00000000-0005-0000-0000-00002E2A0000}"/>
    <cellStyle name="Įprastas 2 2 3 2 4" xfId="11205" xr:uid="{00000000-0005-0000-0000-00002F2A0000}"/>
    <cellStyle name="Įprastas 2 2 3 3" xfId="5425" xr:uid="{00000000-0005-0000-0000-0000302A0000}"/>
    <cellStyle name="Įprastas 2 2 3 3 2" xfId="5426" xr:uid="{00000000-0005-0000-0000-0000312A0000}"/>
    <cellStyle name="Įprastas 2 2 3 3 2 2" xfId="11210" xr:uid="{00000000-0005-0000-0000-0000322A0000}"/>
    <cellStyle name="Įprastas 2 2 3 3 3" xfId="11209" xr:uid="{00000000-0005-0000-0000-0000332A0000}"/>
    <cellStyle name="Įprastas 2 2 3 4" xfId="5427" xr:uid="{00000000-0005-0000-0000-0000342A0000}"/>
    <cellStyle name="Įprastas 2 2 3 4 2" xfId="5428" xr:uid="{00000000-0005-0000-0000-0000352A0000}"/>
    <cellStyle name="Įprastas 2 2 3 4 2 2" xfId="11212" xr:uid="{00000000-0005-0000-0000-0000362A0000}"/>
    <cellStyle name="Įprastas 2 2 3 4 3" xfId="11211" xr:uid="{00000000-0005-0000-0000-0000372A0000}"/>
    <cellStyle name="Įprastas 2 2 3 5" xfId="5429" xr:uid="{00000000-0005-0000-0000-0000382A0000}"/>
    <cellStyle name="Įprastas 2 2 3 5 2" xfId="11213" xr:uid="{00000000-0005-0000-0000-0000392A0000}"/>
    <cellStyle name="Įprastas 2 2 3 6" xfId="11204" xr:uid="{00000000-0005-0000-0000-00003A2A0000}"/>
    <cellStyle name="Įprastas 2 2 4" xfId="5430" xr:uid="{00000000-0005-0000-0000-00003B2A0000}"/>
    <cellStyle name="Įprastas 2 2 4 2" xfId="11214" xr:uid="{00000000-0005-0000-0000-00003C2A0000}"/>
    <cellStyle name="Įprastas 2 2 5" xfId="5431" xr:uid="{00000000-0005-0000-0000-00003D2A0000}"/>
    <cellStyle name="Įprastas 2 2 5 2" xfId="5432" xr:uid="{00000000-0005-0000-0000-00003E2A0000}"/>
    <cellStyle name="Įprastas 2 2 5 2 2" xfId="11216" xr:uid="{00000000-0005-0000-0000-00003F2A0000}"/>
    <cellStyle name="Įprastas 2 2 5 3" xfId="11215" xr:uid="{00000000-0005-0000-0000-0000402A0000}"/>
    <cellStyle name="Įprastas 2 2 6" xfId="5433" xr:uid="{00000000-0005-0000-0000-0000412A0000}"/>
    <cellStyle name="Įprastas 2 2 6 2" xfId="5434" xr:uid="{00000000-0005-0000-0000-0000422A0000}"/>
    <cellStyle name="Įprastas 2 2 6 2 2" xfId="11218" xr:uid="{00000000-0005-0000-0000-0000432A0000}"/>
    <cellStyle name="Įprastas 2 2 6 3" xfId="11217" xr:uid="{00000000-0005-0000-0000-0000442A0000}"/>
    <cellStyle name="Įprastas 2 2 7" xfId="5435" xr:uid="{00000000-0005-0000-0000-0000452A0000}"/>
    <cellStyle name="Įprastas 2 2 7 2" xfId="11219" xr:uid="{00000000-0005-0000-0000-0000462A0000}"/>
    <cellStyle name="Įprastas 2 2 8" xfId="5436" xr:uid="{00000000-0005-0000-0000-0000472A0000}"/>
    <cellStyle name="Įprastas 2 2 8 2" xfId="11220" xr:uid="{00000000-0005-0000-0000-0000482A0000}"/>
    <cellStyle name="Įprastas 2 2 9" xfId="11189" xr:uid="{00000000-0005-0000-0000-0000492A0000}"/>
    <cellStyle name="Įprastas 2 3" xfId="5437" xr:uid="{00000000-0005-0000-0000-00004A2A0000}"/>
    <cellStyle name="Įprastas 2 3 2" xfId="5438" xr:uid="{00000000-0005-0000-0000-00004B2A0000}"/>
    <cellStyle name="Įprastas 2 3 2 2" xfId="5439" xr:uid="{00000000-0005-0000-0000-00004C2A0000}"/>
    <cellStyle name="Įprastas 2 3 2 2 2" xfId="5440" xr:uid="{00000000-0005-0000-0000-00004D2A0000}"/>
    <cellStyle name="Įprastas 2 3 2 2 2 2" xfId="5441" xr:uid="{00000000-0005-0000-0000-00004E2A0000}"/>
    <cellStyle name="Įprastas 2 3 2 2 2 2 2" xfId="11225" xr:uid="{00000000-0005-0000-0000-00004F2A0000}"/>
    <cellStyle name="Įprastas 2 3 2 2 2 3" xfId="11224" xr:uid="{00000000-0005-0000-0000-0000502A0000}"/>
    <cellStyle name="Įprastas 2 3 2 2 3" xfId="5442" xr:uid="{00000000-0005-0000-0000-0000512A0000}"/>
    <cellStyle name="Įprastas 2 3 2 2 3 2" xfId="11226" xr:uid="{00000000-0005-0000-0000-0000522A0000}"/>
    <cellStyle name="Įprastas 2 3 2 2 4" xfId="5443" xr:uid="{00000000-0005-0000-0000-0000532A0000}"/>
    <cellStyle name="Įprastas 2 3 2 2 4 2" xfId="11227" xr:uid="{00000000-0005-0000-0000-0000542A0000}"/>
    <cellStyle name="Įprastas 2 3 2 2 5" xfId="5444" xr:uid="{00000000-0005-0000-0000-0000552A0000}"/>
    <cellStyle name="Įprastas 2 3 2 2 5 2" xfId="11228" xr:uid="{00000000-0005-0000-0000-0000562A0000}"/>
    <cellStyle name="Įprastas 2 3 2 2 6" xfId="5445" xr:uid="{00000000-0005-0000-0000-0000572A0000}"/>
    <cellStyle name="Įprastas 2 3 2 2 6 2" xfId="12324" xr:uid="{00000000-0005-0000-0000-0000582A0000}"/>
    <cellStyle name="Įprastas 2 3 2 2 7" xfId="11223" xr:uid="{00000000-0005-0000-0000-0000592A0000}"/>
    <cellStyle name="Įprastas 2 3 2 3" xfId="5446" xr:uid="{00000000-0005-0000-0000-00005A2A0000}"/>
    <cellStyle name="Įprastas 2 3 2 3 2" xfId="11229" xr:uid="{00000000-0005-0000-0000-00005B2A0000}"/>
    <cellStyle name="Įprastas 2 3 2 4" xfId="5447" xr:uid="{00000000-0005-0000-0000-00005C2A0000}"/>
    <cellStyle name="Įprastas 2 3 2 4 2" xfId="11230" xr:uid="{00000000-0005-0000-0000-00005D2A0000}"/>
    <cellStyle name="Įprastas 2 3 2 5" xfId="5448" xr:uid="{00000000-0005-0000-0000-00005E2A0000}"/>
    <cellStyle name="Įprastas 2 3 2 5 2" xfId="12453" xr:uid="{00000000-0005-0000-0000-00005F2A0000}"/>
    <cellStyle name="Įprastas 2 3 2 6" xfId="11222" xr:uid="{00000000-0005-0000-0000-0000602A0000}"/>
    <cellStyle name="Įprastas 2 3 3" xfId="5449" xr:uid="{00000000-0005-0000-0000-0000612A0000}"/>
    <cellStyle name="Įprastas 2 3 3 2" xfId="5450" xr:uid="{00000000-0005-0000-0000-0000622A0000}"/>
    <cellStyle name="Įprastas 2 3 3 2 2" xfId="5451" xr:uid="{00000000-0005-0000-0000-0000632A0000}"/>
    <cellStyle name="Įprastas 2 3 3 2 2 2" xfId="11233" xr:uid="{00000000-0005-0000-0000-0000642A0000}"/>
    <cellStyle name="Įprastas 2 3 3 2 3" xfId="11232" xr:uid="{00000000-0005-0000-0000-0000652A0000}"/>
    <cellStyle name="Įprastas 2 3 3 3" xfId="5452" xr:uid="{00000000-0005-0000-0000-0000662A0000}"/>
    <cellStyle name="Įprastas 2 3 3 3 2" xfId="5453" xr:uid="{00000000-0005-0000-0000-0000672A0000}"/>
    <cellStyle name="Įprastas 2 3 3 3 2 2" xfId="11235" xr:uid="{00000000-0005-0000-0000-0000682A0000}"/>
    <cellStyle name="Įprastas 2 3 3 3 3" xfId="11234" xr:uid="{00000000-0005-0000-0000-0000692A0000}"/>
    <cellStyle name="Įprastas 2 3 3 4" xfId="5454" xr:uid="{00000000-0005-0000-0000-00006A2A0000}"/>
    <cellStyle name="Įprastas 2 3 3 4 2" xfId="11236" xr:uid="{00000000-0005-0000-0000-00006B2A0000}"/>
    <cellStyle name="Įprastas 2 3 3 5" xfId="11231" xr:uid="{00000000-0005-0000-0000-00006C2A0000}"/>
    <cellStyle name="Įprastas 2 3 4" xfId="5455" xr:uid="{00000000-0005-0000-0000-00006D2A0000}"/>
    <cellStyle name="Įprastas 2 3 4 2" xfId="5456" xr:uid="{00000000-0005-0000-0000-00006E2A0000}"/>
    <cellStyle name="Įprastas 2 3 4 2 2" xfId="11238" xr:uid="{00000000-0005-0000-0000-00006F2A0000}"/>
    <cellStyle name="Įprastas 2 3 4 3" xfId="11237" xr:uid="{00000000-0005-0000-0000-0000702A0000}"/>
    <cellStyle name="Įprastas 2 3 5" xfId="5457" xr:uid="{00000000-0005-0000-0000-0000712A0000}"/>
    <cellStyle name="Įprastas 2 3 5 2" xfId="5458" xr:uid="{00000000-0005-0000-0000-0000722A0000}"/>
    <cellStyle name="Įprastas 2 3 5 2 2" xfId="11240" xr:uid="{00000000-0005-0000-0000-0000732A0000}"/>
    <cellStyle name="Įprastas 2 3 5 3" xfId="11239" xr:uid="{00000000-0005-0000-0000-0000742A0000}"/>
    <cellStyle name="Įprastas 2 3 6" xfId="5459" xr:uid="{00000000-0005-0000-0000-0000752A0000}"/>
    <cellStyle name="Įprastas 2 3 6 2" xfId="11241" xr:uid="{00000000-0005-0000-0000-0000762A0000}"/>
    <cellStyle name="Įprastas 2 3 7" xfId="5460" xr:uid="{00000000-0005-0000-0000-0000772A0000}"/>
    <cellStyle name="Įprastas 2 3 7 2" xfId="11242" xr:uid="{00000000-0005-0000-0000-0000782A0000}"/>
    <cellStyle name="Įprastas 2 3 8" xfId="11221" xr:uid="{00000000-0005-0000-0000-0000792A0000}"/>
    <cellStyle name="Įprastas 2 4" xfId="5461" xr:uid="{00000000-0005-0000-0000-00007A2A0000}"/>
    <cellStyle name="Įprastas 2 4 2" xfId="5462" xr:uid="{00000000-0005-0000-0000-00007B2A0000}"/>
    <cellStyle name="Įprastas 2 4 2 2" xfId="5463" xr:uid="{00000000-0005-0000-0000-00007C2A0000}"/>
    <cellStyle name="Įprastas 2 4 2 2 2" xfId="5464" xr:uid="{00000000-0005-0000-0000-00007D2A0000}"/>
    <cellStyle name="Įprastas 2 4 2 2 2 2" xfId="5465" xr:uid="{00000000-0005-0000-0000-00007E2A0000}"/>
    <cellStyle name="Įprastas 2 4 2 2 2 2 2" xfId="11247" xr:uid="{00000000-0005-0000-0000-00007F2A0000}"/>
    <cellStyle name="Įprastas 2 4 2 2 2 3" xfId="11246" xr:uid="{00000000-0005-0000-0000-0000802A0000}"/>
    <cellStyle name="Įprastas 2 4 2 2 3" xfId="5466" xr:uid="{00000000-0005-0000-0000-0000812A0000}"/>
    <cellStyle name="Įprastas 2 4 2 2 3 2" xfId="11248" xr:uid="{00000000-0005-0000-0000-0000822A0000}"/>
    <cellStyle name="Įprastas 2 4 2 2 4" xfId="11245" xr:uid="{00000000-0005-0000-0000-0000832A0000}"/>
    <cellStyle name="Įprastas 2 4 2 3" xfId="5467" xr:uid="{00000000-0005-0000-0000-0000842A0000}"/>
    <cellStyle name="Įprastas 2 4 2 3 2" xfId="5468" xr:uid="{00000000-0005-0000-0000-0000852A0000}"/>
    <cellStyle name="Įprastas 2 4 2 3 2 2" xfId="11250" xr:uid="{00000000-0005-0000-0000-0000862A0000}"/>
    <cellStyle name="Įprastas 2 4 2 3 3" xfId="11249" xr:uid="{00000000-0005-0000-0000-0000872A0000}"/>
    <cellStyle name="Įprastas 2 4 2 4" xfId="5469" xr:uid="{00000000-0005-0000-0000-0000882A0000}"/>
    <cellStyle name="Įprastas 2 4 2 4 2" xfId="5470" xr:uid="{00000000-0005-0000-0000-0000892A0000}"/>
    <cellStyle name="Įprastas 2 4 2 4 2 2" xfId="11252" xr:uid="{00000000-0005-0000-0000-00008A2A0000}"/>
    <cellStyle name="Įprastas 2 4 2 4 3" xfId="11251" xr:uid="{00000000-0005-0000-0000-00008B2A0000}"/>
    <cellStyle name="Įprastas 2 4 2 5" xfId="5471" xr:uid="{00000000-0005-0000-0000-00008C2A0000}"/>
    <cellStyle name="Įprastas 2 4 2 5 2" xfId="11253" xr:uid="{00000000-0005-0000-0000-00008D2A0000}"/>
    <cellStyle name="Įprastas 2 4 2 6" xfId="11244" xr:uid="{00000000-0005-0000-0000-00008E2A0000}"/>
    <cellStyle name="Įprastas 2 4 3" xfId="5472" xr:uid="{00000000-0005-0000-0000-00008F2A0000}"/>
    <cellStyle name="Įprastas 2 4 3 2" xfId="5473" xr:uid="{00000000-0005-0000-0000-0000902A0000}"/>
    <cellStyle name="Įprastas 2 4 3 2 2" xfId="5474" xr:uid="{00000000-0005-0000-0000-0000912A0000}"/>
    <cellStyle name="Įprastas 2 4 3 2 2 2" xfId="11256" xr:uid="{00000000-0005-0000-0000-0000922A0000}"/>
    <cellStyle name="Įprastas 2 4 3 2 3" xfId="11255" xr:uid="{00000000-0005-0000-0000-0000932A0000}"/>
    <cellStyle name="Įprastas 2 4 3 3" xfId="5475" xr:uid="{00000000-0005-0000-0000-0000942A0000}"/>
    <cellStyle name="Įprastas 2 4 3 3 2" xfId="11257" xr:uid="{00000000-0005-0000-0000-0000952A0000}"/>
    <cellStyle name="Įprastas 2 4 3 4" xfId="11254" xr:uid="{00000000-0005-0000-0000-0000962A0000}"/>
    <cellStyle name="Įprastas 2 4 4" xfId="5476" xr:uid="{00000000-0005-0000-0000-0000972A0000}"/>
    <cellStyle name="Įprastas 2 4 4 2" xfId="5477" xr:uid="{00000000-0005-0000-0000-0000982A0000}"/>
    <cellStyle name="Įprastas 2 4 4 2 2" xfId="11259" xr:uid="{00000000-0005-0000-0000-0000992A0000}"/>
    <cellStyle name="Įprastas 2 4 4 3" xfId="11258" xr:uid="{00000000-0005-0000-0000-00009A2A0000}"/>
    <cellStyle name="Įprastas 2 4 5" xfId="5478" xr:uid="{00000000-0005-0000-0000-00009B2A0000}"/>
    <cellStyle name="Įprastas 2 4 5 2" xfId="5479" xr:uid="{00000000-0005-0000-0000-00009C2A0000}"/>
    <cellStyle name="Įprastas 2 4 5 2 2" xfId="11261" xr:uid="{00000000-0005-0000-0000-00009D2A0000}"/>
    <cellStyle name="Įprastas 2 4 5 3" xfId="11260" xr:uid="{00000000-0005-0000-0000-00009E2A0000}"/>
    <cellStyle name="Įprastas 2 4 6" xfId="5480" xr:uid="{00000000-0005-0000-0000-00009F2A0000}"/>
    <cellStyle name="Įprastas 2 4 6 2" xfId="11262" xr:uid="{00000000-0005-0000-0000-0000A02A0000}"/>
    <cellStyle name="Įprastas 2 4 7" xfId="5481" xr:uid="{00000000-0005-0000-0000-0000A12A0000}"/>
    <cellStyle name="Įprastas 2 4 7 2" xfId="11263" xr:uid="{00000000-0005-0000-0000-0000A22A0000}"/>
    <cellStyle name="Įprastas 2 4 8" xfId="11243" xr:uid="{00000000-0005-0000-0000-0000A32A0000}"/>
    <cellStyle name="Įprastas 2 5" xfId="5482" xr:uid="{00000000-0005-0000-0000-0000A42A0000}"/>
    <cellStyle name="Įprastas 2 5 2" xfId="5483" xr:uid="{00000000-0005-0000-0000-0000A52A0000}"/>
    <cellStyle name="Įprastas 2 5 2 2" xfId="5484" xr:uid="{00000000-0005-0000-0000-0000A62A0000}"/>
    <cellStyle name="Įprastas 2 5 2 2 2" xfId="5485" xr:uid="{00000000-0005-0000-0000-0000A72A0000}"/>
    <cellStyle name="Įprastas 2 5 2 2 2 2" xfId="11267" xr:uid="{00000000-0005-0000-0000-0000A82A0000}"/>
    <cellStyle name="Įprastas 2 5 2 2 3" xfId="11266" xr:uid="{00000000-0005-0000-0000-0000A92A0000}"/>
    <cellStyle name="Įprastas 2 5 2 3" xfId="5486" xr:uid="{00000000-0005-0000-0000-0000AA2A0000}"/>
    <cellStyle name="Įprastas 2 5 2 3 2" xfId="5487" xr:uid="{00000000-0005-0000-0000-0000AB2A0000}"/>
    <cellStyle name="Įprastas 2 5 2 3 2 2" xfId="11269" xr:uid="{00000000-0005-0000-0000-0000AC2A0000}"/>
    <cellStyle name="Įprastas 2 5 2 3 3" xfId="11268" xr:uid="{00000000-0005-0000-0000-0000AD2A0000}"/>
    <cellStyle name="Įprastas 2 5 2 4" xfId="5488" xr:uid="{00000000-0005-0000-0000-0000AE2A0000}"/>
    <cellStyle name="Įprastas 2 5 2 4 2" xfId="11270" xr:uid="{00000000-0005-0000-0000-0000AF2A0000}"/>
    <cellStyle name="Įprastas 2 5 2 5" xfId="11265" xr:uid="{00000000-0005-0000-0000-0000B02A0000}"/>
    <cellStyle name="Įprastas 2 5 3" xfId="5489" xr:uid="{00000000-0005-0000-0000-0000B12A0000}"/>
    <cellStyle name="Įprastas 2 5 3 2" xfId="5490" xr:uid="{00000000-0005-0000-0000-0000B22A0000}"/>
    <cellStyle name="Įprastas 2 5 3 2 2" xfId="11272" xr:uid="{00000000-0005-0000-0000-0000B32A0000}"/>
    <cellStyle name="Įprastas 2 5 3 3" xfId="11271" xr:uid="{00000000-0005-0000-0000-0000B42A0000}"/>
    <cellStyle name="Įprastas 2 5 4" xfId="5491" xr:uid="{00000000-0005-0000-0000-0000B52A0000}"/>
    <cellStyle name="Įprastas 2 5 4 2" xfId="5492" xr:uid="{00000000-0005-0000-0000-0000B62A0000}"/>
    <cellStyle name="Įprastas 2 5 4 2 2" xfId="11274" xr:uid="{00000000-0005-0000-0000-0000B72A0000}"/>
    <cellStyle name="Įprastas 2 5 4 3" xfId="11273" xr:uid="{00000000-0005-0000-0000-0000B82A0000}"/>
    <cellStyle name="Įprastas 2 5 5" xfId="5493" xr:uid="{00000000-0005-0000-0000-0000B92A0000}"/>
    <cellStyle name="Įprastas 2 5 5 2" xfId="11275" xr:uid="{00000000-0005-0000-0000-0000BA2A0000}"/>
    <cellStyle name="Įprastas 2 5 6" xfId="5494" xr:uid="{00000000-0005-0000-0000-0000BB2A0000}"/>
    <cellStyle name="Įprastas 2 5 6 2" xfId="11276" xr:uid="{00000000-0005-0000-0000-0000BC2A0000}"/>
    <cellStyle name="Įprastas 2 5 7" xfId="5495" xr:uid="{00000000-0005-0000-0000-0000BD2A0000}"/>
    <cellStyle name="Įprastas 2 5 7 2" xfId="12355" xr:uid="{00000000-0005-0000-0000-0000BE2A0000}"/>
    <cellStyle name="Įprastas 2 5 8" xfId="11264" xr:uid="{00000000-0005-0000-0000-0000BF2A0000}"/>
    <cellStyle name="Įprastas 2 6" xfId="5496" xr:uid="{00000000-0005-0000-0000-0000C02A0000}"/>
    <cellStyle name="Įprastas 2 6 2" xfId="5497" xr:uid="{00000000-0005-0000-0000-0000C12A0000}"/>
    <cellStyle name="Įprastas 2 6 2 2" xfId="11278" xr:uid="{00000000-0005-0000-0000-0000C22A0000}"/>
    <cellStyle name="Įprastas 2 6 3" xfId="5498" xr:uid="{00000000-0005-0000-0000-0000C32A0000}"/>
    <cellStyle name="Įprastas 2 6 3 2" xfId="11279" xr:uid="{00000000-0005-0000-0000-0000C42A0000}"/>
    <cellStyle name="Įprastas 2 6 4" xfId="5499" xr:uid="{00000000-0005-0000-0000-0000C52A0000}"/>
    <cellStyle name="Įprastas 2 6 4 2" xfId="12290" xr:uid="{00000000-0005-0000-0000-0000C62A0000}"/>
    <cellStyle name="Įprastas 2 6 5" xfId="11277" xr:uid="{00000000-0005-0000-0000-0000C72A0000}"/>
    <cellStyle name="Įprastas 2 7" xfId="5500" xr:uid="{00000000-0005-0000-0000-0000C82A0000}"/>
    <cellStyle name="Įprastas 2 7 2" xfId="5501" xr:uid="{00000000-0005-0000-0000-0000C92A0000}"/>
    <cellStyle name="Įprastas 2 7 2 2" xfId="5502" xr:uid="{00000000-0005-0000-0000-0000CA2A0000}"/>
    <cellStyle name="Įprastas 2 7 2 2 2" xfId="12454" xr:uid="{00000000-0005-0000-0000-0000CB2A0000}"/>
    <cellStyle name="Įprastas 2 7 2 3" xfId="5503" xr:uid="{00000000-0005-0000-0000-0000CC2A0000}"/>
    <cellStyle name="Įprastas 2 7 2 3 2" xfId="12415" xr:uid="{00000000-0005-0000-0000-0000CD2A0000}"/>
    <cellStyle name="Įprastas 2 7 2 4" xfId="11281" xr:uid="{00000000-0005-0000-0000-0000CE2A0000}"/>
    <cellStyle name="Įprastas 2 7 3" xfId="5504" xr:uid="{00000000-0005-0000-0000-0000CF2A0000}"/>
    <cellStyle name="Įprastas 2 7 3 2" xfId="11282" xr:uid="{00000000-0005-0000-0000-0000D02A0000}"/>
    <cellStyle name="Įprastas 2 7 4" xfId="5505" xr:uid="{00000000-0005-0000-0000-0000D12A0000}"/>
    <cellStyle name="Įprastas 2 7 4 2" xfId="5506" xr:uid="{00000000-0005-0000-0000-0000D22A0000}"/>
    <cellStyle name="Įprastas 2 7 4 2 2" xfId="12414" xr:uid="{00000000-0005-0000-0000-0000D32A0000}"/>
    <cellStyle name="Įprastas 2 7 4 3" xfId="12325" xr:uid="{00000000-0005-0000-0000-0000D42A0000}"/>
    <cellStyle name="Įprastas 2 7 5" xfId="11280" xr:uid="{00000000-0005-0000-0000-0000D52A0000}"/>
    <cellStyle name="Įprastas 2 8" xfId="5507" xr:uid="{00000000-0005-0000-0000-0000D62A0000}"/>
    <cellStyle name="Įprastas 2 8 2" xfId="5508" xr:uid="{00000000-0005-0000-0000-0000D72A0000}"/>
    <cellStyle name="Įprastas 2 8 2 2" xfId="12455" xr:uid="{00000000-0005-0000-0000-0000D82A0000}"/>
    <cellStyle name="Įprastas 2 8 3" xfId="5509" xr:uid="{00000000-0005-0000-0000-0000D92A0000}"/>
    <cellStyle name="Įprastas 2 8 3 2" xfId="12416" xr:uid="{00000000-0005-0000-0000-0000DA2A0000}"/>
    <cellStyle name="Įprastas 2 8 4" xfId="11283" xr:uid="{00000000-0005-0000-0000-0000DB2A0000}"/>
    <cellStyle name="Įprastas 2 9" xfId="11188" xr:uid="{00000000-0005-0000-0000-0000DC2A0000}"/>
    <cellStyle name="Įprastas 20" xfId="5510" xr:uid="{00000000-0005-0000-0000-0000DD2A0000}"/>
    <cellStyle name="Įprastas 20 2" xfId="5511" xr:uid="{00000000-0005-0000-0000-0000DE2A0000}"/>
    <cellStyle name="Įprastas 20 2 2" xfId="5512" xr:uid="{00000000-0005-0000-0000-0000DF2A0000}"/>
    <cellStyle name="Įprastas 20 2 2 2" xfId="5513" xr:uid="{00000000-0005-0000-0000-0000E02A0000}"/>
    <cellStyle name="Įprastas 20 2 2 2 2" xfId="11287" xr:uid="{00000000-0005-0000-0000-0000E12A0000}"/>
    <cellStyle name="Įprastas 20 2 2 3" xfId="11286" xr:uid="{00000000-0005-0000-0000-0000E22A0000}"/>
    <cellStyle name="Įprastas 20 2 3" xfId="5514" xr:uid="{00000000-0005-0000-0000-0000E32A0000}"/>
    <cellStyle name="Įprastas 20 2 3 2" xfId="5515" xr:uid="{00000000-0005-0000-0000-0000E42A0000}"/>
    <cellStyle name="Įprastas 20 2 3 2 2" xfId="11289" xr:uid="{00000000-0005-0000-0000-0000E52A0000}"/>
    <cellStyle name="Įprastas 20 2 3 3" xfId="11288" xr:uid="{00000000-0005-0000-0000-0000E62A0000}"/>
    <cellStyle name="Įprastas 20 2 4" xfId="5516" xr:uid="{00000000-0005-0000-0000-0000E72A0000}"/>
    <cellStyle name="Įprastas 20 2 4 2" xfId="11290" xr:uid="{00000000-0005-0000-0000-0000E82A0000}"/>
    <cellStyle name="Įprastas 20 2 5" xfId="11285" xr:uid="{00000000-0005-0000-0000-0000E92A0000}"/>
    <cellStyle name="Įprastas 20 3" xfId="5517" xr:uid="{00000000-0005-0000-0000-0000EA2A0000}"/>
    <cellStyle name="Įprastas 20 3 2" xfId="5518" xr:uid="{00000000-0005-0000-0000-0000EB2A0000}"/>
    <cellStyle name="Įprastas 20 3 2 2" xfId="11292" xr:uid="{00000000-0005-0000-0000-0000EC2A0000}"/>
    <cellStyle name="Įprastas 20 3 3" xfId="11291" xr:uid="{00000000-0005-0000-0000-0000ED2A0000}"/>
    <cellStyle name="Įprastas 20 4" xfId="5519" xr:uid="{00000000-0005-0000-0000-0000EE2A0000}"/>
    <cellStyle name="Įprastas 20 4 2" xfId="5520" xr:uid="{00000000-0005-0000-0000-0000EF2A0000}"/>
    <cellStyle name="Įprastas 20 4 2 2" xfId="11294" xr:uid="{00000000-0005-0000-0000-0000F02A0000}"/>
    <cellStyle name="Įprastas 20 4 3" xfId="11293" xr:uid="{00000000-0005-0000-0000-0000F12A0000}"/>
    <cellStyle name="Įprastas 20 5" xfId="5521" xr:uid="{00000000-0005-0000-0000-0000F22A0000}"/>
    <cellStyle name="Įprastas 20 5 2" xfId="11295" xr:uid="{00000000-0005-0000-0000-0000F32A0000}"/>
    <cellStyle name="Įprastas 20 6" xfId="5522" xr:uid="{00000000-0005-0000-0000-0000F42A0000}"/>
    <cellStyle name="Įprastas 20 6 2" xfId="11296" xr:uid="{00000000-0005-0000-0000-0000F52A0000}"/>
    <cellStyle name="Įprastas 20 7" xfId="11284" xr:uid="{00000000-0005-0000-0000-0000F62A0000}"/>
    <cellStyle name="Įprastas 21" xfId="5523" xr:uid="{00000000-0005-0000-0000-0000F72A0000}"/>
    <cellStyle name="Įprastas 21 2" xfId="5524" xr:uid="{00000000-0005-0000-0000-0000F82A0000}"/>
    <cellStyle name="Įprastas 21 2 2" xfId="5525" xr:uid="{00000000-0005-0000-0000-0000F92A0000}"/>
    <cellStyle name="Įprastas 21 2 2 2" xfId="5526" xr:uid="{00000000-0005-0000-0000-0000FA2A0000}"/>
    <cellStyle name="Įprastas 21 2 2 2 2" xfId="11300" xr:uid="{00000000-0005-0000-0000-0000FB2A0000}"/>
    <cellStyle name="Įprastas 21 2 2 3" xfId="11299" xr:uid="{00000000-0005-0000-0000-0000FC2A0000}"/>
    <cellStyle name="Įprastas 21 2 3" xfId="5527" xr:uid="{00000000-0005-0000-0000-0000FD2A0000}"/>
    <cellStyle name="Įprastas 21 2 3 2" xfId="5528" xr:uid="{00000000-0005-0000-0000-0000FE2A0000}"/>
    <cellStyle name="Įprastas 21 2 3 2 2" xfId="11302" xr:uid="{00000000-0005-0000-0000-0000FF2A0000}"/>
    <cellStyle name="Įprastas 21 2 3 3" xfId="11301" xr:uid="{00000000-0005-0000-0000-0000002B0000}"/>
    <cellStyle name="Įprastas 21 2 4" xfId="5529" xr:uid="{00000000-0005-0000-0000-0000012B0000}"/>
    <cellStyle name="Įprastas 21 2 4 2" xfId="11303" xr:uid="{00000000-0005-0000-0000-0000022B0000}"/>
    <cellStyle name="Įprastas 21 2 5" xfId="11298" xr:uid="{00000000-0005-0000-0000-0000032B0000}"/>
    <cellStyle name="Įprastas 21 3" xfId="5530" xr:uid="{00000000-0005-0000-0000-0000042B0000}"/>
    <cellStyle name="Įprastas 21 3 2" xfId="5531" xr:uid="{00000000-0005-0000-0000-0000052B0000}"/>
    <cellStyle name="Įprastas 21 3 2 2" xfId="11305" xr:uid="{00000000-0005-0000-0000-0000062B0000}"/>
    <cellStyle name="Įprastas 21 3 3" xfId="11304" xr:uid="{00000000-0005-0000-0000-0000072B0000}"/>
    <cellStyle name="Įprastas 21 4" xfId="5532" xr:uid="{00000000-0005-0000-0000-0000082B0000}"/>
    <cellStyle name="Įprastas 21 4 2" xfId="5533" xr:uid="{00000000-0005-0000-0000-0000092B0000}"/>
    <cellStyle name="Įprastas 21 4 2 2" xfId="11307" xr:uid="{00000000-0005-0000-0000-00000A2B0000}"/>
    <cellStyle name="Įprastas 21 4 3" xfId="11306" xr:uid="{00000000-0005-0000-0000-00000B2B0000}"/>
    <cellStyle name="Įprastas 21 5" xfId="5534" xr:uid="{00000000-0005-0000-0000-00000C2B0000}"/>
    <cellStyle name="Įprastas 21 5 2" xfId="11308" xr:uid="{00000000-0005-0000-0000-00000D2B0000}"/>
    <cellStyle name="Įprastas 21 6" xfId="5535" xr:uid="{00000000-0005-0000-0000-00000E2B0000}"/>
    <cellStyle name="Įprastas 21 6 2" xfId="11309" xr:uid="{00000000-0005-0000-0000-00000F2B0000}"/>
    <cellStyle name="Įprastas 21 7" xfId="11297" xr:uid="{00000000-0005-0000-0000-0000102B0000}"/>
    <cellStyle name="Įprastas 22" xfId="5536" xr:uid="{00000000-0005-0000-0000-0000112B0000}"/>
    <cellStyle name="Įprastas 22 2" xfId="5537" xr:uid="{00000000-0005-0000-0000-0000122B0000}"/>
    <cellStyle name="Įprastas 22 2 2" xfId="5538" xr:uid="{00000000-0005-0000-0000-0000132B0000}"/>
    <cellStyle name="Įprastas 22 2 2 2" xfId="5539" xr:uid="{00000000-0005-0000-0000-0000142B0000}"/>
    <cellStyle name="Įprastas 22 2 2 2 2" xfId="11313" xr:uid="{00000000-0005-0000-0000-0000152B0000}"/>
    <cellStyle name="Įprastas 22 2 2 3" xfId="11312" xr:uid="{00000000-0005-0000-0000-0000162B0000}"/>
    <cellStyle name="Įprastas 22 2 3" xfId="5540" xr:uid="{00000000-0005-0000-0000-0000172B0000}"/>
    <cellStyle name="Įprastas 22 2 3 2" xfId="5541" xr:uid="{00000000-0005-0000-0000-0000182B0000}"/>
    <cellStyle name="Įprastas 22 2 3 2 2" xfId="11315" xr:uid="{00000000-0005-0000-0000-0000192B0000}"/>
    <cellStyle name="Įprastas 22 2 3 3" xfId="11314" xr:uid="{00000000-0005-0000-0000-00001A2B0000}"/>
    <cellStyle name="Įprastas 22 2 4" xfId="5542" xr:uid="{00000000-0005-0000-0000-00001B2B0000}"/>
    <cellStyle name="Įprastas 22 2 4 2" xfId="11316" xr:uid="{00000000-0005-0000-0000-00001C2B0000}"/>
    <cellStyle name="Įprastas 22 2 5" xfId="11311" xr:uid="{00000000-0005-0000-0000-00001D2B0000}"/>
    <cellStyle name="Įprastas 22 3" xfId="5543" xr:uid="{00000000-0005-0000-0000-00001E2B0000}"/>
    <cellStyle name="Įprastas 22 3 2" xfId="5544" xr:uid="{00000000-0005-0000-0000-00001F2B0000}"/>
    <cellStyle name="Įprastas 22 3 2 2" xfId="11318" xr:uid="{00000000-0005-0000-0000-0000202B0000}"/>
    <cellStyle name="Įprastas 22 3 3" xfId="11317" xr:uid="{00000000-0005-0000-0000-0000212B0000}"/>
    <cellStyle name="Įprastas 22 4" xfId="5545" xr:uid="{00000000-0005-0000-0000-0000222B0000}"/>
    <cellStyle name="Įprastas 22 4 2" xfId="5546" xr:uid="{00000000-0005-0000-0000-0000232B0000}"/>
    <cellStyle name="Įprastas 22 4 2 2" xfId="11320" xr:uid="{00000000-0005-0000-0000-0000242B0000}"/>
    <cellStyle name="Įprastas 22 4 3" xfId="11319" xr:uid="{00000000-0005-0000-0000-0000252B0000}"/>
    <cellStyle name="Įprastas 22 5" xfId="5547" xr:uid="{00000000-0005-0000-0000-0000262B0000}"/>
    <cellStyle name="Įprastas 22 5 2" xfId="11321" xr:uid="{00000000-0005-0000-0000-0000272B0000}"/>
    <cellStyle name="Įprastas 22 6" xfId="5548" xr:uid="{00000000-0005-0000-0000-0000282B0000}"/>
    <cellStyle name="Įprastas 22 6 2" xfId="11322" xr:uid="{00000000-0005-0000-0000-0000292B0000}"/>
    <cellStyle name="Įprastas 22 7" xfId="11310" xr:uid="{00000000-0005-0000-0000-00002A2B0000}"/>
    <cellStyle name="Įprastas 23" xfId="5549" xr:uid="{00000000-0005-0000-0000-00002B2B0000}"/>
    <cellStyle name="Įprastas 23 2" xfId="5550" xr:uid="{00000000-0005-0000-0000-00002C2B0000}"/>
    <cellStyle name="Įprastas 23 2 2" xfId="11324" xr:uid="{00000000-0005-0000-0000-00002D2B0000}"/>
    <cellStyle name="Įprastas 23 3" xfId="5551" xr:uid="{00000000-0005-0000-0000-00002E2B0000}"/>
    <cellStyle name="Įprastas 23 3 2" xfId="11325" xr:uid="{00000000-0005-0000-0000-00002F2B0000}"/>
    <cellStyle name="Įprastas 23 4" xfId="11323" xr:uid="{00000000-0005-0000-0000-0000302B0000}"/>
    <cellStyle name="Įprastas 24" xfId="5552" xr:uid="{00000000-0005-0000-0000-0000312B0000}"/>
    <cellStyle name="Įprastas 24 2" xfId="5553" xr:uid="{00000000-0005-0000-0000-0000322B0000}"/>
    <cellStyle name="Įprastas 24 2 2" xfId="5554" xr:uid="{00000000-0005-0000-0000-0000332B0000}"/>
    <cellStyle name="Įprastas 24 2 2 2" xfId="5555" xr:uid="{00000000-0005-0000-0000-0000342B0000}"/>
    <cellStyle name="Įprastas 24 2 2 2 2" xfId="11329" xr:uid="{00000000-0005-0000-0000-0000352B0000}"/>
    <cellStyle name="Įprastas 24 2 2 3" xfId="11328" xr:uid="{00000000-0005-0000-0000-0000362B0000}"/>
    <cellStyle name="Įprastas 24 2 3" xfId="5556" xr:uid="{00000000-0005-0000-0000-0000372B0000}"/>
    <cellStyle name="Įprastas 24 2 3 2" xfId="5557" xr:uid="{00000000-0005-0000-0000-0000382B0000}"/>
    <cellStyle name="Įprastas 24 2 3 2 2" xfId="11331" xr:uid="{00000000-0005-0000-0000-0000392B0000}"/>
    <cellStyle name="Įprastas 24 2 3 3" xfId="11330" xr:uid="{00000000-0005-0000-0000-00003A2B0000}"/>
    <cellStyle name="Įprastas 24 2 4" xfId="5558" xr:uid="{00000000-0005-0000-0000-00003B2B0000}"/>
    <cellStyle name="Įprastas 24 2 4 2" xfId="11332" xr:uid="{00000000-0005-0000-0000-00003C2B0000}"/>
    <cellStyle name="Įprastas 24 2 5" xfId="11327" xr:uid="{00000000-0005-0000-0000-00003D2B0000}"/>
    <cellStyle name="Įprastas 24 3" xfId="5559" xr:uid="{00000000-0005-0000-0000-00003E2B0000}"/>
    <cellStyle name="Įprastas 24 3 2" xfId="5560" xr:uid="{00000000-0005-0000-0000-00003F2B0000}"/>
    <cellStyle name="Įprastas 24 3 2 2" xfId="11334" xr:uid="{00000000-0005-0000-0000-0000402B0000}"/>
    <cellStyle name="Įprastas 24 3 3" xfId="11333" xr:uid="{00000000-0005-0000-0000-0000412B0000}"/>
    <cellStyle name="Įprastas 24 4" xfId="5561" xr:uid="{00000000-0005-0000-0000-0000422B0000}"/>
    <cellStyle name="Įprastas 24 4 2" xfId="5562" xr:uid="{00000000-0005-0000-0000-0000432B0000}"/>
    <cellStyle name="Įprastas 24 4 2 2" xfId="11336" xr:uid="{00000000-0005-0000-0000-0000442B0000}"/>
    <cellStyle name="Įprastas 24 4 3" xfId="11335" xr:uid="{00000000-0005-0000-0000-0000452B0000}"/>
    <cellStyle name="Įprastas 24 5" xfId="5563" xr:uid="{00000000-0005-0000-0000-0000462B0000}"/>
    <cellStyle name="Įprastas 24 5 2" xfId="11337" xr:uid="{00000000-0005-0000-0000-0000472B0000}"/>
    <cellStyle name="Įprastas 24 6" xfId="5564" xr:uid="{00000000-0005-0000-0000-0000482B0000}"/>
    <cellStyle name="Įprastas 24 6 2" xfId="11338" xr:uid="{00000000-0005-0000-0000-0000492B0000}"/>
    <cellStyle name="Įprastas 24 7" xfId="11326" xr:uid="{00000000-0005-0000-0000-00004A2B0000}"/>
    <cellStyle name="Įprastas 25" xfId="5565" xr:uid="{00000000-0005-0000-0000-00004B2B0000}"/>
    <cellStyle name="Įprastas 25 2" xfId="5566" xr:uid="{00000000-0005-0000-0000-00004C2B0000}"/>
    <cellStyle name="Įprastas 25 2 2" xfId="5567" xr:uid="{00000000-0005-0000-0000-00004D2B0000}"/>
    <cellStyle name="Įprastas 25 2 2 2" xfId="5568" xr:uid="{00000000-0005-0000-0000-00004E2B0000}"/>
    <cellStyle name="Įprastas 25 2 2 2 2" xfId="5569" xr:uid="{00000000-0005-0000-0000-00004F2B0000}"/>
    <cellStyle name="Įprastas 25 2 2 2 2 2" xfId="11343" xr:uid="{00000000-0005-0000-0000-0000502B0000}"/>
    <cellStyle name="Įprastas 25 2 2 2 3" xfId="11342" xr:uid="{00000000-0005-0000-0000-0000512B0000}"/>
    <cellStyle name="Įprastas 25 2 2 3" xfId="5570" xr:uid="{00000000-0005-0000-0000-0000522B0000}"/>
    <cellStyle name="Įprastas 25 2 2 3 2" xfId="11344" xr:uid="{00000000-0005-0000-0000-0000532B0000}"/>
    <cellStyle name="Įprastas 25 2 2 4" xfId="11341" xr:uid="{00000000-0005-0000-0000-0000542B0000}"/>
    <cellStyle name="Įprastas 25 2 3" xfId="5571" xr:uid="{00000000-0005-0000-0000-0000552B0000}"/>
    <cellStyle name="Įprastas 25 2 3 2" xfId="5572" xr:uid="{00000000-0005-0000-0000-0000562B0000}"/>
    <cellStyle name="Įprastas 25 2 3 2 2" xfId="11346" xr:uid="{00000000-0005-0000-0000-0000572B0000}"/>
    <cellStyle name="Įprastas 25 2 3 3" xfId="11345" xr:uid="{00000000-0005-0000-0000-0000582B0000}"/>
    <cellStyle name="Įprastas 25 2 4" xfId="5573" xr:uid="{00000000-0005-0000-0000-0000592B0000}"/>
    <cellStyle name="Įprastas 25 2 4 2" xfId="11347" xr:uid="{00000000-0005-0000-0000-00005A2B0000}"/>
    <cellStyle name="Įprastas 25 2 5" xfId="5574" xr:uid="{00000000-0005-0000-0000-00005B2B0000}"/>
    <cellStyle name="Įprastas 25 2 5 2" xfId="11348" xr:uid="{00000000-0005-0000-0000-00005C2B0000}"/>
    <cellStyle name="Įprastas 25 2 6" xfId="11340" xr:uid="{00000000-0005-0000-0000-00005D2B0000}"/>
    <cellStyle name="Įprastas 25 3" xfId="5575" xr:uid="{00000000-0005-0000-0000-00005E2B0000}"/>
    <cellStyle name="Įprastas 25 3 2" xfId="5576" xr:uid="{00000000-0005-0000-0000-00005F2B0000}"/>
    <cellStyle name="Įprastas 25 3 2 2" xfId="5577" xr:uid="{00000000-0005-0000-0000-0000602B0000}"/>
    <cellStyle name="Įprastas 25 3 2 2 2" xfId="11351" xr:uid="{00000000-0005-0000-0000-0000612B0000}"/>
    <cellStyle name="Įprastas 25 3 2 3" xfId="11350" xr:uid="{00000000-0005-0000-0000-0000622B0000}"/>
    <cellStyle name="Įprastas 25 3 3" xfId="5578" xr:uid="{00000000-0005-0000-0000-0000632B0000}"/>
    <cellStyle name="Įprastas 25 3 3 2" xfId="5579" xr:uid="{00000000-0005-0000-0000-0000642B0000}"/>
    <cellStyle name="Įprastas 25 3 3 2 2" xfId="11353" xr:uid="{00000000-0005-0000-0000-0000652B0000}"/>
    <cellStyle name="Įprastas 25 3 3 3" xfId="11352" xr:uid="{00000000-0005-0000-0000-0000662B0000}"/>
    <cellStyle name="Įprastas 25 3 4" xfId="5580" xr:uid="{00000000-0005-0000-0000-0000672B0000}"/>
    <cellStyle name="Įprastas 25 3 4 2" xfId="11354" xr:uid="{00000000-0005-0000-0000-0000682B0000}"/>
    <cellStyle name="Įprastas 25 3 5" xfId="11349" xr:uid="{00000000-0005-0000-0000-0000692B0000}"/>
    <cellStyle name="Įprastas 25 4" xfId="5581" xr:uid="{00000000-0005-0000-0000-00006A2B0000}"/>
    <cellStyle name="Įprastas 25 4 2" xfId="5582" xr:uid="{00000000-0005-0000-0000-00006B2B0000}"/>
    <cellStyle name="Įprastas 25 4 2 2" xfId="11356" xr:uid="{00000000-0005-0000-0000-00006C2B0000}"/>
    <cellStyle name="Įprastas 25 4 3" xfId="11355" xr:uid="{00000000-0005-0000-0000-00006D2B0000}"/>
    <cellStyle name="Įprastas 25 5" xfId="5583" xr:uid="{00000000-0005-0000-0000-00006E2B0000}"/>
    <cellStyle name="Įprastas 25 5 2" xfId="5584" xr:uid="{00000000-0005-0000-0000-00006F2B0000}"/>
    <cellStyle name="Įprastas 25 5 2 2" xfId="11358" xr:uid="{00000000-0005-0000-0000-0000702B0000}"/>
    <cellStyle name="Įprastas 25 5 3" xfId="11357" xr:uid="{00000000-0005-0000-0000-0000712B0000}"/>
    <cellStyle name="Įprastas 25 6" xfId="5585" xr:uid="{00000000-0005-0000-0000-0000722B0000}"/>
    <cellStyle name="Įprastas 25 6 2" xfId="11359" xr:uid="{00000000-0005-0000-0000-0000732B0000}"/>
    <cellStyle name="Įprastas 25 7" xfId="5586" xr:uid="{00000000-0005-0000-0000-0000742B0000}"/>
    <cellStyle name="Įprastas 25 7 2" xfId="11360" xr:uid="{00000000-0005-0000-0000-0000752B0000}"/>
    <cellStyle name="Įprastas 25 8" xfId="11339" xr:uid="{00000000-0005-0000-0000-0000762B0000}"/>
    <cellStyle name="Įprastas 26" xfId="5587" xr:uid="{00000000-0005-0000-0000-0000772B0000}"/>
    <cellStyle name="Įprastas 26 2" xfId="5588" xr:uid="{00000000-0005-0000-0000-0000782B0000}"/>
    <cellStyle name="Įprastas 26 2 2" xfId="5589" xr:uid="{00000000-0005-0000-0000-0000792B0000}"/>
    <cellStyle name="Įprastas 26 2 2 2" xfId="5590" xr:uid="{00000000-0005-0000-0000-00007A2B0000}"/>
    <cellStyle name="Įprastas 26 2 2 2 2" xfId="11364" xr:uid="{00000000-0005-0000-0000-00007B2B0000}"/>
    <cellStyle name="Įprastas 26 2 2 3" xfId="11363" xr:uid="{00000000-0005-0000-0000-00007C2B0000}"/>
    <cellStyle name="Įprastas 26 2 3" xfId="5591" xr:uid="{00000000-0005-0000-0000-00007D2B0000}"/>
    <cellStyle name="Įprastas 26 2 3 2" xfId="5592" xr:uid="{00000000-0005-0000-0000-00007E2B0000}"/>
    <cellStyle name="Įprastas 26 2 3 2 2" xfId="11366" xr:uid="{00000000-0005-0000-0000-00007F2B0000}"/>
    <cellStyle name="Įprastas 26 2 3 3" xfId="11365" xr:uid="{00000000-0005-0000-0000-0000802B0000}"/>
    <cellStyle name="Įprastas 26 2 4" xfId="5593" xr:uid="{00000000-0005-0000-0000-0000812B0000}"/>
    <cellStyle name="Įprastas 26 2 4 2" xfId="11367" xr:uid="{00000000-0005-0000-0000-0000822B0000}"/>
    <cellStyle name="Įprastas 26 2 5" xfId="5594" xr:uid="{00000000-0005-0000-0000-0000832B0000}"/>
    <cellStyle name="Įprastas 26 2 5 2" xfId="11368" xr:uid="{00000000-0005-0000-0000-0000842B0000}"/>
    <cellStyle name="Įprastas 26 2 6" xfId="11362" xr:uid="{00000000-0005-0000-0000-0000852B0000}"/>
    <cellStyle name="Įprastas 26 3" xfId="5595" xr:uid="{00000000-0005-0000-0000-0000862B0000}"/>
    <cellStyle name="Įprastas 26 3 2" xfId="5596" xr:uid="{00000000-0005-0000-0000-0000872B0000}"/>
    <cellStyle name="Įprastas 26 3 2 2" xfId="5597" xr:uid="{00000000-0005-0000-0000-0000882B0000}"/>
    <cellStyle name="Įprastas 26 3 2 2 2" xfId="11371" xr:uid="{00000000-0005-0000-0000-0000892B0000}"/>
    <cellStyle name="Įprastas 26 3 2 3" xfId="11370" xr:uid="{00000000-0005-0000-0000-00008A2B0000}"/>
    <cellStyle name="Įprastas 26 3 3" xfId="5598" xr:uid="{00000000-0005-0000-0000-00008B2B0000}"/>
    <cellStyle name="Įprastas 26 3 3 2" xfId="5599" xr:uid="{00000000-0005-0000-0000-00008C2B0000}"/>
    <cellStyle name="Įprastas 26 3 3 2 2" xfId="11373" xr:uid="{00000000-0005-0000-0000-00008D2B0000}"/>
    <cellStyle name="Įprastas 26 3 3 3" xfId="11372" xr:uid="{00000000-0005-0000-0000-00008E2B0000}"/>
    <cellStyle name="Įprastas 26 3 4" xfId="5600" xr:uid="{00000000-0005-0000-0000-00008F2B0000}"/>
    <cellStyle name="Įprastas 26 3 4 2" xfId="11374" xr:uid="{00000000-0005-0000-0000-0000902B0000}"/>
    <cellStyle name="Įprastas 26 3 5" xfId="11369" xr:uid="{00000000-0005-0000-0000-0000912B0000}"/>
    <cellStyle name="Įprastas 26 4" xfId="5601" xr:uid="{00000000-0005-0000-0000-0000922B0000}"/>
    <cellStyle name="Įprastas 26 4 2" xfId="5602" xr:uid="{00000000-0005-0000-0000-0000932B0000}"/>
    <cellStyle name="Įprastas 26 4 2 2" xfId="11376" xr:uid="{00000000-0005-0000-0000-0000942B0000}"/>
    <cellStyle name="Įprastas 26 4 3" xfId="11375" xr:uid="{00000000-0005-0000-0000-0000952B0000}"/>
    <cellStyle name="Įprastas 26 5" xfId="5603" xr:uid="{00000000-0005-0000-0000-0000962B0000}"/>
    <cellStyle name="Įprastas 26 5 2" xfId="5604" xr:uid="{00000000-0005-0000-0000-0000972B0000}"/>
    <cellStyle name="Įprastas 26 5 2 2" xfId="11378" xr:uid="{00000000-0005-0000-0000-0000982B0000}"/>
    <cellStyle name="Įprastas 26 5 3" xfId="11377" xr:uid="{00000000-0005-0000-0000-0000992B0000}"/>
    <cellStyle name="Įprastas 26 6" xfId="5605" xr:uid="{00000000-0005-0000-0000-00009A2B0000}"/>
    <cellStyle name="Įprastas 26 6 2" xfId="11379" xr:uid="{00000000-0005-0000-0000-00009B2B0000}"/>
    <cellStyle name="Įprastas 26 7" xfId="5606" xr:uid="{00000000-0005-0000-0000-00009C2B0000}"/>
    <cellStyle name="Įprastas 26 7 2" xfId="11380" xr:uid="{00000000-0005-0000-0000-00009D2B0000}"/>
    <cellStyle name="Įprastas 26 8" xfId="11361" xr:uid="{00000000-0005-0000-0000-00009E2B0000}"/>
    <cellStyle name="Įprastas 27" xfId="5607" xr:uid="{00000000-0005-0000-0000-00009F2B0000}"/>
    <cellStyle name="Įprastas 27 2" xfId="5608" xr:uid="{00000000-0005-0000-0000-0000A02B0000}"/>
    <cellStyle name="Įprastas 27 2 2" xfId="11382" xr:uid="{00000000-0005-0000-0000-0000A12B0000}"/>
    <cellStyle name="Įprastas 27 3" xfId="5609" xr:uid="{00000000-0005-0000-0000-0000A22B0000}"/>
    <cellStyle name="Įprastas 27 3 2" xfId="11383" xr:uid="{00000000-0005-0000-0000-0000A32B0000}"/>
    <cellStyle name="Įprastas 27 4" xfId="5610" xr:uid="{00000000-0005-0000-0000-0000A42B0000}"/>
    <cellStyle name="Įprastas 27 4 2" xfId="11384" xr:uid="{00000000-0005-0000-0000-0000A52B0000}"/>
    <cellStyle name="Įprastas 27 5" xfId="5611" xr:uid="{00000000-0005-0000-0000-0000A62B0000}"/>
    <cellStyle name="Įprastas 27 5 2" xfId="11385" xr:uid="{00000000-0005-0000-0000-0000A72B0000}"/>
    <cellStyle name="Įprastas 27 6" xfId="5612" xr:uid="{00000000-0005-0000-0000-0000A82B0000}"/>
    <cellStyle name="Įprastas 27 6 2" xfId="12326" xr:uid="{00000000-0005-0000-0000-0000A92B0000}"/>
    <cellStyle name="Įprastas 27 7" xfId="11381" xr:uid="{00000000-0005-0000-0000-0000AA2B0000}"/>
    <cellStyle name="Įprastas 28" xfId="5613" xr:uid="{00000000-0005-0000-0000-0000AB2B0000}"/>
    <cellStyle name="Įprastas 28 2" xfId="5614" xr:uid="{00000000-0005-0000-0000-0000AC2B0000}"/>
    <cellStyle name="Įprastas 28 2 2" xfId="11387" xr:uid="{00000000-0005-0000-0000-0000AD2B0000}"/>
    <cellStyle name="Įprastas 28 3" xfId="5615" xr:uid="{00000000-0005-0000-0000-0000AE2B0000}"/>
    <cellStyle name="Įprastas 28 3 2" xfId="5616" xr:uid="{00000000-0005-0000-0000-0000AF2B0000}"/>
    <cellStyle name="Įprastas 28 3 2 2" xfId="11389" xr:uid="{00000000-0005-0000-0000-0000B02B0000}"/>
    <cellStyle name="Įprastas 28 3 3" xfId="5617" xr:uid="{00000000-0005-0000-0000-0000B12B0000}"/>
    <cellStyle name="Įprastas 28 3 3 2" xfId="12327" xr:uid="{00000000-0005-0000-0000-0000B22B0000}"/>
    <cellStyle name="Įprastas 28 3 4" xfId="5618" xr:uid="{00000000-0005-0000-0000-0000B32B0000}"/>
    <cellStyle name="Įprastas 28 3 4 2" xfId="12483" xr:uid="{00000000-0005-0000-0000-0000B42B0000}"/>
    <cellStyle name="Įprastas 28 3 5" xfId="11388" xr:uid="{00000000-0005-0000-0000-0000B52B0000}"/>
    <cellStyle name="Įprastas 28 4" xfId="11386" xr:uid="{00000000-0005-0000-0000-0000B62B0000}"/>
    <cellStyle name="Įprastas 29" xfId="5619" xr:uid="{00000000-0005-0000-0000-0000B72B0000}"/>
    <cellStyle name="Įprastas 29 2" xfId="5620" xr:uid="{00000000-0005-0000-0000-0000B82B0000}"/>
    <cellStyle name="Įprastas 29 2 2" xfId="5621" xr:uid="{00000000-0005-0000-0000-0000B92B0000}"/>
    <cellStyle name="Įprastas 29 2 2 2" xfId="11392" xr:uid="{00000000-0005-0000-0000-0000BA2B0000}"/>
    <cellStyle name="Įprastas 29 2 3" xfId="11391" xr:uid="{00000000-0005-0000-0000-0000BB2B0000}"/>
    <cellStyle name="Įprastas 29 3" xfId="5622" xr:uid="{00000000-0005-0000-0000-0000BC2B0000}"/>
    <cellStyle name="Įprastas 29 3 2" xfId="11393" xr:uid="{00000000-0005-0000-0000-0000BD2B0000}"/>
    <cellStyle name="Įprastas 29 4" xfId="5623" xr:uid="{00000000-0005-0000-0000-0000BE2B0000}"/>
    <cellStyle name="Įprastas 29 5" xfId="5624" xr:uid="{00000000-0005-0000-0000-0000BF2B0000}"/>
    <cellStyle name="Įprastas 29 5 2" xfId="11394" xr:uid="{00000000-0005-0000-0000-0000C02B0000}"/>
    <cellStyle name="Įprastas 29 6" xfId="5625" xr:uid="{00000000-0005-0000-0000-0000C12B0000}"/>
    <cellStyle name="Įprastas 29 6 2" xfId="12328" xr:uid="{00000000-0005-0000-0000-0000C22B0000}"/>
    <cellStyle name="Įprastas 29 7" xfId="5626" xr:uid="{00000000-0005-0000-0000-0000C32B0000}"/>
    <cellStyle name="Įprastas 29 7 2" xfId="12342" xr:uid="{00000000-0005-0000-0000-0000C42B0000}"/>
    <cellStyle name="Įprastas 29 8" xfId="5627" xr:uid="{00000000-0005-0000-0000-0000C52B0000}"/>
    <cellStyle name="Įprastas 29 8 2" xfId="12481" xr:uid="{00000000-0005-0000-0000-0000C62B0000}"/>
    <cellStyle name="Įprastas 29 9" xfId="11390" xr:uid="{00000000-0005-0000-0000-0000C72B0000}"/>
    <cellStyle name="Įprastas 3" xfId="5628" xr:uid="{00000000-0005-0000-0000-0000C82B0000}"/>
    <cellStyle name="Įprastas 3 10" xfId="5629" xr:uid="{00000000-0005-0000-0000-0000C92B0000}"/>
    <cellStyle name="Įprastas 3 10 2" xfId="5630" xr:uid="{00000000-0005-0000-0000-0000CA2B0000}"/>
    <cellStyle name="Įprastas 3 10 2 2" xfId="11397" xr:uid="{00000000-0005-0000-0000-0000CB2B0000}"/>
    <cellStyle name="Įprastas 3 10 3" xfId="11396" xr:uid="{00000000-0005-0000-0000-0000CC2B0000}"/>
    <cellStyle name="Įprastas 3 11" xfId="5631" xr:uid="{00000000-0005-0000-0000-0000CD2B0000}"/>
    <cellStyle name="Įprastas 3 11 2" xfId="11398" xr:uid="{00000000-0005-0000-0000-0000CE2B0000}"/>
    <cellStyle name="Įprastas 3 12" xfId="5632" xr:uid="{00000000-0005-0000-0000-0000CF2B0000}"/>
    <cellStyle name="Įprastas 3 12 2" xfId="11399" xr:uid="{00000000-0005-0000-0000-0000D02B0000}"/>
    <cellStyle name="Įprastas 3 13" xfId="5633" xr:uid="{00000000-0005-0000-0000-0000D12B0000}"/>
    <cellStyle name="Įprastas 3 13 2" xfId="12330" xr:uid="{00000000-0005-0000-0000-0000D22B0000}"/>
    <cellStyle name="Įprastas 3 14" xfId="11395" xr:uid="{00000000-0005-0000-0000-0000D32B0000}"/>
    <cellStyle name="Įprastas 3 2" xfId="5634" xr:uid="{00000000-0005-0000-0000-0000D42B0000}"/>
    <cellStyle name="Įprastas 3 2 2" xfId="5635" xr:uid="{00000000-0005-0000-0000-0000D52B0000}"/>
    <cellStyle name="Įprastas 3 2 2 2" xfId="5636" xr:uid="{00000000-0005-0000-0000-0000D62B0000}"/>
    <cellStyle name="Įprastas 3 2 2 2 2" xfId="5637" xr:uid="{00000000-0005-0000-0000-0000D72B0000}"/>
    <cellStyle name="Įprastas 3 2 2 2 2 2" xfId="5638" xr:uid="{00000000-0005-0000-0000-0000D82B0000}"/>
    <cellStyle name="Įprastas 3 2 2 2 2 2 2" xfId="5639" xr:uid="{00000000-0005-0000-0000-0000D92B0000}"/>
    <cellStyle name="Įprastas 3 2 2 2 2 2 2 2" xfId="11405" xr:uid="{00000000-0005-0000-0000-0000DA2B0000}"/>
    <cellStyle name="Įprastas 3 2 2 2 2 2 3" xfId="11404" xr:uid="{00000000-0005-0000-0000-0000DB2B0000}"/>
    <cellStyle name="Įprastas 3 2 2 2 2 3" xfId="5640" xr:uid="{00000000-0005-0000-0000-0000DC2B0000}"/>
    <cellStyle name="Įprastas 3 2 2 2 2 3 2" xfId="11406" xr:uid="{00000000-0005-0000-0000-0000DD2B0000}"/>
    <cellStyle name="Įprastas 3 2 2 2 2 4" xfId="11403" xr:uid="{00000000-0005-0000-0000-0000DE2B0000}"/>
    <cellStyle name="Įprastas 3 2 2 2 3" xfId="5641" xr:uid="{00000000-0005-0000-0000-0000DF2B0000}"/>
    <cellStyle name="Įprastas 3 2 2 2 3 2" xfId="5642" xr:uid="{00000000-0005-0000-0000-0000E02B0000}"/>
    <cellStyle name="Įprastas 3 2 2 2 3 2 2" xfId="11408" xr:uid="{00000000-0005-0000-0000-0000E12B0000}"/>
    <cellStyle name="Įprastas 3 2 2 2 3 3" xfId="11407" xr:uid="{00000000-0005-0000-0000-0000E22B0000}"/>
    <cellStyle name="Įprastas 3 2 2 2 4" xfId="5643" xr:uid="{00000000-0005-0000-0000-0000E32B0000}"/>
    <cellStyle name="Įprastas 3 2 2 2 4 2" xfId="11409" xr:uid="{00000000-0005-0000-0000-0000E42B0000}"/>
    <cellStyle name="Įprastas 3 2 2 2 5" xfId="11402" xr:uid="{00000000-0005-0000-0000-0000E52B0000}"/>
    <cellStyle name="Įprastas 3 2 2 3" xfId="5644" xr:uid="{00000000-0005-0000-0000-0000E62B0000}"/>
    <cellStyle name="Įprastas 3 2 2 3 2" xfId="5645" xr:uid="{00000000-0005-0000-0000-0000E72B0000}"/>
    <cellStyle name="Įprastas 3 2 2 3 2 2" xfId="5646" xr:uid="{00000000-0005-0000-0000-0000E82B0000}"/>
    <cellStyle name="Įprastas 3 2 2 3 2 2 2" xfId="11412" xr:uid="{00000000-0005-0000-0000-0000E92B0000}"/>
    <cellStyle name="Įprastas 3 2 2 3 2 3" xfId="11411" xr:uid="{00000000-0005-0000-0000-0000EA2B0000}"/>
    <cellStyle name="Įprastas 3 2 2 3 3" xfId="5647" xr:uid="{00000000-0005-0000-0000-0000EB2B0000}"/>
    <cellStyle name="Įprastas 3 2 2 3 3 2" xfId="11413" xr:uid="{00000000-0005-0000-0000-0000EC2B0000}"/>
    <cellStyle name="Įprastas 3 2 2 3 4" xfId="11410" xr:uid="{00000000-0005-0000-0000-0000ED2B0000}"/>
    <cellStyle name="Įprastas 3 2 2 4" xfId="5648" xr:uid="{00000000-0005-0000-0000-0000EE2B0000}"/>
    <cellStyle name="Įprastas 3 2 2 4 2" xfId="5649" xr:uid="{00000000-0005-0000-0000-0000EF2B0000}"/>
    <cellStyle name="Įprastas 3 2 2 4 2 2" xfId="11415" xr:uid="{00000000-0005-0000-0000-0000F02B0000}"/>
    <cellStyle name="Įprastas 3 2 2 4 3" xfId="11414" xr:uid="{00000000-0005-0000-0000-0000F12B0000}"/>
    <cellStyle name="Įprastas 3 2 2 5" xfId="5650" xr:uid="{00000000-0005-0000-0000-0000F22B0000}"/>
    <cellStyle name="Įprastas 3 2 2 5 2" xfId="11416" xr:uid="{00000000-0005-0000-0000-0000F32B0000}"/>
    <cellStyle name="Įprastas 3 2 2 6" xfId="5651" xr:uid="{00000000-0005-0000-0000-0000F42B0000}"/>
    <cellStyle name="Įprastas 3 2 2 6 2" xfId="11417" xr:uid="{00000000-0005-0000-0000-0000F52B0000}"/>
    <cellStyle name="Įprastas 3 2 2 7" xfId="5652" xr:uid="{00000000-0005-0000-0000-0000F62B0000}"/>
    <cellStyle name="Įprastas 3 2 2 7 2" xfId="11418" xr:uid="{00000000-0005-0000-0000-0000F72B0000}"/>
    <cellStyle name="Įprastas 3 2 2 8" xfId="5653" xr:uid="{00000000-0005-0000-0000-0000F82B0000}"/>
    <cellStyle name="Įprastas 3 2 2 8 2" xfId="12329" xr:uid="{00000000-0005-0000-0000-0000F92B0000}"/>
    <cellStyle name="Įprastas 3 2 2 9" xfId="11401" xr:uid="{00000000-0005-0000-0000-0000FA2B0000}"/>
    <cellStyle name="Įprastas 3 2 3" xfId="5654" xr:uid="{00000000-0005-0000-0000-0000FB2B0000}"/>
    <cellStyle name="Įprastas 3 2 3 2" xfId="11419" xr:uid="{00000000-0005-0000-0000-0000FC2B0000}"/>
    <cellStyle name="Įprastas 3 2 4" xfId="5655" xr:uid="{00000000-0005-0000-0000-0000FD2B0000}"/>
    <cellStyle name="Įprastas 3 2 4 2" xfId="11420" xr:uid="{00000000-0005-0000-0000-0000FE2B0000}"/>
    <cellStyle name="Įprastas 3 2 5" xfId="11400" xr:uid="{00000000-0005-0000-0000-0000FF2B0000}"/>
    <cellStyle name="Įprastas 3 3" xfId="5656" xr:uid="{00000000-0005-0000-0000-0000002C0000}"/>
    <cellStyle name="Įprastas 3 3 2" xfId="5657" xr:uid="{00000000-0005-0000-0000-0000012C0000}"/>
    <cellStyle name="Įprastas 3 3 2 2" xfId="5658" xr:uid="{00000000-0005-0000-0000-0000022C0000}"/>
    <cellStyle name="Įprastas 3 3 2 2 2" xfId="5659" xr:uid="{00000000-0005-0000-0000-0000032C0000}"/>
    <cellStyle name="Įprastas 3 3 2 2 2 2" xfId="5660" xr:uid="{00000000-0005-0000-0000-0000042C0000}"/>
    <cellStyle name="Įprastas 3 3 2 2 2 2 2" xfId="11425" xr:uid="{00000000-0005-0000-0000-0000052C0000}"/>
    <cellStyle name="Įprastas 3 3 2 2 2 3" xfId="11424" xr:uid="{00000000-0005-0000-0000-0000062C0000}"/>
    <cellStyle name="Įprastas 3 3 2 2 3" xfId="5661" xr:uid="{00000000-0005-0000-0000-0000072C0000}"/>
    <cellStyle name="Įprastas 3 3 2 2 3 2" xfId="11426" xr:uid="{00000000-0005-0000-0000-0000082C0000}"/>
    <cellStyle name="Įprastas 3 3 2 2 4" xfId="11423" xr:uid="{00000000-0005-0000-0000-0000092C0000}"/>
    <cellStyle name="Įprastas 3 3 2 3" xfId="5662" xr:uid="{00000000-0005-0000-0000-00000A2C0000}"/>
    <cellStyle name="Įprastas 3 3 2 3 2" xfId="5663" xr:uid="{00000000-0005-0000-0000-00000B2C0000}"/>
    <cellStyle name="Įprastas 3 3 2 3 2 2" xfId="11428" xr:uid="{00000000-0005-0000-0000-00000C2C0000}"/>
    <cellStyle name="Įprastas 3 3 2 3 3" xfId="11427" xr:uid="{00000000-0005-0000-0000-00000D2C0000}"/>
    <cellStyle name="Įprastas 3 3 2 4" xfId="5664" xr:uid="{00000000-0005-0000-0000-00000E2C0000}"/>
    <cellStyle name="Įprastas 3 3 2 4 2" xfId="11429" xr:uid="{00000000-0005-0000-0000-00000F2C0000}"/>
    <cellStyle name="Įprastas 3 3 2 5" xfId="11422" xr:uid="{00000000-0005-0000-0000-0000102C0000}"/>
    <cellStyle name="Įprastas 3 3 3" xfId="5665" xr:uid="{00000000-0005-0000-0000-0000112C0000}"/>
    <cellStyle name="Įprastas 3 3 3 2" xfId="5666" xr:uid="{00000000-0005-0000-0000-0000122C0000}"/>
    <cellStyle name="Įprastas 3 3 3 2 2" xfId="5667" xr:uid="{00000000-0005-0000-0000-0000132C0000}"/>
    <cellStyle name="Įprastas 3 3 3 2 2 2" xfId="11432" xr:uid="{00000000-0005-0000-0000-0000142C0000}"/>
    <cellStyle name="Įprastas 3 3 3 2 3" xfId="11431" xr:uid="{00000000-0005-0000-0000-0000152C0000}"/>
    <cellStyle name="Įprastas 3 3 3 3" xfId="5668" xr:uid="{00000000-0005-0000-0000-0000162C0000}"/>
    <cellStyle name="Įprastas 3 3 3 3 2" xfId="11433" xr:uid="{00000000-0005-0000-0000-0000172C0000}"/>
    <cellStyle name="Įprastas 3 3 3 4" xfId="11430" xr:uid="{00000000-0005-0000-0000-0000182C0000}"/>
    <cellStyle name="Įprastas 3 3 4" xfId="5669" xr:uid="{00000000-0005-0000-0000-0000192C0000}"/>
    <cellStyle name="Įprastas 3 3 4 2" xfId="5670" xr:uid="{00000000-0005-0000-0000-00001A2C0000}"/>
    <cellStyle name="Įprastas 3 3 4 2 2" xfId="11435" xr:uid="{00000000-0005-0000-0000-00001B2C0000}"/>
    <cellStyle name="Įprastas 3 3 4 3" xfId="11434" xr:uid="{00000000-0005-0000-0000-00001C2C0000}"/>
    <cellStyle name="Įprastas 3 3 5" xfId="5671" xr:uid="{00000000-0005-0000-0000-00001D2C0000}"/>
    <cellStyle name="Įprastas 3 3 5 2" xfId="5672" xr:uid="{00000000-0005-0000-0000-00001E2C0000}"/>
    <cellStyle name="Įprastas 3 3 5 2 2" xfId="11437" xr:uid="{00000000-0005-0000-0000-00001F2C0000}"/>
    <cellStyle name="Įprastas 3 3 5 3" xfId="11436" xr:uid="{00000000-0005-0000-0000-0000202C0000}"/>
    <cellStyle name="Įprastas 3 3 6" xfId="5673" xr:uid="{00000000-0005-0000-0000-0000212C0000}"/>
    <cellStyle name="Įprastas 3 3 6 2" xfId="11438" xr:uid="{00000000-0005-0000-0000-0000222C0000}"/>
    <cellStyle name="Įprastas 3 3 7" xfId="11421" xr:uid="{00000000-0005-0000-0000-0000232C0000}"/>
    <cellStyle name="Įprastas 3 4" xfId="5674" xr:uid="{00000000-0005-0000-0000-0000242C0000}"/>
    <cellStyle name="Įprastas 3 4 2" xfId="11439" xr:uid="{00000000-0005-0000-0000-0000252C0000}"/>
    <cellStyle name="Įprastas 3 5" xfId="5675" xr:uid="{00000000-0005-0000-0000-0000262C0000}"/>
    <cellStyle name="Įprastas 3 5 2" xfId="5676" xr:uid="{00000000-0005-0000-0000-0000272C0000}"/>
    <cellStyle name="Įprastas 3 5 2 2" xfId="5677" xr:uid="{00000000-0005-0000-0000-0000282C0000}"/>
    <cellStyle name="Įprastas 3 5 2 2 2" xfId="5678" xr:uid="{00000000-0005-0000-0000-0000292C0000}"/>
    <cellStyle name="Įprastas 3 5 2 2 2 2" xfId="11443" xr:uid="{00000000-0005-0000-0000-00002A2C0000}"/>
    <cellStyle name="Įprastas 3 5 2 2 3" xfId="11442" xr:uid="{00000000-0005-0000-0000-00002B2C0000}"/>
    <cellStyle name="Įprastas 3 5 2 3" xfId="5679" xr:uid="{00000000-0005-0000-0000-00002C2C0000}"/>
    <cellStyle name="Įprastas 3 5 2 3 2" xfId="11444" xr:uid="{00000000-0005-0000-0000-00002D2C0000}"/>
    <cellStyle name="Įprastas 3 5 2 4" xfId="11441" xr:uid="{00000000-0005-0000-0000-00002E2C0000}"/>
    <cellStyle name="Įprastas 3 5 3" xfId="5680" xr:uid="{00000000-0005-0000-0000-00002F2C0000}"/>
    <cellStyle name="Įprastas 3 5 3 2" xfId="5681" xr:uid="{00000000-0005-0000-0000-0000302C0000}"/>
    <cellStyle name="Įprastas 3 5 3 2 2" xfId="11446" xr:uid="{00000000-0005-0000-0000-0000312C0000}"/>
    <cellStyle name="Įprastas 3 5 3 3" xfId="11445" xr:uid="{00000000-0005-0000-0000-0000322C0000}"/>
    <cellStyle name="Įprastas 3 5 4" xfId="5682" xr:uid="{00000000-0005-0000-0000-0000332C0000}"/>
    <cellStyle name="Įprastas 3 5 4 2" xfId="11447" xr:uid="{00000000-0005-0000-0000-0000342C0000}"/>
    <cellStyle name="Įprastas 3 5 5" xfId="11440" xr:uid="{00000000-0005-0000-0000-0000352C0000}"/>
    <cellStyle name="Įprastas 3 6" xfId="5683" xr:uid="{00000000-0005-0000-0000-0000362C0000}"/>
    <cellStyle name="Įprastas 3 6 2" xfId="5684" xr:uid="{00000000-0005-0000-0000-0000372C0000}"/>
    <cellStyle name="Įprastas 3 6 2 2" xfId="5685" xr:uid="{00000000-0005-0000-0000-0000382C0000}"/>
    <cellStyle name="Įprastas 3 6 2 2 2" xfId="5686" xr:uid="{00000000-0005-0000-0000-0000392C0000}"/>
    <cellStyle name="Įprastas 3 6 2 2 2 2" xfId="11451" xr:uid="{00000000-0005-0000-0000-00003A2C0000}"/>
    <cellStyle name="Įprastas 3 6 2 2 3" xfId="11450" xr:uid="{00000000-0005-0000-0000-00003B2C0000}"/>
    <cellStyle name="Įprastas 3 6 2 3" xfId="5687" xr:uid="{00000000-0005-0000-0000-00003C2C0000}"/>
    <cellStyle name="Įprastas 3 6 2 3 2" xfId="11452" xr:uid="{00000000-0005-0000-0000-00003D2C0000}"/>
    <cellStyle name="Įprastas 3 6 2 4" xfId="11449" xr:uid="{00000000-0005-0000-0000-00003E2C0000}"/>
    <cellStyle name="Įprastas 3 6 3" xfId="5688" xr:uid="{00000000-0005-0000-0000-00003F2C0000}"/>
    <cellStyle name="Įprastas 3 6 3 2" xfId="5689" xr:uid="{00000000-0005-0000-0000-0000402C0000}"/>
    <cellStyle name="Įprastas 3 6 3 2 2" xfId="11454" xr:uid="{00000000-0005-0000-0000-0000412C0000}"/>
    <cellStyle name="Įprastas 3 6 3 3" xfId="11453" xr:uid="{00000000-0005-0000-0000-0000422C0000}"/>
    <cellStyle name="Įprastas 3 6 4" xfId="5690" xr:uid="{00000000-0005-0000-0000-0000432C0000}"/>
    <cellStyle name="Įprastas 3 6 4 2" xfId="11455" xr:uid="{00000000-0005-0000-0000-0000442C0000}"/>
    <cellStyle name="Įprastas 3 6 5" xfId="11448" xr:uid="{00000000-0005-0000-0000-0000452C0000}"/>
    <cellStyle name="Įprastas 3 7" xfId="5691" xr:uid="{00000000-0005-0000-0000-0000462C0000}"/>
    <cellStyle name="Įprastas 3 7 2" xfId="5692" xr:uid="{00000000-0005-0000-0000-0000472C0000}"/>
    <cellStyle name="Įprastas 3 7 2 2" xfId="5693" xr:uid="{00000000-0005-0000-0000-0000482C0000}"/>
    <cellStyle name="Įprastas 3 7 2 2 2" xfId="5694" xr:uid="{00000000-0005-0000-0000-0000492C0000}"/>
    <cellStyle name="Įprastas 3 7 2 2 2 2" xfId="11459" xr:uid="{00000000-0005-0000-0000-00004A2C0000}"/>
    <cellStyle name="Įprastas 3 7 2 2 3" xfId="11458" xr:uid="{00000000-0005-0000-0000-00004B2C0000}"/>
    <cellStyle name="Įprastas 3 7 2 3" xfId="5695" xr:uid="{00000000-0005-0000-0000-00004C2C0000}"/>
    <cellStyle name="Įprastas 3 7 2 3 2" xfId="11460" xr:uid="{00000000-0005-0000-0000-00004D2C0000}"/>
    <cellStyle name="Įprastas 3 7 2 4" xfId="11457" xr:uid="{00000000-0005-0000-0000-00004E2C0000}"/>
    <cellStyle name="Įprastas 3 7 3" xfId="5696" xr:uid="{00000000-0005-0000-0000-00004F2C0000}"/>
    <cellStyle name="Įprastas 3 7 3 2" xfId="5697" xr:uid="{00000000-0005-0000-0000-0000502C0000}"/>
    <cellStyle name="Įprastas 3 7 3 2 2" xfId="5698" xr:uid="{00000000-0005-0000-0000-0000512C0000}"/>
    <cellStyle name="Įprastas 3 7 3 2 2 2" xfId="11463" xr:uid="{00000000-0005-0000-0000-0000522C0000}"/>
    <cellStyle name="Įprastas 3 7 3 2 3" xfId="11462" xr:uid="{00000000-0005-0000-0000-0000532C0000}"/>
    <cellStyle name="Įprastas 3 7 3 3" xfId="5699" xr:uid="{00000000-0005-0000-0000-0000542C0000}"/>
    <cellStyle name="Įprastas 3 7 3 3 2" xfId="11464" xr:uid="{00000000-0005-0000-0000-0000552C0000}"/>
    <cellStyle name="Įprastas 3 7 3 4" xfId="11461" xr:uid="{00000000-0005-0000-0000-0000562C0000}"/>
    <cellStyle name="Įprastas 3 7 4" xfId="5700" xr:uid="{00000000-0005-0000-0000-0000572C0000}"/>
    <cellStyle name="Įprastas 3 7 4 2" xfId="5701" xr:uid="{00000000-0005-0000-0000-0000582C0000}"/>
    <cellStyle name="Įprastas 3 7 4 2 2" xfId="11466" xr:uid="{00000000-0005-0000-0000-0000592C0000}"/>
    <cellStyle name="Įprastas 3 7 4 3" xfId="11465" xr:uid="{00000000-0005-0000-0000-00005A2C0000}"/>
    <cellStyle name="Įprastas 3 7 5" xfId="5702" xr:uid="{00000000-0005-0000-0000-00005B2C0000}"/>
    <cellStyle name="Įprastas 3 7 5 2" xfId="11467" xr:uid="{00000000-0005-0000-0000-00005C2C0000}"/>
    <cellStyle name="Įprastas 3 7 6" xfId="11456" xr:uid="{00000000-0005-0000-0000-00005D2C0000}"/>
    <cellStyle name="Įprastas 3 8" xfId="5703" xr:uid="{00000000-0005-0000-0000-00005E2C0000}"/>
    <cellStyle name="Įprastas 3 8 2" xfId="5704" xr:uid="{00000000-0005-0000-0000-00005F2C0000}"/>
    <cellStyle name="Įprastas 3 8 2 2" xfId="5705" xr:uid="{00000000-0005-0000-0000-0000602C0000}"/>
    <cellStyle name="Įprastas 3 8 2 2 2" xfId="11470" xr:uid="{00000000-0005-0000-0000-0000612C0000}"/>
    <cellStyle name="Įprastas 3 8 2 3" xfId="11469" xr:uid="{00000000-0005-0000-0000-0000622C0000}"/>
    <cellStyle name="Įprastas 3 8 3" xfId="5706" xr:uid="{00000000-0005-0000-0000-0000632C0000}"/>
    <cellStyle name="Įprastas 3 8 3 2" xfId="11471" xr:uid="{00000000-0005-0000-0000-0000642C0000}"/>
    <cellStyle name="Įprastas 3 8 4" xfId="11468" xr:uid="{00000000-0005-0000-0000-0000652C0000}"/>
    <cellStyle name="Įprastas 3 9" xfId="5707" xr:uid="{00000000-0005-0000-0000-0000662C0000}"/>
    <cellStyle name="Įprastas 3 9 2" xfId="5708" xr:uid="{00000000-0005-0000-0000-0000672C0000}"/>
    <cellStyle name="Įprastas 3 9 2 2" xfId="11473" xr:uid="{00000000-0005-0000-0000-0000682C0000}"/>
    <cellStyle name="Įprastas 3 9 3" xfId="11472" xr:uid="{00000000-0005-0000-0000-0000692C0000}"/>
    <cellStyle name="Įprastas 30" xfId="5709" xr:uid="{00000000-0005-0000-0000-00006A2C0000}"/>
    <cellStyle name="Įprastas 30 2" xfId="5710" xr:uid="{00000000-0005-0000-0000-00006B2C0000}"/>
    <cellStyle name="Įprastas 30 2 2" xfId="11475" xr:uid="{00000000-0005-0000-0000-00006C2C0000}"/>
    <cellStyle name="Įprastas 30 3" xfId="5711" xr:uid="{00000000-0005-0000-0000-00006D2C0000}"/>
    <cellStyle name="Įprastas 30 3 2" xfId="11476" xr:uid="{00000000-0005-0000-0000-00006E2C0000}"/>
    <cellStyle name="Įprastas 30 4" xfId="5712" xr:uid="{00000000-0005-0000-0000-00006F2C0000}"/>
    <cellStyle name="Įprastas 30 4 2" xfId="11477" xr:uid="{00000000-0005-0000-0000-0000702C0000}"/>
    <cellStyle name="Įprastas 30 5" xfId="5713" xr:uid="{00000000-0005-0000-0000-0000712C0000}"/>
    <cellStyle name="Įprastas 30 5 2" xfId="11478" xr:uid="{00000000-0005-0000-0000-0000722C0000}"/>
    <cellStyle name="Įprastas 30 6" xfId="5714" xr:uid="{00000000-0005-0000-0000-0000732C0000}"/>
    <cellStyle name="Įprastas 30 6 2" xfId="12331" xr:uid="{00000000-0005-0000-0000-0000742C0000}"/>
    <cellStyle name="Įprastas 30 7" xfId="5715" xr:uid="{00000000-0005-0000-0000-0000752C0000}"/>
    <cellStyle name="Įprastas 30 7 2" xfId="12368" xr:uid="{00000000-0005-0000-0000-0000762C0000}"/>
    <cellStyle name="Įprastas 30 8" xfId="5716" xr:uid="{00000000-0005-0000-0000-0000772C0000}"/>
    <cellStyle name="Įprastas 30 8 2" xfId="12484" xr:uid="{00000000-0005-0000-0000-0000782C0000}"/>
    <cellStyle name="Įprastas 30 9" xfId="11474" xr:uid="{00000000-0005-0000-0000-0000792C0000}"/>
    <cellStyle name="Įprastas 31" xfId="5717" xr:uid="{00000000-0005-0000-0000-00007A2C0000}"/>
    <cellStyle name="Įprastas 31 2" xfId="5718" xr:uid="{00000000-0005-0000-0000-00007B2C0000}"/>
    <cellStyle name="Įprastas 31 2 2" xfId="11480" xr:uid="{00000000-0005-0000-0000-00007C2C0000}"/>
    <cellStyle name="Įprastas 31 3" xfId="11479" xr:uid="{00000000-0005-0000-0000-00007D2C0000}"/>
    <cellStyle name="Įprastas 32" xfId="5719" xr:uid="{00000000-0005-0000-0000-00007E2C0000}"/>
    <cellStyle name="Įprastas 32 2" xfId="5720" xr:uid="{00000000-0005-0000-0000-00007F2C0000}"/>
    <cellStyle name="Įprastas 32 2 2" xfId="11482" xr:uid="{00000000-0005-0000-0000-0000802C0000}"/>
    <cellStyle name="Įprastas 32 3" xfId="11481" xr:uid="{00000000-0005-0000-0000-0000812C0000}"/>
    <cellStyle name="Įprastas 33" xfId="5721" xr:uid="{00000000-0005-0000-0000-0000822C0000}"/>
    <cellStyle name="Įprastas 33 2" xfId="5722" xr:uid="{00000000-0005-0000-0000-0000832C0000}"/>
    <cellStyle name="Įprastas 33 2 2" xfId="11484" xr:uid="{00000000-0005-0000-0000-0000842C0000}"/>
    <cellStyle name="Įprastas 33 3" xfId="11483" xr:uid="{00000000-0005-0000-0000-0000852C0000}"/>
    <cellStyle name="Įprastas 34" xfId="5723" xr:uid="{00000000-0005-0000-0000-0000862C0000}"/>
    <cellStyle name="Įprastas 34 2" xfId="5724" xr:uid="{00000000-0005-0000-0000-0000872C0000}"/>
    <cellStyle name="Įprastas 34 2 2" xfId="11486" xr:uid="{00000000-0005-0000-0000-0000882C0000}"/>
    <cellStyle name="Įprastas 34 3" xfId="11485" xr:uid="{00000000-0005-0000-0000-0000892C0000}"/>
    <cellStyle name="Įprastas 35" xfId="5725" xr:uid="{00000000-0005-0000-0000-00008A2C0000}"/>
    <cellStyle name="Įprastas 35 2" xfId="5726" xr:uid="{00000000-0005-0000-0000-00008B2C0000}"/>
    <cellStyle name="Įprastas 35 2 2" xfId="11488" xr:uid="{00000000-0005-0000-0000-00008C2C0000}"/>
    <cellStyle name="Įprastas 35 3" xfId="5727" xr:uid="{00000000-0005-0000-0000-00008D2C0000}"/>
    <cellStyle name="Įprastas 35 3 2" xfId="12332" xr:uid="{00000000-0005-0000-0000-00008E2C0000}"/>
    <cellStyle name="Įprastas 35 4" xfId="5728" xr:uid="{00000000-0005-0000-0000-00008F2C0000}"/>
    <cellStyle name="Įprastas 35 4 2" xfId="12485" xr:uid="{00000000-0005-0000-0000-0000902C0000}"/>
    <cellStyle name="Įprastas 35 5" xfId="11487" xr:uid="{00000000-0005-0000-0000-0000912C0000}"/>
    <cellStyle name="Įprastas 36" xfId="5729" xr:uid="{00000000-0005-0000-0000-0000922C0000}"/>
    <cellStyle name="Įprastas 36 2" xfId="5730" xr:uid="{00000000-0005-0000-0000-0000932C0000}"/>
    <cellStyle name="Įprastas 36 2 2" xfId="11490" xr:uid="{00000000-0005-0000-0000-0000942C0000}"/>
    <cellStyle name="Įprastas 36 3" xfId="5731" xr:uid="{00000000-0005-0000-0000-0000952C0000}"/>
    <cellStyle name="Įprastas 36 3 2" xfId="11491" xr:uid="{00000000-0005-0000-0000-0000962C0000}"/>
    <cellStyle name="Įprastas 36 4" xfId="5732" xr:uid="{00000000-0005-0000-0000-0000972C0000}"/>
    <cellStyle name="Įprastas 36 4 2" xfId="11492" xr:uid="{00000000-0005-0000-0000-0000982C0000}"/>
    <cellStyle name="Įprastas 36 5" xfId="5733" xr:uid="{00000000-0005-0000-0000-0000992C0000}"/>
    <cellStyle name="Įprastas 36 5 2" xfId="12333" xr:uid="{00000000-0005-0000-0000-00009A2C0000}"/>
    <cellStyle name="Įprastas 36 6" xfId="5734" xr:uid="{00000000-0005-0000-0000-00009B2C0000}"/>
    <cellStyle name="Įprastas 36 6 2" xfId="12486" xr:uid="{00000000-0005-0000-0000-00009C2C0000}"/>
    <cellStyle name="Įprastas 36 7" xfId="11489" xr:uid="{00000000-0005-0000-0000-00009D2C0000}"/>
    <cellStyle name="Įprastas 37" xfId="5735" xr:uid="{00000000-0005-0000-0000-00009E2C0000}"/>
    <cellStyle name="Įprastas 37 2" xfId="5736" xr:uid="{00000000-0005-0000-0000-00009F2C0000}"/>
    <cellStyle name="Įprastas 37 2 2" xfId="11494" xr:uid="{00000000-0005-0000-0000-0000A02C0000}"/>
    <cellStyle name="Įprastas 37 3" xfId="5737" xr:uid="{00000000-0005-0000-0000-0000A12C0000}"/>
    <cellStyle name="Įprastas 37 3 2" xfId="12334" xr:uid="{00000000-0005-0000-0000-0000A22C0000}"/>
    <cellStyle name="Įprastas 37 4" xfId="5738" xr:uid="{00000000-0005-0000-0000-0000A32C0000}"/>
    <cellStyle name="Įprastas 37 4 2" xfId="12487" xr:uid="{00000000-0005-0000-0000-0000A42C0000}"/>
    <cellStyle name="Įprastas 37 5" xfId="11493" xr:uid="{00000000-0005-0000-0000-0000A52C0000}"/>
    <cellStyle name="Įprastas 38" xfId="5739" xr:uid="{00000000-0005-0000-0000-0000A62C0000}"/>
    <cellStyle name="Įprastas 38 2" xfId="5740" xr:uid="{00000000-0005-0000-0000-0000A72C0000}"/>
    <cellStyle name="Įprastas 38 2 2" xfId="11496" xr:uid="{00000000-0005-0000-0000-0000A82C0000}"/>
    <cellStyle name="Įprastas 38 3" xfId="5741" xr:uid="{00000000-0005-0000-0000-0000A92C0000}"/>
    <cellStyle name="Įprastas 38 3 2" xfId="11497" xr:uid="{00000000-0005-0000-0000-0000AA2C0000}"/>
    <cellStyle name="Įprastas 38 4" xfId="5742" xr:uid="{00000000-0005-0000-0000-0000AB2C0000}"/>
    <cellStyle name="Įprastas 38 4 2" xfId="11498" xr:uid="{00000000-0005-0000-0000-0000AC2C0000}"/>
    <cellStyle name="Įprastas 38 5" xfId="5743" xr:uid="{00000000-0005-0000-0000-0000AD2C0000}"/>
    <cellStyle name="Įprastas 38 5 2" xfId="12335" xr:uid="{00000000-0005-0000-0000-0000AE2C0000}"/>
    <cellStyle name="Įprastas 38 6" xfId="5744" xr:uid="{00000000-0005-0000-0000-0000AF2C0000}"/>
    <cellStyle name="Įprastas 38 6 2" xfId="12396" xr:uid="{00000000-0005-0000-0000-0000B02C0000}"/>
    <cellStyle name="Įprastas 38 7" xfId="5745" xr:uid="{00000000-0005-0000-0000-0000B12C0000}"/>
    <cellStyle name="Įprastas 38 7 2" xfId="12488" xr:uid="{00000000-0005-0000-0000-0000B22C0000}"/>
    <cellStyle name="Įprastas 38 8" xfId="11495" xr:uid="{00000000-0005-0000-0000-0000B32C0000}"/>
    <cellStyle name="Įprastas 39" xfId="5746" xr:uid="{00000000-0005-0000-0000-0000B42C0000}"/>
    <cellStyle name="Įprastas 39 2" xfId="5747" xr:uid="{00000000-0005-0000-0000-0000B52C0000}"/>
    <cellStyle name="Įprastas 39 2 2" xfId="11500" xr:uid="{00000000-0005-0000-0000-0000B62C0000}"/>
    <cellStyle name="Įprastas 39 3" xfId="5748" xr:uid="{00000000-0005-0000-0000-0000B72C0000}"/>
    <cellStyle name="Įprastas 39 3 2" xfId="11501" xr:uid="{00000000-0005-0000-0000-0000B82C0000}"/>
    <cellStyle name="Įprastas 39 4" xfId="5749" xr:uid="{00000000-0005-0000-0000-0000B92C0000}"/>
    <cellStyle name="Įprastas 39 4 2" xfId="11502" xr:uid="{00000000-0005-0000-0000-0000BA2C0000}"/>
    <cellStyle name="Įprastas 39 5" xfId="5750" xr:uid="{00000000-0005-0000-0000-0000BB2C0000}"/>
    <cellStyle name="Įprastas 39 5 2" xfId="12336" xr:uid="{00000000-0005-0000-0000-0000BC2C0000}"/>
    <cellStyle name="Įprastas 39 6" xfId="5751" xr:uid="{00000000-0005-0000-0000-0000BD2C0000}"/>
    <cellStyle name="Įprastas 39 6 2" xfId="12489" xr:uid="{00000000-0005-0000-0000-0000BE2C0000}"/>
    <cellStyle name="Įprastas 39 7" xfId="11499" xr:uid="{00000000-0005-0000-0000-0000BF2C0000}"/>
    <cellStyle name="Įprastas 4" xfId="5752" xr:uid="{00000000-0005-0000-0000-0000C02C0000}"/>
    <cellStyle name="Įprastas 4 2" xfId="5753" xr:uid="{00000000-0005-0000-0000-0000C12C0000}"/>
    <cellStyle name="Įprastas 4 2 2" xfId="5754" xr:uid="{00000000-0005-0000-0000-0000C22C0000}"/>
    <cellStyle name="Įprastas 4 2 2 2" xfId="11505" xr:uid="{00000000-0005-0000-0000-0000C32C0000}"/>
    <cellStyle name="Įprastas 4 2 3" xfId="5755" xr:uid="{00000000-0005-0000-0000-0000C42C0000}"/>
    <cellStyle name="Įprastas 4 2 3 2" xfId="11506" xr:uid="{00000000-0005-0000-0000-0000C52C0000}"/>
    <cellStyle name="Įprastas 4 2 4" xfId="5756" xr:uid="{00000000-0005-0000-0000-0000C62C0000}"/>
    <cellStyle name="Įprastas 4 2 4 2" xfId="11507" xr:uid="{00000000-0005-0000-0000-0000C72C0000}"/>
    <cellStyle name="Įprastas 4 2 5" xfId="5757" xr:uid="{00000000-0005-0000-0000-0000C82C0000}"/>
    <cellStyle name="Įprastas 4 2 5 2" xfId="12337" xr:uid="{00000000-0005-0000-0000-0000C92C0000}"/>
    <cellStyle name="Įprastas 4 2 6" xfId="11504" xr:uid="{00000000-0005-0000-0000-0000CA2C0000}"/>
    <cellStyle name="Įprastas 4 3" xfId="5758" xr:uid="{00000000-0005-0000-0000-0000CB2C0000}"/>
    <cellStyle name="Įprastas 4 3 2" xfId="5759" xr:uid="{00000000-0005-0000-0000-0000CC2C0000}"/>
    <cellStyle name="Įprastas 4 3 2 2" xfId="5760" xr:uid="{00000000-0005-0000-0000-0000CD2C0000}"/>
    <cellStyle name="Įprastas 4 3 2 2 2" xfId="5761" xr:uid="{00000000-0005-0000-0000-0000CE2C0000}"/>
    <cellStyle name="Įprastas 4 3 2 2 2 2" xfId="11511" xr:uid="{00000000-0005-0000-0000-0000CF2C0000}"/>
    <cellStyle name="Įprastas 4 3 2 2 3" xfId="11510" xr:uid="{00000000-0005-0000-0000-0000D02C0000}"/>
    <cellStyle name="Įprastas 4 3 2 3" xfId="5762" xr:uid="{00000000-0005-0000-0000-0000D12C0000}"/>
    <cellStyle name="Įprastas 4 3 2 3 2" xfId="11512" xr:uid="{00000000-0005-0000-0000-0000D22C0000}"/>
    <cellStyle name="Įprastas 4 3 2 4" xfId="11509" xr:uid="{00000000-0005-0000-0000-0000D32C0000}"/>
    <cellStyle name="Įprastas 4 3 3" xfId="5763" xr:uid="{00000000-0005-0000-0000-0000D42C0000}"/>
    <cellStyle name="Įprastas 4 3 3 2" xfId="5764" xr:uid="{00000000-0005-0000-0000-0000D52C0000}"/>
    <cellStyle name="Įprastas 4 3 3 2 2" xfId="11514" xr:uid="{00000000-0005-0000-0000-0000D62C0000}"/>
    <cellStyle name="Įprastas 4 3 3 3" xfId="11513" xr:uid="{00000000-0005-0000-0000-0000D72C0000}"/>
    <cellStyle name="Įprastas 4 3 4" xfId="5765" xr:uid="{00000000-0005-0000-0000-0000D82C0000}"/>
    <cellStyle name="Įprastas 4 3 4 2" xfId="11515" xr:uid="{00000000-0005-0000-0000-0000D92C0000}"/>
    <cellStyle name="Įprastas 4 3 5" xfId="11508" xr:uid="{00000000-0005-0000-0000-0000DA2C0000}"/>
    <cellStyle name="Įprastas 4 4" xfId="5766" xr:uid="{00000000-0005-0000-0000-0000DB2C0000}"/>
    <cellStyle name="Įprastas 4 4 2" xfId="5767" xr:uid="{00000000-0005-0000-0000-0000DC2C0000}"/>
    <cellStyle name="Įprastas 4 4 2 2" xfId="5768" xr:uid="{00000000-0005-0000-0000-0000DD2C0000}"/>
    <cellStyle name="Įprastas 4 4 2 2 2" xfId="11518" xr:uid="{00000000-0005-0000-0000-0000DE2C0000}"/>
    <cellStyle name="Įprastas 4 4 2 3" xfId="11517" xr:uid="{00000000-0005-0000-0000-0000DF2C0000}"/>
    <cellStyle name="Įprastas 4 4 3" xfId="5769" xr:uid="{00000000-0005-0000-0000-0000E02C0000}"/>
    <cellStyle name="Įprastas 4 4 3 2" xfId="11519" xr:uid="{00000000-0005-0000-0000-0000E12C0000}"/>
    <cellStyle name="Įprastas 4 4 4" xfId="11516" xr:uid="{00000000-0005-0000-0000-0000E22C0000}"/>
    <cellStyle name="Įprastas 4 5" xfId="5770" xr:uid="{00000000-0005-0000-0000-0000E32C0000}"/>
    <cellStyle name="Įprastas 4 5 2" xfId="11520" xr:uid="{00000000-0005-0000-0000-0000E42C0000}"/>
    <cellStyle name="Įprastas 4 6" xfId="5771" xr:uid="{00000000-0005-0000-0000-0000E52C0000}"/>
    <cellStyle name="Įprastas 4 6 2" xfId="11521" xr:uid="{00000000-0005-0000-0000-0000E62C0000}"/>
    <cellStyle name="Įprastas 4 7" xfId="5772" xr:uid="{00000000-0005-0000-0000-0000E72C0000}"/>
    <cellStyle name="Įprastas 4 7 2" xfId="12456" xr:uid="{00000000-0005-0000-0000-0000E82C0000}"/>
    <cellStyle name="Įprastas 4 8" xfId="11503" xr:uid="{00000000-0005-0000-0000-0000E92C0000}"/>
    <cellStyle name="Įprastas 40" xfId="5773" xr:uid="{00000000-0005-0000-0000-0000EA2C0000}"/>
    <cellStyle name="Įprastas 40 2" xfId="11522" xr:uid="{00000000-0005-0000-0000-0000EB2C0000}"/>
    <cellStyle name="Įprastas 41" xfId="5774" xr:uid="{00000000-0005-0000-0000-0000EC2C0000}"/>
    <cellStyle name="Įprastas 41 2" xfId="11523" xr:uid="{00000000-0005-0000-0000-0000ED2C0000}"/>
    <cellStyle name="Įprastas 42" xfId="5775" xr:uid="{00000000-0005-0000-0000-0000EE2C0000}"/>
    <cellStyle name="Įprastas 42 2" xfId="11524" xr:uid="{00000000-0005-0000-0000-0000EF2C0000}"/>
    <cellStyle name="Įprastas 43" xfId="5776" xr:uid="{00000000-0005-0000-0000-0000F02C0000}"/>
    <cellStyle name="Įprastas 43 2" xfId="11525" xr:uid="{00000000-0005-0000-0000-0000F12C0000}"/>
    <cellStyle name="Įprastas 44" xfId="5777" xr:uid="{00000000-0005-0000-0000-0000F22C0000}"/>
    <cellStyle name="Įprastas 44 2" xfId="11526" xr:uid="{00000000-0005-0000-0000-0000F32C0000}"/>
    <cellStyle name="Įprastas 45" xfId="5778" xr:uid="{00000000-0005-0000-0000-0000F42C0000}"/>
    <cellStyle name="Įprastas 45 2" xfId="11527" xr:uid="{00000000-0005-0000-0000-0000F52C0000}"/>
    <cellStyle name="Įprastas 46" xfId="5779" xr:uid="{00000000-0005-0000-0000-0000F62C0000}"/>
    <cellStyle name="Įprastas 46 2" xfId="11528" xr:uid="{00000000-0005-0000-0000-0000F72C0000}"/>
    <cellStyle name="Įprastas 47" xfId="5780" xr:uid="{00000000-0005-0000-0000-0000F82C0000}"/>
    <cellStyle name="Įprastas 47 2" xfId="11529" xr:uid="{00000000-0005-0000-0000-0000F92C0000}"/>
    <cellStyle name="Įprastas 48" xfId="5781" xr:uid="{00000000-0005-0000-0000-0000FA2C0000}"/>
    <cellStyle name="Įprastas 48 2" xfId="7917" xr:uid="{00000000-0005-0000-0000-0000FB2C0000}"/>
    <cellStyle name="Įprastas 49" xfId="5782" xr:uid="{00000000-0005-0000-0000-0000FC2C0000}"/>
    <cellStyle name="Įprastas 49 2" xfId="7918" xr:uid="{00000000-0005-0000-0000-0000FD2C0000}"/>
    <cellStyle name="Įprastas 5" xfId="5783" xr:uid="{00000000-0005-0000-0000-0000FE2C0000}"/>
    <cellStyle name="Įprastas 5 10" xfId="5784" xr:uid="{00000000-0005-0000-0000-0000FF2C0000}"/>
    <cellStyle name="Įprastas 5 10 2" xfId="5785" xr:uid="{00000000-0005-0000-0000-0000002D0000}"/>
    <cellStyle name="Įprastas 5 10 2 2" xfId="12457" xr:uid="{00000000-0005-0000-0000-0000012D0000}"/>
    <cellStyle name="Įprastas 5 10 3" xfId="12309" xr:uid="{00000000-0005-0000-0000-0000022D0000}"/>
    <cellStyle name="Įprastas 5 11" xfId="11530" xr:uid="{00000000-0005-0000-0000-0000032D0000}"/>
    <cellStyle name="Įprastas 5 2" xfId="5786" xr:uid="{00000000-0005-0000-0000-0000042D0000}"/>
    <cellStyle name="Įprastas 5 2 10" xfId="11531" xr:uid="{00000000-0005-0000-0000-0000052D0000}"/>
    <cellStyle name="Įprastas 5 2 2" xfId="5787" xr:uid="{00000000-0005-0000-0000-0000062D0000}"/>
    <cellStyle name="Įprastas 5 2 2 2" xfId="5788" xr:uid="{00000000-0005-0000-0000-0000072D0000}"/>
    <cellStyle name="Įprastas 5 2 2 2 2" xfId="5789" xr:uid="{00000000-0005-0000-0000-0000082D0000}"/>
    <cellStyle name="Įprastas 5 2 2 2 2 2" xfId="5790" xr:uid="{00000000-0005-0000-0000-0000092D0000}"/>
    <cellStyle name="Įprastas 5 2 2 2 2 2 2" xfId="5791" xr:uid="{00000000-0005-0000-0000-00000A2D0000}"/>
    <cellStyle name="Įprastas 5 2 2 2 2 2 2 2" xfId="11536" xr:uid="{00000000-0005-0000-0000-00000B2D0000}"/>
    <cellStyle name="Įprastas 5 2 2 2 2 2 3" xfId="11535" xr:uid="{00000000-0005-0000-0000-00000C2D0000}"/>
    <cellStyle name="Įprastas 5 2 2 2 2 3" xfId="5792" xr:uid="{00000000-0005-0000-0000-00000D2D0000}"/>
    <cellStyle name="Įprastas 5 2 2 2 2 3 2" xfId="11537" xr:uid="{00000000-0005-0000-0000-00000E2D0000}"/>
    <cellStyle name="Įprastas 5 2 2 2 2 4" xfId="11534" xr:uid="{00000000-0005-0000-0000-00000F2D0000}"/>
    <cellStyle name="Įprastas 5 2 2 2 3" xfId="5793" xr:uid="{00000000-0005-0000-0000-0000102D0000}"/>
    <cellStyle name="Įprastas 5 2 2 2 3 2" xfId="5794" xr:uid="{00000000-0005-0000-0000-0000112D0000}"/>
    <cellStyle name="Įprastas 5 2 2 2 3 2 2" xfId="11539" xr:uid="{00000000-0005-0000-0000-0000122D0000}"/>
    <cellStyle name="Įprastas 5 2 2 2 3 3" xfId="11538" xr:uid="{00000000-0005-0000-0000-0000132D0000}"/>
    <cellStyle name="Įprastas 5 2 2 2 4" xfId="5795" xr:uid="{00000000-0005-0000-0000-0000142D0000}"/>
    <cellStyle name="Įprastas 5 2 2 2 4 2" xfId="11540" xr:uid="{00000000-0005-0000-0000-0000152D0000}"/>
    <cellStyle name="Įprastas 5 2 2 2 5" xfId="11533" xr:uid="{00000000-0005-0000-0000-0000162D0000}"/>
    <cellStyle name="Įprastas 5 2 2 3" xfId="5796" xr:uid="{00000000-0005-0000-0000-0000172D0000}"/>
    <cellStyle name="Įprastas 5 2 2 3 2" xfId="5797" xr:uid="{00000000-0005-0000-0000-0000182D0000}"/>
    <cellStyle name="Įprastas 5 2 2 3 2 2" xfId="5798" xr:uid="{00000000-0005-0000-0000-0000192D0000}"/>
    <cellStyle name="Įprastas 5 2 2 3 2 2 2" xfId="11543" xr:uid="{00000000-0005-0000-0000-00001A2D0000}"/>
    <cellStyle name="Įprastas 5 2 2 3 2 3" xfId="11542" xr:uid="{00000000-0005-0000-0000-00001B2D0000}"/>
    <cellStyle name="Įprastas 5 2 2 3 3" xfId="5799" xr:uid="{00000000-0005-0000-0000-00001C2D0000}"/>
    <cellStyle name="Įprastas 5 2 2 3 3 2" xfId="11544" xr:uid="{00000000-0005-0000-0000-00001D2D0000}"/>
    <cellStyle name="Įprastas 5 2 2 3 4" xfId="11541" xr:uid="{00000000-0005-0000-0000-00001E2D0000}"/>
    <cellStyle name="Įprastas 5 2 2 4" xfId="5800" xr:uid="{00000000-0005-0000-0000-00001F2D0000}"/>
    <cellStyle name="Įprastas 5 2 2 4 2" xfId="5801" xr:uid="{00000000-0005-0000-0000-0000202D0000}"/>
    <cellStyle name="Įprastas 5 2 2 4 2 2" xfId="11546" xr:uid="{00000000-0005-0000-0000-0000212D0000}"/>
    <cellStyle name="Įprastas 5 2 2 4 3" xfId="11545" xr:uid="{00000000-0005-0000-0000-0000222D0000}"/>
    <cellStyle name="Įprastas 5 2 2 5" xfId="5802" xr:uid="{00000000-0005-0000-0000-0000232D0000}"/>
    <cellStyle name="Įprastas 5 2 2 5 2" xfId="11547" xr:uid="{00000000-0005-0000-0000-0000242D0000}"/>
    <cellStyle name="Įprastas 5 2 2 6" xfId="11532" xr:uid="{00000000-0005-0000-0000-0000252D0000}"/>
    <cellStyle name="Įprastas 5 2 3" xfId="5803" xr:uid="{00000000-0005-0000-0000-0000262D0000}"/>
    <cellStyle name="Įprastas 5 2 3 2" xfId="5804" xr:uid="{00000000-0005-0000-0000-0000272D0000}"/>
    <cellStyle name="Įprastas 5 2 3 2 2" xfId="5805" xr:uid="{00000000-0005-0000-0000-0000282D0000}"/>
    <cellStyle name="Įprastas 5 2 3 2 2 2" xfId="5806" xr:uid="{00000000-0005-0000-0000-0000292D0000}"/>
    <cellStyle name="Įprastas 5 2 3 2 2 2 2" xfId="11551" xr:uid="{00000000-0005-0000-0000-00002A2D0000}"/>
    <cellStyle name="Įprastas 5 2 3 2 2 3" xfId="11550" xr:uid="{00000000-0005-0000-0000-00002B2D0000}"/>
    <cellStyle name="Įprastas 5 2 3 2 3" xfId="5807" xr:uid="{00000000-0005-0000-0000-00002C2D0000}"/>
    <cellStyle name="Įprastas 5 2 3 2 3 2" xfId="11552" xr:uid="{00000000-0005-0000-0000-00002D2D0000}"/>
    <cellStyle name="Įprastas 5 2 3 2 4" xfId="11549" xr:uid="{00000000-0005-0000-0000-00002E2D0000}"/>
    <cellStyle name="Įprastas 5 2 3 3" xfId="5808" xr:uid="{00000000-0005-0000-0000-00002F2D0000}"/>
    <cellStyle name="Įprastas 5 2 3 3 2" xfId="5809" xr:uid="{00000000-0005-0000-0000-0000302D0000}"/>
    <cellStyle name="Įprastas 5 2 3 3 2 2" xfId="11554" xr:uid="{00000000-0005-0000-0000-0000312D0000}"/>
    <cellStyle name="Įprastas 5 2 3 3 3" xfId="11553" xr:uid="{00000000-0005-0000-0000-0000322D0000}"/>
    <cellStyle name="Įprastas 5 2 3 4" xfId="5810" xr:uid="{00000000-0005-0000-0000-0000332D0000}"/>
    <cellStyle name="Įprastas 5 2 3 4 2" xfId="11555" xr:uid="{00000000-0005-0000-0000-0000342D0000}"/>
    <cellStyle name="Įprastas 5 2 3 5" xfId="11548" xr:uid="{00000000-0005-0000-0000-0000352D0000}"/>
    <cellStyle name="Įprastas 5 2 4" xfId="5811" xr:uid="{00000000-0005-0000-0000-0000362D0000}"/>
    <cellStyle name="Įprastas 5 2 4 2" xfId="5812" xr:uid="{00000000-0005-0000-0000-0000372D0000}"/>
    <cellStyle name="Įprastas 5 2 4 2 2" xfId="5813" xr:uid="{00000000-0005-0000-0000-0000382D0000}"/>
    <cellStyle name="Įprastas 5 2 4 2 2 2" xfId="11558" xr:uid="{00000000-0005-0000-0000-0000392D0000}"/>
    <cellStyle name="Įprastas 5 2 4 2 3" xfId="11557" xr:uid="{00000000-0005-0000-0000-00003A2D0000}"/>
    <cellStyle name="Įprastas 5 2 4 3" xfId="5814" xr:uid="{00000000-0005-0000-0000-00003B2D0000}"/>
    <cellStyle name="Įprastas 5 2 4 3 2" xfId="11559" xr:uid="{00000000-0005-0000-0000-00003C2D0000}"/>
    <cellStyle name="Įprastas 5 2 4 4" xfId="11556" xr:uid="{00000000-0005-0000-0000-00003D2D0000}"/>
    <cellStyle name="Įprastas 5 2 5" xfId="5815" xr:uid="{00000000-0005-0000-0000-00003E2D0000}"/>
    <cellStyle name="Įprastas 5 2 5 2" xfId="5816" xr:uid="{00000000-0005-0000-0000-00003F2D0000}"/>
    <cellStyle name="Įprastas 5 2 5 2 2" xfId="11561" xr:uid="{00000000-0005-0000-0000-0000402D0000}"/>
    <cellStyle name="Įprastas 5 2 5 3" xfId="11560" xr:uid="{00000000-0005-0000-0000-0000412D0000}"/>
    <cellStyle name="Įprastas 5 2 6" xfId="5817" xr:uid="{00000000-0005-0000-0000-0000422D0000}"/>
    <cellStyle name="Įprastas 5 2 6 2" xfId="11562" xr:uid="{00000000-0005-0000-0000-0000432D0000}"/>
    <cellStyle name="Įprastas 5 2 7" xfId="5818" xr:uid="{00000000-0005-0000-0000-0000442D0000}"/>
    <cellStyle name="Įprastas 5 2 7 2" xfId="11563" xr:uid="{00000000-0005-0000-0000-0000452D0000}"/>
    <cellStyle name="Įprastas 5 2 8" xfId="5819" xr:uid="{00000000-0005-0000-0000-0000462D0000}"/>
    <cellStyle name="Įprastas 5 2 8 2" xfId="11564" xr:uid="{00000000-0005-0000-0000-0000472D0000}"/>
    <cellStyle name="Įprastas 5 2 9" xfId="5820" xr:uid="{00000000-0005-0000-0000-0000482D0000}"/>
    <cellStyle name="Įprastas 5 2 9 2" xfId="12339" xr:uid="{00000000-0005-0000-0000-0000492D0000}"/>
    <cellStyle name="Įprastas 5 3" xfId="5821" xr:uid="{00000000-0005-0000-0000-00004A2D0000}"/>
    <cellStyle name="Įprastas 5 3 2" xfId="5822" xr:uid="{00000000-0005-0000-0000-00004B2D0000}"/>
    <cellStyle name="Įprastas 5 3 2 2" xfId="5823" xr:uid="{00000000-0005-0000-0000-00004C2D0000}"/>
    <cellStyle name="Įprastas 5 3 2 2 2" xfId="5824" xr:uid="{00000000-0005-0000-0000-00004D2D0000}"/>
    <cellStyle name="Įprastas 5 3 2 2 2 2" xfId="5825" xr:uid="{00000000-0005-0000-0000-00004E2D0000}"/>
    <cellStyle name="Įprastas 5 3 2 2 2 2 2" xfId="11569" xr:uid="{00000000-0005-0000-0000-00004F2D0000}"/>
    <cellStyle name="Įprastas 5 3 2 2 2 3" xfId="11568" xr:uid="{00000000-0005-0000-0000-0000502D0000}"/>
    <cellStyle name="Įprastas 5 3 2 2 3" xfId="5826" xr:uid="{00000000-0005-0000-0000-0000512D0000}"/>
    <cellStyle name="Įprastas 5 3 2 2 3 2" xfId="11570" xr:uid="{00000000-0005-0000-0000-0000522D0000}"/>
    <cellStyle name="Įprastas 5 3 2 2 4" xfId="11567" xr:uid="{00000000-0005-0000-0000-0000532D0000}"/>
    <cellStyle name="Įprastas 5 3 2 3" xfId="5827" xr:uid="{00000000-0005-0000-0000-0000542D0000}"/>
    <cellStyle name="Įprastas 5 3 2 3 2" xfId="5828" xr:uid="{00000000-0005-0000-0000-0000552D0000}"/>
    <cellStyle name="Įprastas 5 3 2 3 2 2" xfId="11572" xr:uid="{00000000-0005-0000-0000-0000562D0000}"/>
    <cellStyle name="Įprastas 5 3 2 3 3" xfId="11571" xr:uid="{00000000-0005-0000-0000-0000572D0000}"/>
    <cellStyle name="Įprastas 5 3 2 4" xfId="5829" xr:uid="{00000000-0005-0000-0000-0000582D0000}"/>
    <cellStyle name="Įprastas 5 3 2 4 2" xfId="11573" xr:uid="{00000000-0005-0000-0000-0000592D0000}"/>
    <cellStyle name="Įprastas 5 3 2 5" xfId="11566" xr:uid="{00000000-0005-0000-0000-00005A2D0000}"/>
    <cellStyle name="Įprastas 5 3 3" xfId="5830" xr:uid="{00000000-0005-0000-0000-00005B2D0000}"/>
    <cellStyle name="Įprastas 5 3 3 2" xfId="5831" xr:uid="{00000000-0005-0000-0000-00005C2D0000}"/>
    <cellStyle name="Įprastas 5 3 3 2 2" xfId="5832" xr:uid="{00000000-0005-0000-0000-00005D2D0000}"/>
    <cellStyle name="Įprastas 5 3 3 2 2 2" xfId="11576" xr:uid="{00000000-0005-0000-0000-00005E2D0000}"/>
    <cellStyle name="Įprastas 5 3 3 2 3" xfId="11575" xr:uid="{00000000-0005-0000-0000-00005F2D0000}"/>
    <cellStyle name="Įprastas 5 3 3 3" xfId="5833" xr:uid="{00000000-0005-0000-0000-0000602D0000}"/>
    <cellStyle name="Įprastas 5 3 3 3 2" xfId="11577" xr:uid="{00000000-0005-0000-0000-0000612D0000}"/>
    <cellStyle name="Įprastas 5 3 3 4" xfId="11574" xr:uid="{00000000-0005-0000-0000-0000622D0000}"/>
    <cellStyle name="Įprastas 5 3 4" xfId="5834" xr:uid="{00000000-0005-0000-0000-0000632D0000}"/>
    <cellStyle name="Įprastas 5 3 4 2" xfId="5835" xr:uid="{00000000-0005-0000-0000-0000642D0000}"/>
    <cellStyle name="Įprastas 5 3 4 2 2" xfId="11579" xr:uid="{00000000-0005-0000-0000-0000652D0000}"/>
    <cellStyle name="Įprastas 5 3 4 3" xfId="11578" xr:uid="{00000000-0005-0000-0000-0000662D0000}"/>
    <cellStyle name="Įprastas 5 3 5" xfId="5836" xr:uid="{00000000-0005-0000-0000-0000672D0000}"/>
    <cellStyle name="Įprastas 5 3 5 2" xfId="11580" xr:uid="{00000000-0005-0000-0000-0000682D0000}"/>
    <cellStyle name="Įprastas 5 3 6" xfId="11565" xr:uid="{00000000-0005-0000-0000-0000692D0000}"/>
    <cellStyle name="Įprastas 5 4" xfId="5837" xr:uid="{00000000-0005-0000-0000-00006A2D0000}"/>
    <cellStyle name="Įprastas 5 4 2" xfId="11581" xr:uid="{00000000-0005-0000-0000-00006B2D0000}"/>
    <cellStyle name="Įprastas 5 5" xfId="5838" xr:uid="{00000000-0005-0000-0000-00006C2D0000}"/>
    <cellStyle name="Įprastas 5 5 2" xfId="5839" xr:uid="{00000000-0005-0000-0000-00006D2D0000}"/>
    <cellStyle name="Įprastas 5 5 2 2" xfId="5840" xr:uid="{00000000-0005-0000-0000-00006E2D0000}"/>
    <cellStyle name="Įprastas 5 5 2 2 2" xfId="5841" xr:uid="{00000000-0005-0000-0000-00006F2D0000}"/>
    <cellStyle name="Įprastas 5 5 2 2 2 2" xfId="11585" xr:uid="{00000000-0005-0000-0000-0000702D0000}"/>
    <cellStyle name="Įprastas 5 5 2 2 3" xfId="11584" xr:uid="{00000000-0005-0000-0000-0000712D0000}"/>
    <cellStyle name="Įprastas 5 5 2 3" xfId="5842" xr:uid="{00000000-0005-0000-0000-0000722D0000}"/>
    <cellStyle name="Įprastas 5 5 2 3 2" xfId="11586" xr:uid="{00000000-0005-0000-0000-0000732D0000}"/>
    <cellStyle name="Įprastas 5 5 2 4" xfId="11583" xr:uid="{00000000-0005-0000-0000-0000742D0000}"/>
    <cellStyle name="Įprastas 5 5 3" xfId="5843" xr:uid="{00000000-0005-0000-0000-0000752D0000}"/>
    <cellStyle name="Įprastas 5 5 3 2" xfId="5844" xr:uid="{00000000-0005-0000-0000-0000762D0000}"/>
    <cellStyle name="Įprastas 5 5 3 2 2" xfId="11588" xr:uid="{00000000-0005-0000-0000-0000772D0000}"/>
    <cellStyle name="Įprastas 5 5 3 3" xfId="11587" xr:uid="{00000000-0005-0000-0000-0000782D0000}"/>
    <cellStyle name="Įprastas 5 5 4" xfId="5845" xr:uid="{00000000-0005-0000-0000-0000792D0000}"/>
    <cellStyle name="Įprastas 5 5 4 2" xfId="11589" xr:uid="{00000000-0005-0000-0000-00007A2D0000}"/>
    <cellStyle name="Įprastas 5 5 5" xfId="11582" xr:uid="{00000000-0005-0000-0000-00007B2D0000}"/>
    <cellStyle name="Įprastas 5 6" xfId="5846" xr:uid="{00000000-0005-0000-0000-00007C2D0000}"/>
    <cellStyle name="Įprastas 5 6 2" xfId="5847" xr:uid="{00000000-0005-0000-0000-00007D2D0000}"/>
    <cellStyle name="Įprastas 5 6 2 2" xfId="5848" xr:uid="{00000000-0005-0000-0000-00007E2D0000}"/>
    <cellStyle name="Įprastas 5 6 2 2 2" xfId="5849" xr:uid="{00000000-0005-0000-0000-00007F2D0000}"/>
    <cellStyle name="Įprastas 5 6 2 2 2 2" xfId="11593" xr:uid="{00000000-0005-0000-0000-0000802D0000}"/>
    <cellStyle name="Įprastas 5 6 2 2 3" xfId="11592" xr:uid="{00000000-0005-0000-0000-0000812D0000}"/>
    <cellStyle name="Įprastas 5 6 2 3" xfId="5850" xr:uid="{00000000-0005-0000-0000-0000822D0000}"/>
    <cellStyle name="Įprastas 5 6 2 3 2" xfId="11594" xr:uid="{00000000-0005-0000-0000-0000832D0000}"/>
    <cellStyle name="Įprastas 5 6 2 4" xfId="11591" xr:uid="{00000000-0005-0000-0000-0000842D0000}"/>
    <cellStyle name="Įprastas 5 6 3" xfId="5851" xr:uid="{00000000-0005-0000-0000-0000852D0000}"/>
    <cellStyle name="Įprastas 5 6 3 2" xfId="5852" xr:uid="{00000000-0005-0000-0000-0000862D0000}"/>
    <cellStyle name="Įprastas 5 6 3 2 2" xfId="11596" xr:uid="{00000000-0005-0000-0000-0000872D0000}"/>
    <cellStyle name="Įprastas 5 6 3 3" xfId="11595" xr:uid="{00000000-0005-0000-0000-0000882D0000}"/>
    <cellStyle name="Įprastas 5 6 4" xfId="5853" xr:uid="{00000000-0005-0000-0000-0000892D0000}"/>
    <cellStyle name="Įprastas 5 6 4 2" xfId="11597" xr:uid="{00000000-0005-0000-0000-00008A2D0000}"/>
    <cellStyle name="Įprastas 5 6 5" xfId="11590" xr:uid="{00000000-0005-0000-0000-00008B2D0000}"/>
    <cellStyle name="Įprastas 5 7" xfId="5854" xr:uid="{00000000-0005-0000-0000-00008C2D0000}"/>
    <cellStyle name="Įprastas 5 7 2" xfId="5855" xr:uid="{00000000-0005-0000-0000-00008D2D0000}"/>
    <cellStyle name="Įprastas 5 7 2 2" xfId="5856" xr:uid="{00000000-0005-0000-0000-00008E2D0000}"/>
    <cellStyle name="Įprastas 5 7 2 2 2" xfId="11600" xr:uid="{00000000-0005-0000-0000-00008F2D0000}"/>
    <cellStyle name="Įprastas 5 7 2 3" xfId="11599" xr:uid="{00000000-0005-0000-0000-0000902D0000}"/>
    <cellStyle name="Įprastas 5 7 3" xfId="5857" xr:uid="{00000000-0005-0000-0000-0000912D0000}"/>
    <cellStyle name="Įprastas 5 7 3 2" xfId="11601" xr:uid="{00000000-0005-0000-0000-0000922D0000}"/>
    <cellStyle name="Įprastas 5 7 4" xfId="11598" xr:uid="{00000000-0005-0000-0000-0000932D0000}"/>
    <cellStyle name="Įprastas 5 8" xfId="5858" xr:uid="{00000000-0005-0000-0000-0000942D0000}"/>
    <cellStyle name="Įprastas 5 8 2" xfId="11602" xr:uid="{00000000-0005-0000-0000-0000952D0000}"/>
    <cellStyle name="Įprastas 5 9" xfId="5859" xr:uid="{00000000-0005-0000-0000-0000962D0000}"/>
    <cellStyle name="Įprastas 5 9 2" xfId="11603" xr:uid="{00000000-0005-0000-0000-0000972D0000}"/>
    <cellStyle name="Įprastas 50" xfId="5860" xr:uid="{00000000-0005-0000-0000-0000982D0000}"/>
    <cellStyle name="Įprastas 50 2" xfId="7920" xr:uid="{00000000-0005-0000-0000-0000992D0000}"/>
    <cellStyle name="Įprastas 51" xfId="5861" xr:uid="{00000000-0005-0000-0000-00009A2D0000}"/>
    <cellStyle name="Įprastas 51 2" xfId="12268" xr:uid="{00000000-0005-0000-0000-00009B2D0000}"/>
    <cellStyle name="Įprastas 52" xfId="5862" xr:uid="{00000000-0005-0000-0000-00009C2D0000}"/>
    <cellStyle name="Įprastas 52 2" xfId="12369" xr:uid="{00000000-0005-0000-0000-00009D2D0000}"/>
    <cellStyle name="Įprastas 53" xfId="5863" xr:uid="{00000000-0005-0000-0000-00009E2D0000}"/>
    <cellStyle name="Įprastas 53 2" xfId="12266" xr:uid="{00000000-0005-0000-0000-00009F2D0000}"/>
    <cellStyle name="Įprastas 54" xfId="5864" xr:uid="{00000000-0005-0000-0000-0000A02D0000}"/>
    <cellStyle name="Įprastas 54 2" xfId="12374" xr:uid="{00000000-0005-0000-0000-0000A12D0000}"/>
    <cellStyle name="Įprastas 55" xfId="5865" xr:uid="{00000000-0005-0000-0000-0000A22D0000}"/>
    <cellStyle name="Įprastas 55 2" xfId="12377" xr:uid="{00000000-0005-0000-0000-0000A32D0000}"/>
    <cellStyle name="Įprastas 56" xfId="5866" xr:uid="{00000000-0005-0000-0000-0000A42D0000}"/>
    <cellStyle name="Įprastas 56 2" xfId="12378" xr:uid="{00000000-0005-0000-0000-0000A52D0000}"/>
    <cellStyle name="Įprastas 57" xfId="5867" xr:uid="{00000000-0005-0000-0000-0000A62D0000}"/>
    <cellStyle name="Įprastas 57 2" xfId="12379" xr:uid="{00000000-0005-0000-0000-0000A72D0000}"/>
    <cellStyle name="Įprastas 58" xfId="5868" xr:uid="{00000000-0005-0000-0000-0000A82D0000}"/>
    <cellStyle name="Įprastas 58 2" xfId="12380" xr:uid="{00000000-0005-0000-0000-0000A92D0000}"/>
    <cellStyle name="Įprastas 59" xfId="5869" xr:uid="{00000000-0005-0000-0000-0000AA2D0000}"/>
    <cellStyle name="Įprastas 59 2" xfId="12381" xr:uid="{00000000-0005-0000-0000-0000AB2D0000}"/>
    <cellStyle name="Įprastas 6" xfId="5870" xr:uid="{00000000-0005-0000-0000-0000AC2D0000}"/>
    <cellStyle name="Įprastas 6 2" xfId="5871" xr:uid="{00000000-0005-0000-0000-0000AD2D0000}"/>
    <cellStyle name="Įprastas 6 2 2" xfId="5872" xr:uid="{00000000-0005-0000-0000-0000AE2D0000}"/>
    <cellStyle name="Įprastas 6 2 2 2" xfId="5873" xr:uid="{00000000-0005-0000-0000-0000AF2D0000}"/>
    <cellStyle name="Įprastas 6 2 2 2 2" xfId="5874" xr:uid="{00000000-0005-0000-0000-0000B02D0000}"/>
    <cellStyle name="Įprastas 6 2 2 2 2 2" xfId="11608" xr:uid="{00000000-0005-0000-0000-0000B12D0000}"/>
    <cellStyle name="Įprastas 6 2 2 2 3" xfId="11607" xr:uid="{00000000-0005-0000-0000-0000B22D0000}"/>
    <cellStyle name="Įprastas 6 2 2 3" xfId="5875" xr:uid="{00000000-0005-0000-0000-0000B32D0000}"/>
    <cellStyle name="Įprastas 6 2 2 3 2" xfId="5876" xr:uid="{00000000-0005-0000-0000-0000B42D0000}"/>
    <cellStyle name="Įprastas 6 2 2 3 2 2" xfId="11610" xr:uid="{00000000-0005-0000-0000-0000B52D0000}"/>
    <cellStyle name="Įprastas 6 2 2 3 3" xfId="11609" xr:uid="{00000000-0005-0000-0000-0000B62D0000}"/>
    <cellStyle name="Įprastas 6 2 2 4" xfId="5877" xr:uid="{00000000-0005-0000-0000-0000B72D0000}"/>
    <cellStyle name="Įprastas 6 2 2 4 2" xfId="11611" xr:uid="{00000000-0005-0000-0000-0000B82D0000}"/>
    <cellStyle name="Įprastas 6 2 2 5" xfId="11606" xr:uid="{00000000-0005-0000-0000-0000B92D0000}"/>
    <cellStyle name="Įprastas 6 2 3" xfId="5878" xr:uid="{00000000-0005-0000-0000-0000BA2D0000}"/>
    <cellStyle name="Įprastas 6 2 3 2" xfId="5879" xr:uid="{00000000-0005-0000-0000-0000BB2D0000}"/>
    <cellStyle name="Įprastas 6 2 3 2 2" xfId="11613" xr:uid="{00000000-0005-0000-0000-0000BC2D0000}"/>
    <cellStyle name="Įprastas 6 2 3 3" xfId="11612" xr:uid="{00000000-0005-0000-0000-0000BD2D0000}"/>
    <cellStyle name="Įprastas 6 2 4" xfId="5880" xr:uid="{00000000-0005-0000-0000-0000BE2D0000}"/>
    <cellStyle name="Įprastas 6 2 4 2" xfId="5881" xr:uid="{00000000-0005-0000-0000-0000BF2D0000}"/>
    <cellStyle name="Įprastas 6 2 4 2 2" xfId="11615" xr:uid="{00000000-0005-0000-0000-0000C02D0000}"/>
    <cellStyle name="Įprastas 6 2 4 3" xfId="11614" xr:uid="{00000000-0005-0000-0000-0000C12D0000}"/>
    <cellStyle name="Įprastas 6 2 5" xfId="5882" xr:uid="{00000000-0005-0000-0000-0000C22D0000}"/>
    <cellStyle name="Įprastas 6 2 5 2" xfId="11616" xr:uid="{00000000-0005-0000-0000-0000C32D0000}"/>
    <cellStyle name="Įprastas 6 2 6" xfId="5883" xr:uid="{00000000-0005-0000-0000-0000C42D0000}"/>
    <cellStyle name="Įprastas 6 2 6 2" xfId="11617" xr:uid="{00000000-0005-0000-0000-0000C52D0000}"/>
    <cellStyle name="Įprastas 6 2 7" xfId="11605" xr:uid="{00000000-0005-0000-0000-0000C62D0000}"/>
    <cellStyle name="Įprastas 6 3" xfId="5884" xr:uid="{00000000-0005-0000-0000-0000C72D0000}"/>
    <cellStyle name="Įprastas 6 3 2" xfId="5885" xr:uid="{00000000-0005-0000-0000-0000C82D0000}"/>
    <cellStyle name="Įprastas 6 3 2 2" xfId="5886" xr:uid="{00000000-0005-0000-0000-0000C92D0000}"/>
    <cellStyle name="Įprastas 6 3 2 2 2" xfId="5887" xr:uid="{00000000-0005-0000-0000-0000CA2D0000}"/>
    <cellStyle name="Įprastas 6 3 2 2 2 2" xfId="11621" xr:uid="{00000000-0005-0000-0000-0000CB2D0000}"/>
    <cellStyle name="Įprastas 6 3 2 2 3" xfId="11620" xr:uid="{00000000-0005-0000-0000-0000CC2D0000}"/>
    <cellStyle name="Įprastas 6 3 2 3" xfId="5888" xr:uid="{00000000-0005-0000-0000-0000CD2D0000}"/>
    <cellStyle name="Įprastas 6 3 2 3 2" xfId="5889" xr:uid="{00000000-0005-0000-0000-0000CE2D0000}"/>
    <cellStyle name="Įprastas 6 3 2 3 2 2" xfId="11623" xr:uid="{00000000-0005-0000-0000-0000CF2D0000}"/>
    <cellStyle name="Įprastas 6 3 2 3 3" xfId="11622" xr:uid="{00000000-0005-0000-0000-0000D02D0000}"/>
    <cellStyle name="Įprastas 6 3 2 4" xfId="5890" xr:uid="{00000000-0005-0000-0000-0000D12D0000}"/>
    <cellStyle name="Įprastas 6 3 2 4 2" xfId="11624" xr:uid="{00000000-0005-0000-0000-0000D22D0000}"/>
    <cellStyle name="Įprastas 6 3 2 5" xfId="11619" xr:uid="{00000000-0005-0000-0000-0000D32D0000}"/>
    <cellStyle name="Įprastas 6 3 3" xfId="5891" xr:uid="{00000000-0005-0000-0000-0000D42D0000}"/>
    <cellStyle name="Įprastas 6 3 3 2" xfId="5892" xr:uid="{00000000-0005-0000-0000-0000D52D0000}"/>
    <cellStyle name="Įprastas 6 3 3 2 2" xfId="11626" xr:uid="{00000000-0005-0000-0000-0000D62D0000}"/>
    <cellStyle name="Įprastas 6 3 3 3" xfId="11625" xr:uid="{00000000-0005-0000-0000-0000D72D0000}"/>
    <cellStyle name="Įprastas 6 3 4" xfId="5893" xr:uid="{00000000-0005-0000-0000-0000D82D0000}"/>
    <cellStyle name="Įprastas 6 3 4 2" xfId="5894" xr:uid="{00000000-0005-0000-0000-0000D92D0000}"/>
    <cellStyle name="Įprastas 6 3 4 2 2" xfId="11628" xr:uid="{00000000-0005-0000-0000-0000DA2D0000}"/>
    <cellStyle name="Įprastas 6 3 4 3" xfId="11627" xr:uid="{00000000-0005-0000-0000-0000DB2D0000}"/>
    <cellStyle name="Įprastas 6 3 5" xfId="5895" xr:uid="{00000000-0005-0000-0000-0000DC2D0000}"/>
    <cellStyle name="Įprastas 6 3 5 2" xfId="11629" xr:uid="{00000000-0005-0000-0000-0000DD2D0000}"/>
    <cellStyle name="Įprastas 6 3 6" xfId="5896" xr:uid="{00000000-0005-0000-0000-0000DE2D0000}"/>
    <cellStyle name="Įprastas 6 3 6 2" xfId="11630" xr:uid="{00000000-0005-0000-0000-0000DF2D0000}"/>
    <cellStyle name="Įprastas 6 3 7" xfId="5897" xr:uid="{00000000-0005-0000-0000-0000E02D0000}"/>
    <cellStyle name="Įprastas 6 3 7 2" xfId="12365" xr:uid="{00000000-0005-0000-0000-0000E12D0000}"/>
    <cellStyle name="Įprastas 6 3 8" xfId="11618" xr:uid="{00000000-0005-0000-0000-0000E22D0000}"/>
    <cellStyle name="Įprastas 6 4" xfId="5898" xr:uid="{00000000-0005-0000-0000-0000E32D0000}"/>
    <cellStyle name="Įprastas 6 4 2" xfId="5899" xr:uid="{00000000-0005-0000-0000-0000E42D0000}"/>
    <cellStyle name="Įprastas 6 4 2 2" xfId="5900" xr:uid="{00000000-0005-0000-0000-0000E52D0000}"/>
    <cellStyle name="Įprastas 6 4 2 2 2" xfId="5901" xr:uid="{00000000-0005-0000-0000-0000E62D0000}"/>
    <cellStyle name="Įprastas 6 4 2 2 2 2" xfId="5902" xr:uid="{00000000-0005-0000-0000-0000E72D0000}"/>
    <cellStyle name="Įprastas 6 4 2 2 2 2 2" xfId="11635" xr:uid="{00000000-0005-0000-0000-0000E82D0000}"/>
    <cellStyle name="Įprastas 6 4 2 2 2 3" xfId="11634" xr:uid="{00000000-0005-0000-0000-0000E92D0000}"/>
    <cellStyle name="Įprastas 6 4 2 2 3" xfId="5903" xr:uid="{00000000-0005-0000-0000-0000EA2D0000}"/>
    <cellStyle name="Įprastas 6 4 2 2 3 2" xfId="11636" xr:uid="{00000000-0005-0000-0000-0000EB2D0000}"/>
    <cellStyle name="Įprastas 6 4 2 2 4" xfId="11633" xr:uid="{00000000-0005-0000-0000-0000EC2D0000}"/>
    <cellStyle name="Įprastas 6 4 2 3" xfId="5904" xr:uid="{00000000-0005-0000-0000-0000ED2D0000}"/>
    <cellStyle name="Įprastas 6 4 2 3 2" xfId="5905" xr:uid="{00000000-0005-0000-0000-0000EE2D0000}"/>
    <cellStyle name="Įprastas 6 4 2 3 2 2" xfId="11638" xr:uid="{00000000-0005-0000-0000-0000EF2D0000}"/>
    <cellStyle name="Įprastas 6 4 2 3 3" xfId="11637" xr:uid="{00000000-0005-0000-0000-0000F02D0000}"/>
    <cellStyle name="Įprastas 6 4 2 4" xfId="5906" xr:uid="{00000000-0005-0000-0000-0000F12D0000}"/>
    <cellStyle name="Įprastas 6 4 2 4 2" xfId="11639" xr:uid="{00000000-0005-0000-0000-0000F22D0000}"/>
    <cellStyle name="Įprastas 6 4 2 5" xfId="5907" xr:uid="{00000000-0005-0000-0000-0000F32D0000}"/>
    <cellStyle name="Įprastas 6 4 2 5 2" xfId="11640" xr:uid="{00000000-0005-0000-0000-0000F42D0000}"/>
    <cellStyle name="Įprastas 6 4 2 6" xfId="11632" xr:uid="{00000000-0005-0000-0000-0000F52D0000}"/>
    <cellStyle name="Įprastas 6 4 3" xfId="5908" xr:uid="{00000000-0005-0000-0000-0000F62D0000}"/>
    <cellStyle name="Įprastas 6 4 3 2" xfId="5909" xr:uid="{00000000-0005-0000-0000-0000F72D0000}"/>
    <cellStyle name="Įprastas 6 4 3 2 2" xfId="5910" xr:uid="{00000000-0005-0000-0000-0000F82D0000}"/>
    <cellStyle name="Įprastas 6 4 3 2 2 2" xfId="11643" xr:uid="{00000000-0005-0000-0000-0000F92D0000}"/>
    <cellStyle name="Įprastas 6 4 3 2 3" xfId="11642" xr:uid="{00000000-0005-0000-0000-0000FA2D0000}"/>
    <cellStyle name="Įprastas 6 4 3 3" xfId="5911" xr:uid="{00000000-0005-0000-0000-0000FB2D0000}"/>
    <cellStyle name="Įprastas 6 4 3 3 2" xfId="5912" xr:uid="{00000000-0005-0000-0000-0000FC2D0000}"/>
    <cellStyle name="Įprastas 6 4 3 3 2 2" xfId="11645" xr:uid="{00000000-0005-0000-0000-0000FD2D0000}"/>
    <cellStyle name="Įprastas 6 4 3 3 3" xfId="11644" xr:uid="{00000000-0005-0000-0000-0000FE2D0000}"/>
    <cellStyle name="Įprastas 6 4 3 4" xfId="5913" xr:uid="{00000000-0005-0000-0000-0000FF2D0000}"/>
    <cellStyle name="Įprastas 6 4 3 4 2" xfId="11646" xr:uid="{00000000-0005-0000-0000-0000002E0000}"/>
    <cellStyle name="Įprastas 6 4 3 5" xfId="11641" xr:uid="{00000000-0005-0000-0000-0000012E0000}"/>
    <cellStyle name="Įprastas 6 4 4" xfId="5914" xr:uid="{00000000-0005-0000-0000-0000022E0000}"/>
    <cellStyle name="Įprastas 6 4 4 2" xfId="5915" xr:uid="{00000000-0005-0000-0000-0000032E0000}"/>
    <cellStyle name="Įprastas 6 4 4 2 2" xfId="11648" xr:uid="{00000000-0005-0000-0000-0000042E0000}"/>
    <cellStyle name="Įprastas 6 4 4 3" xfId="11647" xr:uid="{00000000-0005-0000-0000-0000052E0000}"/>
    <cellStyle name="Įprastas 6 4 5" xfId="5916" xr:uid="{00000000-0005-0000-0000-0000062E0000}"/>
    <cellStyle name="Įprastas 6 4 5 2" xfId="5917" xr:uid="{00000000-0005-0000-0000-0000072E0000}"/>
    <cellStyle name="Įprastas 6 4 5 2 2" xfId="11650" xr:uid="{00000000-0005-0000-0000-0000082E0000}"/>
    <cellStyle name="Įprastas 6 4 5 3" xfId="11649" xr:uid="{00000000-0005-0000-0000-0000092E0000}"/>
    <cellStyle name="Įprastas 6 4 6" xfId="5918" xr:uid="{00000000-0005-0000-0000-00000A2E0000}"/>
    <cellStyle name="Įprastas 6 4 6 2" xfId="11651" xr:uid="{00000000-0005-0000-0000-00000B2E0000}"/>
    <cellStyle name="Įprastas 6 4 7" xfId="5919" xr:uid="{00000000-0005-0000-0000-00000C2E0000}"/>
    <cellStyle name="Įprastas 6 4 7 2" xfId="11652" xr:uid="{00000000-0005-0000-0000-00000D2E0000}"/>
    <cellStyle name="Įprastas 6 4 8" xfId="11631" xr:uid="{00000000-0005-0000-0000-00000E2E0000}"/>
    <cellStyle name="Įprastas 6 5" xfId="5920" xr:uid="{00000000-0005-0000-0000-00000F2E0000}"/>
    <cellStyle name="Įprastas 6 5 2" xfId="11653" xr:uid="{00000000-0005-0000-0000-0000102E0000}"/>
    <cellStyle name="Įprastas 6 6" xfId="5921" xr:uid="{00000000-0005-0000-0000-0000112E0000}"/>
    <cellStyle name="Įprastas 6 6 2" xfId="11654" xr:uid="{00000000-0005-0000-0000-0000122E0000}"/>
    <cellStyle name="Įprastas 6 7" xfId="11604" xr:uid="{00000000-0005-0000-0000-0000132E0000}"/>
    <cellStyle name="Įprastas 60" xfId="5922" xr:uid="{00000000-0005-0000-0000-0000142E0000}"/>
    <cellStyle name="Įprastas 60 2" xfId="12382" xr:uid="{00000000-0005-0000-0000-0000152E0000}"/>
    <cellStyle name="Įprastas 61" xfId="5923" xr:uid="{00000000-0005-0000-0000-0000162E0000}"/>
    <cellStyle name="Įprastas 61 2" xfId="12383" xr:uid="{00000000-0005-0000-0000-0000172E0000}"/>
    <cellStyle name="Įprastas 62" xfId="5924" xr:uid="{00000000-0005-0000-0000-0000182E0000}"/>
    <cellStyle name="Įprastas 62 2" xfId="12384" xr:uid="{00000000-0005-0000-0000-0000192E0000}"/>
    <cellStyle name="Įprastas 63" xfId="5925" xr:uid="{00000000-0005-0000-0000-00001A2E0000}"/>
    <cellStyle name="Įprastas 63 2" xfId="12385" xr:uid="{00000000-0005-0000-0000-00001B2E0000}"/>
    <cellStyle name="Įprastas 64" xfId="5926" xr:uid="{00000000-0005-0000-0000-00001C2E0000}"/>
    <cellStyle name="Įprastas 64 2" xfId="12386" xr:uid="{00000000-0005-0000-0000-00001D2E0000}"/>
    <cellStyle name="Įprastas 65" xfId="5927" xr:uid="{00000000-0005-0000-0000-00001E2E0000}"/>
    <cellStyle name="Įprastas 65 2" xfId="12387" xr:uid="{00000000-0005-0000-0000-00001F2E0000}"/>
    <cellStyle name="Įprastas 66" xfId="5928" xr:uid="{00000000-0005-0000-0000-0000202E0000}"/>
    <cellStyle name="Įprastas 66 2" xfId="12388" xr:uid="{00000000-0005-0000-0000-0000212E0000}"/>
    <cellStyle name="Įprastas 67" xfId="5929" xr:uid="{00000000-0005-0000-0000-0000222E0000}"/>
    <cellStyle name="Įprastas 67 2" xfId="12389" xr:uid="{00000000-0005-0000-0000-0000232E0000}"/>
    <cellStyle name="Įprastas 68" xfId="5930" xr:uid="{00000000-0005-0000-0000-0000242E0000}"/>
    <cellStyle name="Įprastas 68 2" xfId="12390" xr:uid="{00000000-0005-0000-0000-0000252E0000}"/>
    <cellStyle name="Įprastas 69" xfId="5931" xr:uid="{00000000-0005-0000-0000-0000262E0000}"/>
    <cellStyle name="Įprastas 69 2" xfId="12391" xr:uid="{00000000-0005-0000-0000-0000272E0000}"/>
    <cellStyle name="Įprastas 7" xfId="5932" xr:uid="{00000000-0005-0000-0000-0000282E0000}"/>
    <cellStyle name="Įprastas 7 2" xfId="5933" xr:uid="{00000000-0005-0000-0000-0000292E0000}"/>
    <cellStyle name="Įprastas 7 2 2" xfId="5934" xr:uid="{00000000-0005-0000-0000-00002A2E0000}"/>
    <cellStyle name="Įprastas 7 2 2 2" xfId="5935" xr:uid="{00000000-0005-0000-0000-00002B2E0000}"/>
    <cellStyle name="Įprastas 7 2 2 2 2" xfId="5936" xr:uid="{00000000-0005-0000-0000-00002C2E0000}"/>
    <cellStyle name="Įprastas 7 2 2 2 2 2" xfId="11659" xr:uid="{00000000-0005-0000-0000-00002D2E0000}"/>
    <cellStyle name="Įprastas 7 2 2 2 3" xfId="11658" xr:uid="{00000000-0005-0000-0000-00002E2E0000}"/>
    <cellStyle name="Įprastas 7 2 2 3" xfId="5937" xr:uid="{00000000-0005-0000-0000-00002F2E0000}"/>
    <cellStyle name="Įprastas 7 2 2 3 2" xfId="11660" xr:uid="{00000000-0005-0000-0000-0000302E0000}"/>
    <cellStyle name="Įprastas 7 2 2 4" xfId="11657" xr:uid="{00000000-0005-0000-0000-0000312E0000}"/>
    <cellStyle name="Įprastas 7 2 3" xfId="5938" xr:uid="{00000000-0005-0000-0000-0000322E0000}"/>
    <cellStyle name="Įprastas 7 2 3 2" xfId="5939" xr:uid="{00000000-0005-0000-0000-0000332E0000}"/>
    <cellStyle name="Įprastas 7 2 3 2 2" xfId="11662" xr:uid="{00000000-0005-0000-0000-0000342E0000}"/>
    <cellStyle name="Įprastas 7 2 3 3" xfId="11661" xr:uid="{00000000-0005-0000-0000-0000352E0000}"/>
    <cellStyle name="Įprastas 7 2 4" xfId="5940" xr:uid="{00000000-0005-0000-0000-0000362E0000}"/>
    <cellStyle name="Įprastas 7 2 4 2" xfId="11663" xr:uid="{00000000-0005-0000-0000-0000372E0000}"/>
    <cellStyle name="Įprastas 7 2 5" xfId="5941" xr:uid="{00000000-0005-0000-0000-0000382E0000}"/>
    <cellStyle name="Įprastas 7 2 5 2" xfId="11664" xr:uid="{00000000-0005-0000-0000-0000392E0000}"/>
    <cellStyle name="Įprastas 7 2 6" xfId="5942" xr:uid="{00000000-0005-0000-0000-00003A2E0000}"/>
    <cellStyle name="Įprastas 7 2 6 2" xfId="11665" xr:uid="{00000000-0005-0000-0000-00003B2E0000}"/>
    <cellStyle name="Įprastas 7 2 7" xfId="5943" xr:uid="{00000000-0005-0000-0000-00003C2E0000}"/>
    <cellStyle name="Įprastas 7 2 7 2" xfId="12340" xr:uid="{00000000-0005-0000-0000-00003D2E0000}"/>
    <cellStyle name="Įprastas 7 2 8" xfId="11656" xr:uid="{00000000-0005-0000-0000-00003E2E0000}"/>
    <cellStyle name="Įprastas 7 3" xfId="5944" xr:uid="{00000000-0005-0000-0000-00003F2E0000}"/>
    <cellStyle name="Įprastas 7 3 2" xfId="5945" xr:uid="{00000000-0005-0000-0000-0000402E0000}"/>
    <cellStyle name="Įprastas 7 3 2 2" xfId="5946" xr:uid="{00000000-0005-0000-0000-0000412E0000}"/>
    <cellStyle name="Įprastas 7 3 2 2 2" xfId="11668" xr:uid="{00000000-0005-0000-0000-0000422E0000}"/>
    <cellStyle name="Įprastas 7 3 2 3" xfId="11667" xr:uid="{00000000-0005-0000-0000-0000432E0000}"/>
    <cellStyle name="Įprastas 7 3 3" xfId="5947" xr:uid="{00000000-0005-0000-0000-0000442E0000}"/>
    <cellStyle name="Įprastas 7 3 3 2" xfId="11669" xr:uid="{00000000-0005-0000-0000-0000452E0000}"/>
    <cellStyle name="Įprastas 7 3 4" xfId="11666" xr:uid="{00000000-0005-0000-0000-0000462E0000}"/>
    <cellStyle name="Įprastas 7 4" xfId="5948" xr:uid="{00000000-0005-0000-0000-0000472E0000}"/>
    <cellStyle name="Įprastas 7 4 2" xfId="11670" xr:uid="{00000000-0005-0000-0000-0000482E0000}"/>
    <cellStyle name="Įprastas 7 5" xfId="5949" xr:uid="{00000000-0005-0000-0000-0000492E0000}"/>
    <cellStyle name="Įprastas 7 5 2" xfId="11671" xr:uid="{00000000-0005-0000-0000-00004A2E0000}"/>
    <cellStyle name="Įprastas 7 6" xfId="5950" xr:uid="{00000000-0005-0000-0000-00004B2E0000}"/>
    <cellStyle name="Įprastas 7 6 2" xfId="12458" xr:uid="{00000000-0005-0000-0000-00004C2E0000}"/>
    <cellStyle name="Įprastas 7 7" xfId="11655" xr:uid="{00000000-0005-0000-0000-00004D2E0000}"/>
    <cellStyle name="Įprastas 70" xfId="5951" xr:uid="{00000000-0005-0000-0000-00004E2E0000}"/>
    <cellStyle name="Įprastas 70 2" xfId="12392" xr:uid="{00000000-0005-0000-0000-00004F2E0000}"/>
    <cellStyle name="Įprastas 71" xfId="5952" xr:uid="{00000000-0005-0000-0000-0000502E0000}"/>
    <cellStyle name="Įprastas 71 2" xfId="12393" xr:uid="{00000000-0005-0000-0000-0000512E0000}"/>
    <cellStyle name="Įprastas 72" xfId="5953" xr:uid="{00000000-0005-0000-0000-0000522E0000}"/>
    <cellStyle name="Įprastas 72 2" xfId="12394" xr:uid="{00000000-0005-0000-0000-0000532E0000}"/>
    <cellStyle name="Įprastas 73" xfId="5954" xr:uid="{00000000-0005-0000-0000-0000542E0000}"/>
    <cellStyle name="Įprastas 73 2" xfId="12344" xr:uid="{00000000-0005-0000-0000-0000552E0000}"/>
    <cellStyle name="Įprastas 74" xfId="5955" xr:uid="{00000000-0005-0000-0000-0000562E0000}"/>
    <cellStyle name="Įprastas 74 2" xfId="5956" xr:uid="{00000000-0005-0000-0000-0000572E0000}"/>
    <cellStyle name="Įprastas 74 2 2" xfId="12490" xr:uid="{00000000-0005-0000-0000-0000582E0000}"/>
    <cellStyle name="Įprastas 74 3" xfId="12395" xr:uid="{00000000-0005-0000-0000-0000592E0000}"/>
    <cellStyle name="Įprastas 75" xfId="5957" xr:uid="{00000000-0005-0000-0000-00005A2E0000}"/>
    <cellStyle name="Įprastas 75 2" xfId="12471" xr:uid="{00000000-0005-0000-0000-00005B2E0000}"/>
    <cellStyle name="Įprastas 76" xfId="5958" xr:uid="{00000000-0005-0000-0000-00005C2E0000}"/>
    <cellStyle name="Įprastas 76 2" xfId="12479" xr:uid="{00000000-0005-0000-0000-00005D2E0000}"/>
    <cellStyle name="Įprastas 77" xfId="5959" xr:uid="{00000000-0005-0000-0000-00005E2E0000}"/>
    <cellStyle name="Įprastas 77 2" xfId="12476" xr:uid="{00000000-0005-0000-0000-00005F2E0000}"/>
    <cellStyle name="Įprastas 78" xfId="5960" xr:uid="{00000000-0005-0000-0000-0000602E0000}"/>
    <cellStyle name="Įprastas 78 2" xfId="12474" xr:uid="{00000000-0005-0000-0000-0000612E0000}"/>
    <cellStyle name="Įprastas 79" xfId="5961" xr:uid="{00000000-0005-0000-0000-0000622E0000}"/>
    <cellStyle name="Įprastas 79 2" xfId="12473" xr:uid="{00000000-0005-0000-0000-0000632E0000}"/>
    <cellStyle name="Įprastas 8" xfId="5962" xr:uid="{00000000-0005-0000-0000-0000642E0000}"/>
    <cellStyle name="Įprastas 8 2" xfId="5963" xr:uid="{00000000-0005-0000-0000-0000652E0000}"/>
    <cellStyle name="Įprastas 8 2 2" xfId="5964" xr:uid="{00000000-0005-0000-0000-0000662E0000}"/>
    <cellStyle name="Įprastas 8 2 2 2" xfId="11674" xr:uid="{00000000-0005-0000-0000-0000672E0000}"/>
    <cellStyle name="Įprastas 8 2 3" xfId="5965" xr:uid="{00000000-0005-0000-0000-0000682E0000}"/>
    <cellStyle name="Įprastas 8 2 3 2" xfId="5966" xr:uid="{00000000-0005-0000-0000-0000692E0000}"/>
    <cellStyle name="Įprastas 8 2 3 2 2" xfId="5967" xr:uid="{00000000-0005-0000-0000-00006A2E0000}"/>
    <cellStyle name="Įprastas 8 2 3 2 2 2" xfId="11677" xr:uid="{00000000-0005-0000-0000-00006B2E0000}"/>
    <cellStyle name="Įprastas 8 2 3 2 3" xfId="11676" xr:uid="{00000000-0005-0000-0000-00006C2E0000}"/>
    <cellStyle name="Įprastas 8 2 3 3" xfId="5968" xr:uid="{00000000-0005-0000-0000-00006D2E0000}"/>
    <cellStyle name="Įprastas 8 2 3 3 2" xfId="11678" xr:uid="{00000000-0005-0000-0000-00006E2E0000}"/>
    <cellStyle name="Įprastas 8 2 3 4" xfId="11675" xr:uid="{00000000-0005-0000-0000-00006F2E0000}"/>
    <cellStyle name="Įprastas 8 2 4" xfId="5969" xr:uid="{00000000-0005-0000-0000-0000702E0000}"/>
    <cellStyle name="Įprastas 8 2 4 2" xfId="5970" xr:uid="{00000000-0005-0000-0000-0000712E0000}"/>
    <cellStyle name="Įprastas 8 2 4 2 2" xfId="11680" xr:uid="{00000000-0005-0000-0000-0000722E0000}"/>
    <cellStyle name="Įprastas 8 2 4 3" xfId="11679" xr:uid="{00000000-0005-0000-0000-0000732E0000}"/>
    <cellStyle name="Įprastas 8 2 5" xfId="5971" xr:uid="{00000000-0005-0000-0000-0000742E0000}"/>
    <cellStyle name="Įprastas 8 2 5 2" xfId="11681" xr:uid="{00000000-0005-0000-0000-0000752E0000}"/>
    <cellStyle name="Įprastas 8 2 6" xfId="5972" xr:uid="{00000000-0005-0000-0000-0000762E0000}"/>
    <cellStyle name="Įprastas 8 2 6 2" xfId="11682" xr:uid="{00000000-0005-0000-0000-0000772E0000}"/>
    <cellStyle name="Įprastas 8 2 7" xfId="5973" xr:uid="{00000000-0005-0000-0000-0000782E0000}"/>
    <cellStyle name="Įprastas 8 2 7 2" xfId="11683" xr:uid="{00000000-0005-0000-0000-0000792E0000}"/>
    <cellStyle name="Įprastas 8 2 8" xfId="5974" xr:uid="{00000000-0005-0000-0000-00007A2E0000}"/>
    <cellStyle name="Įprastas 8 2 8 2" xfId="12343" xr:uid="{00000000-0005-0000-0000-00007B2E0000}"/>
    <cellStyle name="Įprastas 8 2 9" xfId="11673" xr:uid="{00000000-0005-0000-0000-00007C2E0000}"/>
    <cellStyle name="Įprastas 8 3" xfId="5975" xr:uid="{00000000-0005-0000-0000-00007D2E0000}"/>
    <cellStyle name="Įprastas 8 3 2" xfId="5976" xr:uid="{00000000-0005-0000-0000-00007E2E0000}"/>
    <cellStyle name="Įprastas 8 3 2 2" xfId="5977" xr:uid="{00000000-0005-0000-0000-00007F2E0000}"/>
    <cellStyle name="Įprastas 8 3 2 2 2" xfId="5978" xr:uid="{00000000-0005-0000-0000-0000802E0000}"/>
    <cellStyle name="Įprastas 8 3 2 2 2 2" xfId="11687" xr:uid="{00000000-0005-0000-0000-0000812E0000}"/>
    <cellStyle name="Įprastas 8 3 2 2 3" xfId="11686" xr:uid="{00000000-0005-0000-0000-0000822E0000}"/>
    <cellStyle name="Įprastas 8 3 2 3" xfId="5979" xr:uid="{00000000-0005-0000-0000-0000832E0000}"/>
    <cellStyle name="Įprastas 8 3 2 3 2" xfId="11688" xr:uid="{00000000-0005-0000-0000-0000842E0000}"/>
    <cellStyle name="Įprastas 8 3 2 4" xfId="11685" xr:uid="{00000000-0005-0000-0000-0000852E0000}"/>
    <cellStyle name="Įprastas 8 3 3" xfId="5980" xr:uid="{00000000-0005-0000-0000-0000862E0000}"/>
    <cellStyle name="Įprastas 8 3 3 2" xfId="5981" xr:uid="{00000000-0005-0000-0000-0000872E0000}"/>
    <cellStyle name="Įprastas 8 3 3 2 2" xfId="11690" xr:uid="{00000000-0005-0000-0000-0000882E0000}"/>
    <cellStyle name="Įprastas 8 3 3 3" xfId="11689" xr:uid="{00000000-0005-0000-0000-0000892E0000}"/>
    <cellStyle name="Įprastas 8 3 4" xfId="5982" xr:uid="{00000000-0005-0000-0000-00008A2E0000}"/>
    <cellStyle name="Įprastas 8 3 4 2" xfId="11691" xr:uid="{00000000-0005-0000-0000-00008B2E0000}"/>
    <cellStyle name="Įprastas 8 3 5" xfId="11684" xr:uid="{00000000-0005-0000-0000-00008C2E0000}"/>
    <cellStyle name="Įprastas 8 4" xfId="5983" xr:uid="{00000000-0005-0000-0000-00008D2E0000}"/>
    <cellStyle name="Įprastas 8 4 2" xfId="5984" xr:uid="{00000000-0005-0000-0000-00008E2E0000}"/>
    <cellStyle name="Įprastas 8 4 2 2" xfId="5985" xr:uid="{00000000-0005-0000-0000-00008F2E0000}"/>
    <cellStyle name="Įprastas 8 4 2 2 2" xfId="11694" xr:uid="{00000000-0005-0000-0000-0000902E0000}"/>
    <cellStyle name="Įprastas 8 4 2 3" xfId="11693" xr:uid="{00000000-0005-0000-0000-0000912E0000}"/>
    <cellStyle name="Įprastas 8 4 3" xfId="5986" xr:uid="{00000000-0005-0000-0000-0000922E0000}"/>
    <cellStyle name="Įprastas 8 4 3 2" xfId="11695" xr:uid="{00000000-0005-0000-0000-0000932E0000}"/>
    <cellStyle name="Įprastas 8 4 4" xfId="11692" xr:uid="{00000000-0005-0000-0000-0000942E0000}"/>
    <cellStyle name="Įprastas 8 5" xfId="5987" xr:uid="{00000000-0005-0000-0000-0000952E0000}"/>
    <cellStyle name="Įprastas 8 5 2" xfId="11696" xr:uid="{00000000-0005-0000-0000-0000962E0000}"/>
    <cellStyle name="Įprastas 8 6" xfId="5988" xr:uid="{00000000-0005-0000-0000-0000972E0000}"/>
    <cellStyle name="Įprastas 8 6 2" xfId="11697" xr:uid="{00000000-0005-0000-0000-0000982E0000}"/>
    <cellStyle name="Įprastas 8 7" xfId="5989" xr:uid="{00000000-0005-0000-0000-0000992E0000}"/>
    <cellStyle name="Įprastas 8 7 2" xfId="12459" xr:uid="{00000000-0005-0000-0000-00009A2E0000}"/>
    <cellStyle name="Įprastas 8 8" xfId="11672" xr:uid="{00000000-0005-0000-0000-00009B2E0000}"/>
    <cellStyle name="Įprastas 80" xfId="5990" xr:uid="{00000000-0005-0000-0000-00009C2E0000}"/>
    <cellStyle name="Įprastas 80 2" xfId="12475" xr:uid="{00000000-0005-0000-0000-00009D2E0000}"/>
    <cellStyle name="Įprastas 81" xfId="5991" xr:uid="{00000000-0005-0000-0000-00009E2E0000}"/>
    <cellStyle name="Įprastas 81 2" xfId="12478" xr:uid="{00000000-0005-0000-0000-00009F2E0000}"/>
    <cellStyle name="Įprastas 82" xfId="5992" xr:uid="{00000000-0005-0000-0000-0000A02E0000}"/>
    <cellStyle name="Įprastas 82 2" xfId="12472" xr:uid="{00000000-0005-0000-0000-0000A12E0000}"/>
    <cellStyle name="Įprastas 83" xfId="5993" xr:uid="{00000000-0005-0000-0000-0000A22E0000}"/>
    <cellStyle name="Įprastas 83 2" xfId="12480" xr:uid="{00000000-0005-0000-0000-0000A32E0000}"/>
    <cellStyle name="Įprastas 84" xfId="5994" xr:uid="{00000000-0005-0000-0000-0000A42E0000}"/>
    <cellStyle name="Įprastas 84 2" xfId="12482" xr:uid="{00000000-0005-0000-0000-0000A52E0000}"/>
    <cellStyle name="Įprastas 85" xfId="5995" xr:uid="{00000000-0005-0000-0000-0000A62E0000}"/>
    <cellStyle name="Įprastas 85 2" xfId="12477" xr:uid="{00000000-0005-0000-0000-0000A72E0000}"/>
    <cellStyle name="Įprastas 86" xfId="5996" xr:uid="{00000000-0005-0000-0000-0000A82E0000}"/>
    <cellStyle name="Įprastas 86 2" xfId="12491" xr:uid="{00000000-0005-0000-0000-0000A92E0000}"/>
    <cellStyle name="Įprastas 87" xfId="5997" xr:uid="{00000000-0005-0000-0000-0000AA2E0000}"/>
    <cellStyle name="Įprastas 87 2" xfId="12492" xr:uid="{00000000-0005-0000-0000-0000AB2E0000}"/>
    <cellStyle name="Įprastas 88" xfId="7913" xr:uid="{00000000-0005-0000-0000-0000AC2E0000}"/>
    <cellStyle name="Įprastas 89" xfId="7915" xr:uid="{00000000-0005-0000-0000-0000AD2E0000}"/>
    <cellStyle name="Įprastas 9" xfId="5998" xr:uid="{00000000-0005-0000-0000-0000AE2E0000}"/>
    <cellStyle name="Įprastas 9 2" xfId="5999" xr:uid="{00000000-0005-0000-0000-0000AF2E0000}"/>
    <cellStyle name="Įprastas 9 2 2" xfId="6000" xr:uid="{00000000-0005-0000-0000-0000B02E0000}"/>
    <cellStyle name="Įprastas 9 2 2 2" xfId="6001" xr:uid="{00000000-0005-0000-0000-0000B12E0000}"/>
    <cellStyle name="Įprastas 9 2 2 2 2" xfId="6002" xr:uid="{00000000-0005-0000-0000-0000B22E0000}"/>
    <cellStyle name="Įprastas 9 2 2 2 2 2" xfId="11702" xr:uid="{00000000-0005-0000-0000-0000B32E0000}"/>
    <cellStyle name="Įprastas 9 2 2 2 3" xfId="11701" xr:uid="{00000000-0005-0000-0000-0000B42E0000}"/>
    <cellStyle name="Įprastas 9 2 2 3" xfId="6003" xr:uid="{00000000-0005-0000-0000-0000B52E0000}"/>
    <cellStyle name="Įprastas 9 2 2 3 2" xfId="11703" xr:uid="{00000000-0005-0000-0000-0000B62E0000}"/>
    <cellStyle name="Įprastas 9 2 2 4" xfId="11700" xr:uid="{00000000-0005-0000-0000-0000B72E0000}"/>
    <cellStyle name="Įprastas 9 2 3" xfId="6004" xr:uid="{00000000-0005-0000-0000-0000B82E0000}"/>
    <cellStyle name="Įprastas 9 2 3 2" xfId="6005" xr:uid="{00000000-0005-0000-0000-0000B92E0000}"/>
    <cellStyle name="Įprastas 9 2 3 2 2" xfId="11705" xr:uid="{00000000-0005-0000-0000-0000BA2E0000}"/>
    <cellStyle name="Įprastas 9 2 3 3" xfId="11704" xr:uid="{00000000-0005-0000-0000-0000BB2E0000}"/>
    <cellStyle name="Įprastas 9 2 4" xfId="6006" xr:uid="{00000000-0005-0000-0000-0000BC2E0000}"/>
    <cellStyle name="Įprastas 9 2 4 2" xfId="11706" xr:uid="{00000000-0005-0000-0000-0000BD2E0000}"/>
    <cellStyle name="Įprastas 9 2 5" xfId="6007" xr:uid="{00000000-0005-0000-0000-0000BE2E0000}"/>
    <cellStyle name="Įprastas 9 2 5 2" xfId="11707" xr:uid="{00000000-0005-0000-0000-0000BF2E0000}"/>
    <cellStyle name="Įprastas 9 2 6" xfId="6008" xr:uid="{00000000-0005-0000-0000-0000C02E0000}"/>
    <cellStyle name="Įprastas 9 2 6 2" xfId="11708" xr:uid="{00000000-0005-0000-0000-0000C12E0000}"/>
    <cellStyle name="Įprastas 9 2 7" xfId="6009" xr:uid="{00000000-0005-0000-0000-0000C22E0000}"/>
    <cellStyle name="Įprastas 9 2 7 2" xfId="12345" xr:uid="{00000000-0005-0000-0000-0000C32E0000}"/>
    <cellStyle name="Įprastas 9 2 8" xfId="11699" xr:uid="{00000000-0005-0000-0000-0000C42E0000}"/>
    <cellStyle name="Įprastas 9 3" xfId="6010" xr:uid="{00000000-0005-0000-0000-0000C52E0000}"/>
    <cellStyle name="Įprastas 9 3 2" xfId="6011" xr:uid="{00000000-0005-0000-0000-0000C62E0000}"/>
    <cellStyle name="Įprastas 9 3 2 2" xfId="6012" xr:uid="{00000000-0005-0000-0000-0000C72E0000}"/>
    <cellStyle name="Įprastas 9 3 2 2 2" xfId="11711" xr:uid="{00000000-0005-0000-0000-0000C82E0000}"/>
    <cellStyle name="Įprastas 9 3 2 3" xfId="11710" xr:uid="{00000000-0005-0000-0000-0000C92E0000}"/>
    <cellStyle name="Įprastas 9 3 3" xfId="6013" xr:uid="{00000000-0005-0000-0000-0000CA2E0000}"/>
    <cellStyle name="Įprastas 9 3 3 2" xfId="11712" xr:uid="{00000000-0005-0000-0000-0000CB2E0000}"/>
    <cellStyle name="Įprastas 9 3 4" xfId="11709" xr:uid="{00000000-0005-0000-0000-0000CC2E0000}"/>
    <cellStyle name="Įprastas 9 4" xfId="6014" xr:uid="{00000000-0005-0000-0000-0000CD2E0000}"/>
    <cellStyle name="Įprastas 9 4 2" xfId="11713" xr:uid="{00000000-0005-0000-0000-0000CE2E0000}"/>
    <cellStyle name="Įprastas 9 5" xfId="6015" xr:uid="{00000000-0005-0000-0000-0000CF2E0000}"/>
    <cellStyle name="Įprastas 9 5 2" xfId="11714" xr:uid="{00000000-0005-0000-0000-0000D02E0000}"/>
    <cellStyle name="Įprastas 9 6" xfId="6016" xr:uid="{00000000-0005-0000-0000-0000D12E0000}"/>
    <cellStyle name="Įprastas 9 6 2" xfId="6017" xr:uid="{00000000-0005-0000-0000-0000D22E0000}"/>
    <cellStyle name="Įprastas 9 6 2 2" xfId="12460" xr:uid="{00000000-0005-0000-0000-0000D32E0000}"/>
    <cellStyle name="Įprastas 9 6 3" xfId="12275" xr:uid="{00000000-0005-0000-0000-0000D42E0000}"/>
    <cellStyle name="Įprastas 9 7" xfId="6018" xr:uid="{00000000-0005-0000-0000-0000D52E0000}"/>
    <cellStyle name="Įprastas 9 7 2" xfId="12417" xr:uid="{00000000-0005-0000-0000-0000D62E0000}"/>
    <cellStyle name="Įprastas 9 8" xfId="11698" xr:uid="{00000000-0005-0000-0000-0000D72E0000}"/>
    <cellStyle name="Įprastas 90" xfId="15260" xr:uid="{00000000-0005-0000-0000-0000D82E0000}"/>
    <cellStyle name="Įprastas 90 2" xfId="15269" xr:uid="{00000000-0005-0000-0000-0000D92E0000}"/>
    <cellStyle name="Įprastas 91" xfId="15261" xr:uid="{00000000-0005-0000-0000-0000DA2E0000}"/>
    <cellStyle name="Įprastas 91 2" xfId="15270" xr:uid="{00000000-0005-0000-0000-0000DB2E0000}"/>
    <cellStyle name="Įprastas 92" xfId="15264" xr:uid="{00000000-0005-0000-0000-0000DC2E0000}"/>
    <cellStyle name="Įprastas 92 2" xfId="15271" xr:uid="{00000000-0005-0000-0000-0000DD2E0000}"/>
    <cellStyle name="Įprastas 93" xfId="15265" xr:uid="{00000000-0005-0000-0000-0000DE2E0000}"/>
    <cellStyle name="Įprastas 94" xfId="15263" xr:uid="{00000000-0005-0000-0000-0000DF2E0000}"/>
    <cellStyle name="Įprastas 95" xfId="15266" xr:uid="{00000000-0005-0000-0000-0000E02E0000}"/>
    <cellStyle name="Įprastas 96" xfId="15262" xr:uid="{00000000-0005-0000-0000-0000E12E0000}"/>
    <cellStyle name="Įprastas 97" xfId="15267" xr:uid="{00000000-0005-0000-0000-0000E22E0000}"/>
    <cellStyle name="Įprastas 98" xfId="15268" xr:uid="{00000000-0005-0000-0000-0000E32E0000}"/>
    <cellStyle name="Įprastas 99" xfId="15259" xr:uid="{00000000-0005-0000-0000-0000E42E0000}"/>
    <cellStyle name="Įspėjimo tekstas 2" xfId="6019" xr:uid="{00000000-0005-0000-0000-0000E52E0000}"/>
    <cellStyle name="Įspėjimo tekstas 2 2" xfId="6020" xr:uid="{00000000-0005-0000-0000-0000E62E0000}"/>
    <cellStyle name="Įspėjimo tekstas 2 2 2" xfId="6021" xr:uid="{00000000-0005-0000-0000-0000E72E0000}"/>
    <cellStyle name="Įspėjimo tekstas 2 2 2 2" xfId="11717" xr:uid="{00000000-0005-0000-0000-0000E82E0000}"/>
    <cellStyle name="Įspėjimo tekstas 2 2 3" xfId="6022" xr:uid="{00000000-0005-0000-0000-0000E92E0000}"/>
    <cellStyle name="Įspėjimo tekstas 2 2 3 2" xfId="6023" xr:uid="{00000000-0005-0000-0000-0000EA2E0000}"/>
    <cellStyle name="Įspėjimo tekstas 2 2 3 2 2" xfId="14468" xr:uid="{00000000-0005-0000-0000-0000EB2E0000}"/>
    <cellStyle name="Įspėjimo tekstas 2 2 3 3" xfId="11718" xr:uid="{00000000-0005-0000-0000-0000EC2E0000}"/>
    <cellStyle name="Įspėjimo tekstas 2 2 4" xfId="6024" xr:uid="{00000000-0005-0000-0000-0000ED2E0000}"/>
    <cellStyle name="Įspėjimo tekstas 2 2 4 2" xfId="6025" xr:uid="{00000000-0005-0000-0000-0000EE2E0000}"/>
    <cellStyle name="Įspėjimo tekstas 2 2 4 2 2" xfId="14469" xr:uid="{00000000-0005-0000-0000-0000EF2E0000}"/>
    <cellStyle name="Įspėjimo tekstas 2 2 4 3" xfId="12346" xr:uid="{00000000-0005-0000-0000-0000F02E0000}"/>
    <cellStyle name="Įspėjimo tekstas 2 2 5" xfId="11716" xr:uid="{00000000-0005-0000-0000-0000F12E0000}"/>
    <cellStyle name="Įspėjimo tekstas 2 3" xfId="6026" xr:uid="{00000000-0005-0000-0000-0000F22E0000}"/>
    <cellStyle name="Įspėjimo tekstas 2 3 2" xfId="11719" xr:uid="{00000000-0005-0000-0000-0000F32E0000}"/>
    <cellStyle name="Įspėjimo tekstas 2 4" xfId="6027" xr:uid="{00000000-0005-0000-0000-0000F42E0000}"/>
    <cellStyle name="Įspėjimo tekstas 2 4 2" xfId="11720" xr:uid="{00000000-0005-0000-0000-0000F52E0000}"/>
    <cellStyle name="Įspėjimo tekstas 2 5" xfId="11715" xr:uid="{00000000-0005-0000-0000-0000F62E0000}"/>
    <cellStyle name="Įvestis 2" xfId="6040" xr:uid="{00000000-0005-0000-0000-0000F72E0000}"/>
    <cellStyle name="Įvestis 2 2" xfId="6041" xr:uid="{00000000-0005-0000-0000-0000F82E0000}"/>
    <cellStyle name="Įvestis 2 2 2" xfId="6042" xr:uid="{00000000-0005-0000-0000-0000F92E0000}"/>
    <cellStyle name="Įvestis 2 2 2 2" xfId="11729" xr:uid="{00000000-0005-0000-0000-0000FA2E0000}"/>
    <cellStyle name="Įvestis 2 2 3" xfId="6043" xr:uid="{00000000-0005-0000-0000-0000FB2E0000}"/>
    <cellStyle name="Įvestis 2 2 3 2" xfId="11730" xr:uid="{00000000-0005-0000-0000-0000FC2E0000}"/>
    <cellStyle name="Įvestis 2 2 4" xfId="6044" xr:uid="{00000000-0005-0000-0000-0000FD2E0000}"/>
    <cellStyle name="Įvestis 2 2 4 2" xfId="12348" xr:uid="{00000000-0005-0000-0000-0000FE2E0000}"/>
    <cellStyle name="Įvestis 2 2 5" xfId="11728" xr:uid="{00000000-0005-0000-0000-0000FF2E0000}"/>
    <cellStyle name="Įvestis 2 3" xfId="6045" xr:uid="{00000000-0005-0000-0000-0000002F0000}"/>
    <cellStyle name="Įvestis 2 3 2" xfId="11731" xr:uid="{00000000-0005-0000-0000-0000012F0000}"/>
    <cellStyle name="Įvestis 2 4" xfId="6046" xr:uid="{00000000-0005-0000-0000-0000022F0000}"/>
    <cellStyle name="Įvestis 2 4 2" xfId="11732" xr:uid="{00000000-0005-0000-0000-0000032F0000}"/>
    <cellStyle name="Įvestis 2 5" xfId="11727" xr:uid="{00000000-0005-0000-0000-0000042F0000}"/>
    <cellStyle name="Kablelis 10" xfId="6047" xr:uid="{00000000-0005-0000-0000-0000062F0000}"/>
    <cellStyle name="Kablelis 10 2" xfId="6048" xr:uid="{00000000-0005-0000-0000-0000072F0000}"/>
    <cellStyle name="Kablelis 11" xfId="6049" xr:uid="{00000000-0005-0000-0000-0000082F0000}"/>
    <cellStyle name="Kablelis 11 2" xfId="6050" xr:uid="{00000000-0005-0000-0000-0000092F0000}"/>
    <cellStyle name="Kablelis 12" xfId="6051" xr:uid="{00000000-0005-0000-0000-00000A2F0000}"/>
    <cellStyle name="Kablelis 12 2" xfId="6052" xr:uid="{00000000-0005-0000-0000-00000B2F0000}"/>
    <cellStyle name="Kablelis 13" xfId="6053" xr:uid="{00000000-0005-0000-0000-00000C2F0000}"/>
    <cellStyle name="Kablelis 13 2" xfId="6054" xr:uid="{00000000-0005-0000-0000-00000D2F0000}"/>
    <cellStyle name="Kablelis 14" xfId="6055" xr:uid="{00000000-0005-0000-0000-00000E2F0000}"/>
    <cellStyle name="Kablelis 14 2" xfId="6056" xr:uid="{00000000-0005-0000-0000-00000F2F0000}"/>
    <cellStyle name="Kablelis 14 2 2" xfId="6057" xr:uid="{00000000-0005-0000-0000-0000102F0000}"/>
    <cellStyle name="Kablelis 14 3" xfId="6058" xr:uid="{00000000-0005-0000-0000-0000112F0000}"/>
    <cellStyle name="Kablelis 14 3 2" xfId="6059" xr:uid="{00000000-0005-0000-0000-0000122F0000}"/>
    <cellStyle name="Kablelis 14 4" xfId="6060" xr:uid="{00000000-0005-0000-0000-0000132F0000}"/>
    <cellStyle name="Kablelis 15" xfId="6061" xr:uid="{00000000-0005-0000-0000-0000142F0000}"/>
    <cellStyle name="Kablelis 15 2" xfId="6062" xr:uid="{00000000-0005-0000-0000-0000152F0000}"/>
    <cellStyle name="Kablelis 15 2 2" xfId="6063" xr:uid="{00000000-0005-0000-0000-0000162F0000}"/>
    <cellStyle name="Kablelis 15 2 2 2" xfId="6064" xr:uid="{00000000-0005-0000-0000-0000172F0000}"/>
    <cellStyle name="Kablelis 15 2 2 2 2" xfId="6065" xr:uid="{00000000-0005-0000-0000-0000182F0000}"/>
    <cellStyle name="Kablelis 15 2 2 3" xfId="6066" xr:uid="{00000000-0005-0000-0000-0000192F0000}"/>
    <cellStyle name="Kablelis 15 2 3" xfId="6067" xr:uid="{00000000-0005-0000-0000-00001A2F0000}"/>
    <cellStyle name="Kablelis 15 2 3 2" xfId="6068" xr:uid="{00000000-0005-0000-0000-00001B2F0000}"/>
    <cellStyle name="Kablelis 15 2 3 2 2" xfId="6069" xr:uid="{00000000-0005-0000-0000-00001C2F0000}"/>
    <cellStyle name="Kablelis 15 2 3 3" xfId="6070" xr:uid="{00000000-0005-0000-0000-00001D2F0000}"/>
    <cellStyle name="Kablelis 15 2 4" xfId="6071" xr:uid="{00000000-0005-0000-0000-00001E2F0000}"/>
    <cellStyle name="Kablelis 15 2 4 2" xfId="6072" xr:uid="{00000000-0005-0000-0000-00001F2F0000}"/>
    <cellStyle name="Kablelis 15 2 5" xfId="6073" xr:uid="{00000000-0005-0000-0000-0000202F0000}"/>
    <cellStyle name="Kablelis 15 3" xfId="6074" xr:uid="{00000000-0005-0000-0000-0000212F0000}"/>
    <cellStyle name="Kablelis 15 3 2" xfId="6075" xr:uid="{00000000-0005-0000-0000-0000222F0000}"/>
    <cellStyle name="Kablelis 15 3 2 2" xfId="6076" xr:uid="{00000000-0005-0000-0000-0000232F0000}"/>
    <cellStyle name="Kablelis 15 3 3" xfId="6077" xr:uid="{00000000-0005-0000-0000-0000242F0000}"/>
    <cellStyle name="Kablelis 15 4" xfId="6078" xr:uid="{00000000-0005-0000-0000-0000252F0000}"/>
    <cellStyle name="Kablelis 15 4 2" xfId="6079" xr:uid="{00000000-0005-0000-0000-0000262F0000}"/>
    <cellStyle name="Kablelis 15 4 2 2" xfId="6080" xr:uid="{00000000-0005-0000-0000-0000272F0000}"/>
    <cellStyle name="Kablelis 15 4 3" xfId="6081" xr:uid="{00000000-0005-0000-0000-0000282F0000}"/>
    <cellStyle name="Kablelis 15 5" xfId="6082" xr:uid="{00000000-0005-0000-0000-0000292F0000}"/>
    <cellStyle name="Kablelis 15 5 2" xfId="6083" xr:uid="{00000000-0005-0000-0000-00002A2F0000}"/>
    <cellStyle name="Kablelis 15 6" xfId="6084" xr:uid="{00000000-0005-0000-0000-00002B2F0000}"/>
    <cellStyle name="Kablelis 16" xfId="6085" xr:uid="{00000000-0005-0000-0000-00002C2F0000}"/>
    <cellStyle name="Kablelis 16 2" xfId="6086" xr:uid="{00000000-0005-0000-0000-00002D2F0000}"/>
    <cellStyle name="Kablelis 16 2 2" xfId="6087" xr:uid="{00000000-0005-0000-0000-00002E2F0000}"/>
    <cellStyle name="Kablelis 16 2 2 2" xfId="6088" xr:uid="{00000000-0005-0000-0000-00002F2F0000}"/>
    <cellStyle name="Kablelis 16 2 2 2 2" xfId="6089" xr:uid="{00000000-0005-0000-0000-0000302F0000}"/>
    <cellStyle name="Kablelis 16 2 2 3" xfId="6090" xr:uid="{00000000-0005-0000-0000-0000312F0000}"/>
    <cellStyle name="Kablelis 16 2 3" xfId="6091" xr:uid="{00000000-0005-0000-0000-0000322F0000}"/>
    <cellStyle name="Kablelis 16 2 3 2" xfId="6092" xr:uid="{00000000-0005-0000-0000-0000332F0000}"/>
    <cellStyle name="Kablelis 16 2 3 2 2" xfId="6093" xr:uid="{00000000-0005-0000-0000-0000342F0000}"/>
    <cellStyle name="Kablelis 16 2 3 3" xfId="6094" xr:uid="{00000000-0005-0000-0000-0000352F0000}"/>
    <cellStyle name="Kablelis 16 2 4" xfId="6095" xr:uid="{00000000-0005-0000-0000-0000362F0000}"/>
    <cellStyle name="Kablelis 16 2 4 2" xfId="6096" xr:uid="{00000000-0005-0000-0000-0000372F0000}"/>
    <cellStyle name="Kablelis 16 2 5" xfId="6097" xr:uid="{00000000-0005-0000-0000-0000382F0000}"/>
    <cellStyle name="Kablelis 16 3" xfId="6098" xr:uid="{00000000-0005-0000-0000-0000392F0000}"/>
    <cellStyle name="Kablelis 16 3 2" xfId="6099" xr:uid="{00000000-0005-0000-0000-00003A2F0000}"/>
    <cellStyle name="Kablelis 16 3 2 2" xfId="6100" xr:uid="{00000000-0005-0000-0000-00003B2F0000}"/>
    <cellStyle name="Kablelis 16 3 2 2 2" xfId="6101" xr:uid="{00000000-0005-0000-0000-00003C2F0000}"/>
    <cellStyle name="Kablelis 16 3 2 3" xfId="6102" xr:uid="{00000000-0005-0000-0000-00003D2F0000}"/>
    <cellStyle name="Kablelis 16 3 3" xfId="6103" xr:uid="{00000000-0005-0000-0000-00003E2F0000}"/>
    <cellStyle name="Kablelis 16 3 3 2" xfId="6104" xr:uid="{00000000-0005-0000-0000-00003F2F0000}"/>
    <cellStyle name="Kablelis 16 3 3 2 2" xfId="6105" xr:uid="{00000000-0005-0000-0000-0000402F0000}"/>
    <cellStyle name="Kablelis 16 3 3 3" xfId="6106" xr:uid="{00000000-0005-0000-0000-0000412F0000}"/>
    <cellStyle name="Kablelis 16 3 4" xfId="6107" xr:uid="{00000000-0005-0000-0000-0000422F0000}"/>
    <cellStyle name="Kablelis 16 3 4 2" xfId="6108" xr:uid="{00000000-0005-0000-0000-0000432F0000}"/>
    <cellStyle name="Kablelis 16 3 5" xfId="6109" xr:uid="{00000000-0005-0000-0000-0000442F0000}"/>
    <cellStyle name="Kablelis 16 4" xfId="6110" xr:uid="{00000000-0005-0000-0000-0000452F0000}"/>
    <cellStyle name="Kablelis 16 4 2" xfId="6111" xr:uid="{00000000-0005-0000-0000-0000462F0000}"/>
    <cellStyle name="Kablelis 16 4 2 2" xfId="6112" xr:uid="{00000000-0005-0000-0000-0000472F0000}"/>
    <cellStyle name="Kablelis 16 4 3" xfId="6113" xr:uid="{00000000-0005-0000-0000-0000482F0000}"/>
    <cellStyle name="Kablelis 16 5" xfId="6114" xr:uid="{00000000-0005-0000-0000-0000492F0000}"/>
    <cellStyle name="Kablelis 16 5 2" xfId="6115" xr:uid="{00000000-0005-0000-0000-00004A2F0000}"/>
    <cellStyle name="Kablelis 16 5 2 2" xfId="6116" xr:uid="{00000000-0005-0000-0000-00004B2F0000}"/>
    <cellStyle name="Kablelis 16 5 3" xfId="6117" xr:uid="{00000000-0005-0000-0000-00004C2F0000}"/>
    <cellStyle name="Kablelis 16 6" xfId="6118" xr:uid="{00000000-0005-0000-0000-00004D2F0000}"/>
    <cellStyle name="Kablelis 16 6 2" xfId="6119" xr:uid="{00000000-0005-0000-0000-00004E2F0000}"/>
    <cellStyle name="Kablelis 16 7" xfId="6120" xr:uid="{00000000-0005-0000-0000-00004F2F0000}"/>
    <cellStyle name="Kablelis 17" xfId="6121" xr:uid="{00000000-0005-0000-0000-0000502F0000}"/>
    <cellStyle name="Kablelis 17 2" xfId="6122" xr:uid="{00000000-0005-0000-0000-0000512F0000}"/>
    <cellStyle name="Kablelis 17 3" xfId="6123" xr:uid="{00000000-0005-0000-0000-0000522F0000}"/>
    <cellStyle name="Kablelis 17 4" xfId="6124" xr:uid="{00000000-0005-0000-0000-0000532F0000}"/>
    <cellStyle name="Kablelis 17 4 2" xfId="6125" xr:uid="{00000000-0005-0000-0000-0000542F0000}"/>
    <cellStyle name="Kablelis 18" xfId="6126" xr:uid="{00000000-0005-0000-0000-0000552F0000}"/>
    <cellStyle name="Kablelis 18 2" xfId="6127" xr:uid="{00000000-0005-0000-0000-0000562F0000}"/>
    <cellStyle name="Kablelis 18 2 2" xfId="6128" xr:uid="{00000000-0005-0000-0000-0000572F0000}"/>
    <cellStyle name="Kablelis 18 2 2 2" xfId="6129" xr:uid="{00000000-0005-0000-0000-0000582F0000}"/>
    <cellStyle name="Kablelis 18 2 3" xfId="6130" xr:uid="{00000000-0005-0000-0000-0000592F0000}"/>
    <cellStyle name="Kablelis 18 3" xfId="6131" xr:uid="{00000000-0005-0000-0000-00005A2F0000}"/>
    <cellStyle name="Kablelis 18 3 2" xfId="6132" xr:uid="{00000000-0005-0000-0000-00005B2F0000}"/>
    <cellStyle name="Kablelis 18 3 2 2" xfId="6133" xr:uid="{00000000-0005-0000-0000-00005C2F0000}"/>
    <cellStyle name="Kablelis 18 3 3" xfId="6134" xr:uid="{00000000-0005-0000-0000-00005D2F0000}"/>
    <cellStyle name="Kablelis 18 4" xfId="6135" xr:uid="{00000000-0005-0000-0000-00005E2F0000}"/>
    <cellStyle name="Kablelis 18 4 2" xfId="6136" xr:uid="{00000000-0005-0000-0000-00005F2F0000}"/>
    <cellStyle name="Kablelis 18 5" xfId="6137" xr:uid="{00000000-0005-0000-0000-0000602F0000}"/>
    <cellStyle name="Kablelis 19" xfId="6138" xr:uid="{00000000-0005-0000-0000-0000612F0000}"/>
    <cellStyle name="Kablelis 19 2" xfId="6139" xr:uid="{00000000-0005-0000-0000-0000622F0000}"/>
    <cellStyle name="Kablelis 19 2 2" xfId="6140" xr:uid="{00000000-0005-0000-0000-0000632F0000}"/>
    <cellStyle name="Kablelis 19 3" xfId="6141" xr:uid="{00000000-0005-0000-0000-0000642F0000}"/>
    <cellStyle name="Kablelis 2" xfId="6142" xr:uid="{00000000-0005-0000-0000-0000652F0000}"/>
    <cellStyle name="Kablelis 2 2" xfId="6143" xr:uid="{00000000-0005-0000-0000-0000662F0000}"/>
    <cellStyle name="Kablelis 2 2 2" xfId="6144" xr:uid="{00000000-0005-0000-0000-0000672F0000}"/>
    <cellStyle name="Kablelis 2 2 2 2" xfId="6145" xr:uid="{00000000-0005-0000-0000-0000682F0000}"/>
    <cellStyle name="Kablelis 2 2 3" xfId="6146" xr:uid="{00000000-0005-0000-0000-0000692F0000}"/>
    <cellStyle name="Kablelis 2 2 3 2" xfId="6147" xr:uid="{00000000-0005-0000-0000-00006A2F0000}"/>
    <cellStyle name="Kablelis 2 2 4" xfId="6148" xr:uid="{00000000-0005-0000-0000-00006B2F0000}"/>
    <cellStyle name="Kablelis 2 2 4 2" xfId="6149" xr:uid="{00000000-0005-0000-0000-00006C2F0000}"/>
    <cellStyle name="Kablelis 2 2 5" xfId="6150" xr:uid="{00000000-0005-0000-0000-00006D2F0000}"/>
    <cellStyle name="Kablelis 2 3" xfId="6151" xr:uid="{00000000-0005-0000-0000-00006E2F0000}"/>
    <cellStyle name="Kablelis 2 3 2" xfId="6152" xr:uid="{00000000-0005-0000-0000-00006F2F0000}"/>
    <cellStyle name="Kablelis 2 3 2 2" xfId="6153" xr:uid="{00000000-0005-0000-0000-0000702F0000}"/>
    <cellStyle name="Kablelis 2 3 2 2 2" xfId="6154" xr:uid="{00000000-0005-0000-0000-0000712F0000}"/>
    <cellStyle name="Kablelis 2 3 2 2 2 2" xfId="6155" xr:uid="{00000000-0005-0000-0000-0000722F0000}"/>
    <cellStyle name="Kablelis 2 3 2 2 3" xfId="6156" xr:uid="{00000000-0005-0000-0000-0000732F0000}"/>
    <cellStyle name="Kablelis 2 3 2 3" xfId="6157" xr:uid="{00000000-0005-0000-0000-0000742F0000}"/>
    <cellStyle name="Kablelis 2 3 2 3 2" xfId="6158" xr:uid="{00000000-0005-0000-0000-0000752F0000}"/>
    <cellStyle name="Kablelis 2 3 2 4" xfId="6159" xr:uid="{00000000-0005-0000-0000-0000762F0000}"/>
    <cellStyle name="Kablelis 2 3 3" xfId="6160" xr:uid="{00000000-0005-0000-0000-0000772F0000}"/>
    <cellStyle name="Kablelis 2 3 3 2" xfId="6161" xr:uid="{00000000-0005-0000-0000-0000782F0000}"/>
    <cellStyle name="Kablelis 2 3 3 2 2" xfId="6162" xr:uid="{00000000-0005-0000-0000-0000792F0000}"/>
    <cellStyle name="Kablelis 2 3 3 3" xfId="6163" xr:uid="{00000000-0005-0000-0000-00007A2F0000}"/>
    <cellStyle name="Kablelis 2 3 4" xfId="6164" xr:uid="{00000000-0005-0000-0000-00007B2F0000}"/>
    <cellStyle name="Kablelis 2 3 5" xfId="6165" xr:uid="{00000000-0005-0000-0000-00007C2F0000}"/>
    <cellStyle name="Kablelis 2 3 5 2" xfId="6166" xr:uid="{00000000-0005-0000-0000-00007D2F0000}"/>
    <cellStyle name="Kablelis 2 3 6" xfId="6167" xr:uid="{00000000-0005-0000-0000-00007E2F0000}"/>
    <cellStyle name="Kablelis 2 3 6 2" xfId="6168" xr:uid="{00000000-0005-0000-0000-00007F2F0000}"/>
    <cellStyle name="Kablelis 2 3 7" xfId="6169" xr:uid="{00000000-0005-0000-0000-0000802F0000}"/>
    <cellStyle name="Kablelis 2 3 7 2" xfId="6170" xr:uid="{00000000-0005-0000-0000-0000812F0000}"/>
    <cellStyle name="Kablelis 2 4" xfId="6171" xr:uid="{00000000-0005-0000-0000-0000822F0000}"/>
    <cellStyle name="Kablelis 2 4 2" xfId="6172" xr:uid="{00000000-0005-0000-0000-0000832F0000}"/>
    <cellStyle name="Kablelis 2 4 2 2" xfId="6173" xr:uid="{00000000-0005-0000-0000-0000842F0000}"/>
    <cellStyle name="Kablelis 2 4 2 2 2" xfId="6174" xr:uid="{00000000-0005-0000-0000-0000852F0000}"/>
    <cellStyle name="Kablelis 2 4 2 3" xfId="6175" xr:uid="{00000000-0005-0000-0000-0000862F0000}"/>
    <cellStyle name="Kablelis 2 4 3" xfId="6176" xr:uid="{00000000-0005-0000-0000-0000872F0000}"/>
    <cellStyle name="Kablelis 2 4 3 2" xfId="6177" xr:uid="{00000000-0005-0000-0000-0000882F0000}"/>
    <cellStyle name="Kablelis 2 4 4" xfId="6178" xr:uid="{00000000-0005-0000-0000-0000892F0000}"/>
    <cellStyle name="Kablelis 2 5" xfId="6179" xr:uid="{00000000-0005-0000-0000-00008A2F0000}"/>
    <cellStyle name="Kablelis 2 5 2" xfId="6180" xr:uid="{00000000-0005-0000-0000-00008B2F0000}"/>
    <cellStyle name="Kablelis 2 5 2 2" xfId="6181" xr:uid="{00000000-0005-0000-0000-00008C2F0000}"/>
    <cellStyle name="Kablelis 2 6" xfId="6182" xr:uid="{00000000-0005-0000-0000-00008D2F0000}"/>
    <cellStyle name="Kablelis 2 6 2" xfId="6183" xr:uid="{00000000-0005-0000-0000-00008E2F0000}"/>
    <cellStyle name="Kablelis 20" xfId="6184" xr:uid="{00000000-0005-0000-0000-00008F2F0000}"/>
    <cellStyle name="Kablelis 20 2" xfId="6185" xr:uid="{00000000-0005-0000-0000-0000902F0000}"/>
    <cellStyle name="Kablelis 20 2 2" xfId="6186" xr:uid="{00000000-0005-0000-0000-0000912F0000}"/>
    <cellStyle name="Kablelis 20 3" xfId="6187" xr:uid="{00000000-0005-0000-0000-0000922F0000}"/>
    <cellStyle name="Kablelis 21" xfId="6188" xr:uid="{00000000-0005-0000-0000-0000932F0000}"/>
    <cellStyle name="Kablelis 21 2" xfId="6189" xr:uid="{00000000-0005-0000-0000-0000942F0000}"/>
    <cellStyle name="Kablelis 21 2 2" xfId="6190" xr:uid="{00000000-0005-0000-0000-0000952F0000}"/>
    <cellStyle name="Kablelis 21 3" xfId="6191" xr:uid="{00000000-0005-0000-0000-0000962F0000}"/>
    <cellStyle name="Kablelis 3" xfId="6192" xr:uid="{00000000-0005-0000-0000-0000972F0000}"/>
    <cellStyle name="Kablelis 3 2" xfId="6193" xr:uid="{00000000-0005-0000-0000-0000982F0000}"/>
    <cellStyle name="Kablelis 3 2 2" xfId="6194" xr:uid="{00000000-0005-0000-0000-0000992F0000}"/>
    <cellStyle name="Kablelis 3 2 2 2" xfId="6195" xr:uid="{00000000-0005-0000-0000-00009A2F0000}"/>
    <cellStyle name="Kablelis 3 2 2 2 2" xfId="6196" xr:uid="{00000000-0005-0000-0000-00009B2F0000}"/>
    <cellStyle name="Kablelis 3 2 2 2 2 2" xfId="6197" xr:uid="{00000000-0005-0000-0000-00009C2F0000}"/>
    <cellStyle name="Kablelis 3 2 2 2 2 2 2" xfId="6198" xr:uid="{00000000-0005-0000-0000-00009D2F0000}"/>
    <cellStyle name="Kablelis 3 2 2 2 2 3" xfId="6199" xr:uid="{00000000-0005-0000-0000-00009E2F0000}"/>
    <cellStyle name="Kablelis 3 2 2 2 3" xfId="6200" xr:uid="{00000000-0005-0000-0000-00009F2F0000}"/>
    <cellStyle name="Kablelis 3 2 2 2 3 2" xfId="6201" xr:uid="{00000000-0005-0000-0000-0000A02F0000}"/>
    <cellStyle name="Kablelis 3 2 2 2 4" xfId="6202" xr:uid="{00000000-0005-0000-0000-0000A12F0000}"/>
    <cellStyle name="Kablelis 3 2 2 3" xfId="6203" xr:uid="{00000000-0005-0000-0000-0000A22F0000}"/>
    <cellStyle name="Kablelis 3 2 2 3 2" xfId="6204" xr:uid="{00000000-0005-0000-0000-0000A32F0000}"/>
    <cellStyle name="Kablelis 3 2 2 3 2 2" xfId="6205" xr:uid="{00000000-0005-0000-0000-0000A42F0000}"/>
    <cellStyle name="Kablelis 3 2 2 3 3" xfId="6206" xr:uid="{00000000-0005-0000-0000-0000A52F0000}"/>
    <cellStyle name="Kablelis 3 2 2 4" xfId="6207" xr:uid="{00000000-0005-0000-0000-0000A62F0000}"/>
    <cellStyle name="Kablelis 3 2 2 4 2" xfId="6208" xr:uid="{00000000-0005-0000-0000-0000A72F0000}"/>
    <cellStyle name="Kablelis 3 2 2 5" xfId="6209" xr:uid="{00000000-0005-0000-0000-0000A82F0000}"/>
    <cellStyle name="Kablelis 3 2 3" xfId="6210" xr:uid="{00000000-0005-0000-0000-0000A92F0000}"/>
    <cellStyle name="Kablelis 3 2 3 2" xfId="6211" xr:uid="{00000000-0005-0000-0000-0000AA2F0000}"/>
    <cellStyle name="Kablelis 3 2 3 2 2" xfId="6212" xr:uid="{00000000-0005-0000-0000-0000AB2F0000}"/>
    <cellStyle name="Kablelis 3 2 3 2 2 2" xfId="6213" xr:uid="{00000000-0005-0000-0000-0000AC2F0000}"/>
    <cellStyle name="Kablelis 3 2 3 2 3" xfId="6214" xr:uid="{00000000-0005-0000-0000-0000AD2F0000}"/>
    <cellStyle name="Kablelis 3 2 3 3" xfId="6215" xr:uid="{00000000-0005-0000-0000-0000AE2F0000}"/>
    <cellStyle name="Kablelis 3 2 3 3 2" xfId="6216" xr:uid="{00000000-0005-0000-0000-0000AF2F0000}"/>
    <cellStyle name="Kablelis 3 2 3 4" xfId="6217" xr:uid="{00000000-0005-0000-0000-0000B02F0000}"/>
    <cellStyle name="Kablelis 3 2 4" xfId="6218" xr:uid="{00000000-0005-0000-0000-0000B12F0000}"/>
    <cellStyle name="Kablelis 3 2 4 2" xfId="6219" xr:uid="{00000000-0005-0000-0000-0000B22F0000}"/>
    <cellStyle name="Kablelis 3 2 4 2 2" xfId="6220" xr:uid="{00000000-0005-0000-0000-0000B32F0000}"/>
    <cellStyle name="Kablelis 3 2 4 3" xfId="6221" xr:uid="{00000000-0005-0000-0000-0000B42F0000}"/>
    <cellStyle name="Kablelis 3 2 5" xfId="6222" xr:uid="{00000000-0005-0000-0000-0000B52F0000}"/>
    <cellStyle name="Kablelis 3 2 5 2" xfId="6223" xr:uid="{00000000-0005-0000-0000-0000B62F0000}"/>
    <cellStyle name="Kablelis 3 2 5 2 2" xfId="6224" xr:uid="{00000000-0005-0000-0000-0000B72F0000}"/>
    <cellStyle name="Kablelis 3 2 5 3" xfId="6225" xr:uid="{00000000-0005-0000-0000-0000B82F0000}"/>
    <cellStyle name="Kablelis 3 2 6" xfId="6226" xr:uid="{00000000-0005-0000-0000-0000B92F0000}"/>
    <cellStyle name="Kablelis 3 2 6 2" xfId="6227" xr:uid="{00000000-0005-0000-0000-0000BA2F0000}"/>
    <cellStyle name="Kablelis 3 2 7" xfId="6228" xr:uid="{00000000-0005-0000-0000-0000BB2F0000}"/>
    <cellStyle name="Kablelis 3 2 7 2" xfId="6229" xr:uid="{00000000-0005-0000-0000-0000BC2F0000}"/>
    <cellStyle name="Kablelis 3 2 8" xfId="6230" xr:uid="{00000000-0005-0000-0000-0000BD2F0000}"/>
    <cellStyle name="Kablelis 3 3" xfId="6231" xr:uid="{00000000-0005-0000-0000-0000BE2F0000}"/>
    <cellStyle name="Kablelis 3 3 2" xfId="6232" xr:uid="{00000000-0005-0000-0000-0000BF2F0000}"/>
    <cellStyle name="Kablelis 3 3 2 2" xfId="6233" xr:uid="{00000000-0005-0000-0000-0000C02F0000}"/>
    <cellStyle name="Kablelis 3 3 2 2 2" xfId="6234" xr:uid="{00000000-0005-0000-0000-0000C12F0000}"/>
    <cellStyle name="Kablelis 3 3 2 2 2 2" xfId="6235" xr:uid="{00000000-0005-0000-0000-0000C22F0000}"/>
    <cellStyle name="Kablelis 3 3 2 2 2 2 2" xfId="14472" xr:uid="{00000000-0005-0000-0000-0000C32F0000}"/>
    <cellStyle name="Kablelis 3 3 2 2 3" xfId="6236" xr:uid="{00000000-0005-0000-0000-0000C42F0000}"/>
    <cellStyle name="Kablelis 3 3 2 2 3 2" xfId="14473" xr:uid="{00000000-0005-0000-0000-0000C52F0000}"/>
    <cellStyle name="Kablelis 3 3 2 3" xfId="6237" xr:uid="{00000000-0005-0000-0000-0000C62F0000}"/>
    <cellStyle name="Kablelis 3 3 2 3 2" xfId="6238" xr:uid="{00000000-0005-0000-0000-0000C72F0000}"/>
    <cellStyle name="Kablelis 3 3 2 3 2 2" xfId="14474" xr:uid="{00000000-0005-0000-0000-0000C82F0000}"/>
    <cellStyle name="Kablelis 3 3 2 4" xfId="6239" xr:uid="{00000000-0005-0000-0000-0000C92F0000}"/>
    <cellStyle name="Kablelis 3 3 2 4 2" xfId="14475" xr:uid="{00000000-0005-0000-0000-0000CA2F0000}"/>
    <cellStyle name="Kablelis 3 3 3" xfId="6240" xr:uid="{00000000-0005-0000-0000-0000CB2F0000}"/>
    <cellStyle name="Kablelis 3 3 3 2" xfId="6241" xr:uid="{00000000-0005-0000-0000-0000CC2F0000}"/>
    <cellStyle name="Kablelis 3 3 3 2 2" xfId="6242" xr:uid="{00000000-0005-0000-0000-0000CD2F0000}"/>
    <cellStyle name="Kablelis 3 3 3 2 2 2" xfId="14476" xr:uid="{00000000-0005-0000-0000-0000CE2F0000}"/>
    <cellStyle name="Kablelis 3 3 3 3" xfId="6243" xr:uid="{00000000-0005-0000-0000-0000CF2F0000}"/>
    <cellStyle name="Kablelis 3 3 3 3 2" xfId="14477" xr:uid="{00000000-0005-0000-0000-0000D02F0000}"/>
    <cellStyle name="Kablelis 3 3 4" xfId="6244" xr:uid="{00000000-0005-0000-0000-0000D12F0000}"/>
    <cellStyle name="Kablelis 3 3 4 2" xfId="6245" xr:uid="{00000000-0005-0000-0000-0000D22F0000}"/>
    <cellStyle name="Kablelis 3 3 4 2 2" xfId="14478" xr:uid="{00000000-0005-0000-0000-0000D32F0000}"/>
    <cellStyle name="Kablelis 3 3 5" xfId="6246" xr:uid="{00000000-0005-0000-0000-0000D42F0000}"/>
    <cellStyle name="Kablelis 3 3 5 2" xfId="6247" xr:uid="{00000000-0005-0000-0000-0000D52F0000}"/>
    <cellStyle name="Kablelis 3 3 5 2 2" xfId="14479" xr:uid="{00000000-0005-0000-0000-0000D62F0000}"/>
    <cellStyle name="Kablelis 3 3 6" xfId="6248" xr:uid="{00000000-0005-0000-0000-0000D72F0000}"/>
    <cellStyle name="Kablelis 3 3 6 2" xfId="6249" xr:uid="{00000000-0005-0000-0000-0000D82F0000}"/>
    <cellStyle name="Kablelis 3 3 6 2 2" xfId="14480" xr:uid="{00000000-0005-0000-0000-0000D92F0000}"/>
    <cellStyle name="Kablelis 3 3 7" xfId="6250" xr:uid="{00000000-0005-0000-0000-0000DA2F0000}"/>
    <cellStyle name="Kablelis 3 3 7 2" xfId="6251" xr:uid="{00000000-0005-0000-0000-0000DB2F0000}"/>
    <cellStyle name="Kablelis 3 3 7 2 2" xfId="14481" xr:uid="{00000000-0005-0000-0000-0000DC2F0000}"/>
    <cellStyle name="Kablelis 3 3 8" xfId="6252" xr:uid="{00000000-0005-0000-0000-0000DD2F0000}"/>
    <cellStyle name="Kablelis 3 4" xfId="6253" xr:uid="{00000000-0005-0000-0000-0000DE2F0000}"/>
    <cellStyle name="Kablelis 3 4 2" xfId="6254" xr:uid="{00000000-0005-0000-0000-0000DF2F0000}"/>
    <cellStyle name="Kablelis 3 4 2 2" xfId="6255" xr:uid="{00000000-0005-0000-0000-0000E02F0000}"/>
    <cellStyle name="Kablelis 3 4 2 2 2" xfId="6256" xr:uid="{00000000-0005-0000-0000-0000E12F0000}"/>
    <cellStyle name="Kablelis 3 4 2 2 2 2" xfId="6257" xr:uid="{00000000-0005-0000-0000-0000E22F0000}"/>
    <cellStyle name="Kablelis 3 4 2 2 2 2 2" xfId="14482" xr:uid="{00000000-0005-0000-0000-0000E32F0000}"/>
    <cellStyle name="Kablelis 3 4 2 2 3" xfId="6258" xr:uid="{00000000-0005-0000-0000-0000E42F0000}"/>
    <cellStyle name="Kablelis 3 4 2 2 3 2" xfId="14483" xr:uid="{00000000-0005-0000-0000-0000E52F0000}"/>
    <cellStyle name="Kablelis 3 4 2 3" xfId="6259" xr:uid="{00000000-0005-0000-0000-0000E62F0000}"/>
    <cellStyle name="Kablelis 3 4 2 3 2" xfId="6260" xr:uid="{00000000-0005-0000-0000-0000E72F0000}"/>
    <cellStyle name="Kablelis 3 4 2 3 2 2" xfId="14484" xr:uid="{00000000-0005-0000-0000-0000E82F0000}"/>
    <cellStyle name="Kablelis 3 4 2 4" xfId="6261" xr:uid="{00000000-0005-0000-0000-0000E92F0000}"/>
    <cellStyle name="Kablelis 3 4 2 4 2" xfId="14485" xr:uid="{00000000-0005-0000-0000-0000EA2F0000}"/>
    <cellStyle name="Kablelis 3 4 3" xfId="6262" xr:uid="{00000000-0005-0000-0000-0000EB2F0000}"/>
    <cellStyle name="Kablelis 3 4 3 2" xfId="6263" xr:uid="{00000000-0005-0000-0000-0000EC2F0000}"/>
    <cellStyle name="Kablelis 3 4 3 2 2" xfId="6264" xr:uid="{00000000-0005-0000-0000-0000ED2F0000}"/>
    <cellStyle name="Kablelis 3 4 3 2 2 2" xfId="14486" xr:uid="{00000000-0005-0000-0000-0000EE2F0000}"/>
    <cellStyle name="Kablelis 3 4 3 3" xfId="6265" xr:uid="{00000000-0005-0000-0000-0000EF2F0000}"/>
    <cellStyle name="Kablelis 3 4 3 3 2" xfId="14487" xr:uid="{00000000-0005-0000-0000-0000F02F0000}"/>
    <cellStyle name="Kablelis 3 4 4" xfId="6266" xr:uid="{00000000-0005-0000-0000-0000F12F0000}"/>
    <cellStyle name="Kablelis 3 4 4 2" xfId="6267" xr:uid="{00000000-0005-0000-0000-0000F22F0000}"/>
    <cellStyle name="Kablelis 3 4 4 2 2" xfId="14488" xr:uid="{00000000-0005-0000-0000-0000F32F0000}"/>
    <cellStyle name="Kablelis 3 4 5" xfId="6268" xr:uid="{00000000-0005-0000-0000-0000F42F0000}"/>
    <cellStyle name="Kablelis 3 4 5 2" xfId="14489" xr:uid="{00000000-0005-0000-0000-0000F52F0000}"/>
    <cellStyle name="Kablelis 3 5" xfId="6269" xr:uid="{00000000-0005-0000-0000-0000F62F0000}"/>
    <cellStyle name="Kablelis 3 5 2" xfId="6270" xr:uid="{00000000-0005-0000-0000-0000F72F0000}"/>
    <cellStyle name="Kablelis 3 5 2 2" xfId="6271" xr:uid="{00000000-0005-0000-0000-0000F82F0000}"/>
    <cellStyle name="Kablelis 3 5 2 2 2" xfId="6272" xr:uid="{00000000-0005-0000-0000-0000F92F0000}"/>
    <cellStyle name="Kablelis 3 5 2 2 2 2" xfId="6273" xr:uid="{00000000-0005-0000-0000-0000FA2F0000}"/>
    <cellStyle name="Kablelis 3 5 2 2 2 2 2" xfId="6274" xr:uid="{00000000-0005-0000-0000-0000FB2F0000}"/>
    <cellStyle name="Kablelis 3 5 2 2 2 2 2 2" xfId="14490" xr:uid="{00000000-0005-0000-0000-0000FC2F0000}"/>
    <cellStyle name="Kablelis 3 5 2 2 2 3" xfId="6275" xr:uid="{00000000-0005-0000-0000-0000FD2F0000}"/>
    <cellStyle name="Kablelis 3 5 2 2 2 3 2" xfId="14491" xr:uid="{00000000-0005-0000-0000-0000FE2F0000}"/>
    <cellStyle name="Kablelis 3 5 2 2 3" xfId="6276" xr:uid="{00000000-0005-0000-0000-0000FF2F0000}"/>
    <cellStyle name="Kablelis 3 5 2 2 3 2" xfId="6277" xr:uid="{00000000-0005-0000-0000-000000300000}"/>
    <cellStyle name="Kablelis 3 5 2 2 3 2 2" xfId="14492" xr:uid="{00000000-0005-0000-0000-000001300000}"/>
    <cellStyle name="Kablelis 3 5 2 2 4" xfId="6278" xr:uid="{00000000-0005-0000-0000-000002300000}"/>
    <cellStyle name="Kablelis 3 5 2 2 4 2" xfId="14493" xr:uid="{00000000-0005-0000-0000-000003300000}"/>
    <cellStyle name="Kablelis 3 5 2 3" xfId="6279" xr:uid="{00000000-0005-0000-0000-000004300000}"/>
    <cellStyle name="Kablelis 3 5 2 3 2" xfId="6280" xr:uid="{00000000-0005-0000-0000-000005300000}"/>
    <cellStyle name="Kablelis 3 5 2 3 2 2" xfId="6281" xr:uid="{00000000-0005-0000-0000-000006300000}"/>
    <cellStyle name="Kablelis 3 5 2 3 2 2 2" xfId="14494" xr:uid="{00000000-0005-0000-0000-000007300000}"/>
    <cellStyle name="Kablelis 3 5 2 3 3" xfId="6282" xr:uid="{00000000-0005-0000-0000-000008300000}"/>
    <cellStyle name="Kablelis 3 5 2 3 3 2" xfId="14495" xr:uid="{00000000-0005-0000-0000-000009300000}"/>
    <cellStyle name="Kablelis 3 5 2 4" xfId="6283" xr:uid="{00000000-0005-0000-0000-00000A300000}"/>
    <cellStyle name="Kablelis 3 5 2 4 2" xfId="6284" xr:uid="{00000000-0005-0000-0000-00000B300000}"/>
    <cellStyle name="Kablelis 3 5 2 4 2 2" xfId="14496" xr:uid="{00000000-0005-0000-0000-00000C300000}"/>
    <cellStyle name="Kablelis 3 5 2 5" xfId="6285" xr:uid="{00000000-0005-0000-0000-00000D300000}"/>
    <cellStyle name="Kablelis 3 5 2 5 2" xfId="14497" xr:uid="{00000000-0005-0000-0000-00000E300000}"/>
    <cellStyle name="Kablelis 3 5 3" xfId="6286" xr:uid="{00000000-0005-0000-0000-00000F300000}"/>
    <cellStyle name="Kablelis 3 5 3 2" xfId="6287" xr:uid="{00000000-0005-0000-0000-000010300000}"/>
    <cellStyle name="Kablelis 3 5 3 2 2" xfId="6288" xr:uid="{00000000-0005-0000-0000-000011300000}"/>
    <cellStyle name="Kablelis 3 5 3 2 2 2" xfId="6289" xr:uid="{00000000-0005-0000-0000-000012300000}"/>
    <cellStyle name="Kablelis 3 5 3 2 2 2 2" xfId="6290" xr:uid="{00000000-0005-0000-0000-000013300000}"/>
    <cellStyle name="Kablelis 3 5 3 2 2 2 2 2" xfId="14498" xr:uid="{00000000-0005-0000-0000-000014300000}"/>
    <cellStyle name="Kablelis 3 5 3 2 2 3" xfId="6291" xr:uid="{00000000-0005-0000-0000-000015300000}"/>
    <cellStyle name="Kablelis 3 5 3 2 2 3 2" xfId="14499" xr:uid="{00000000-0005-0000-0000-000016300000}"/>
    <cellStyle name="Kablelis 3 5 3 2 3" xfId="6292" xr:uid="{00000000-0005-0000-0000-000017300000}"/>
    <cellStyle name="Kablelis 3 5 3 2 3 2" xfId="6293" xr:uid="{00000000-0005-0000-0000-000018300000}"/>
    <cellStyle name="Kablelis 3 5 3 2 3 2 2" xfId="14500" xr:uid="{00000000-0005-0000-0000-000019300000}"/>
    <cellStyle name="Kablelis 3 5 3 2 4" xfId="6294" xr:uid="{00000000-0005-0000-0000-00001A300000}"/>
    <cellStyle name="Kablelis 3 5 3 2 4 2" xfId="14501" xr:uid="{00000000-0005-0000-0000-00001B300000}"/>
    <cellStyle name="Kablelis 3 5 3 3" xfId="6295" xr:uid="{00000000-0005-0000-0000-00001C300000}"/>
    <cellStyle name="Kablelis 3 5 3 3 2" xfId="6296" xr:uid="{00000000-0005-0000-0000-00001D300000}"/>
    <cellStyle name="Kablelis 3 5 3 3 2 2" xfId="6297" xr:uid="{00000000-0005-0000-0000-00001E300000}"/>
    <cellStyle name="Kablelis 3 5 3 3 2 2 2" xfId="14502" xr:uid="{00000000-0005-0000-0000-00001F300000}"/>
    <cellStyle name="Kablelis 3 5 3 3 3" xfId="6298" xr:uid="{00000000-0005-0000-0000-000020300000}"/>
    <cellStyle name="Kablelis 3 5 3 3 3 2" xfId="14503" xr:uid="{00000000-0005-0000-0000-000021300000}"/>
    <cellStyle name="Kablelis 3 5 3 4" xfId="6299" xr:uid="{00000000-0005-0000-0000-000022300000}"/>
    <cellStyle name="Kablelis 3 5 3 4 2" xfId="6300" xr:uid="{00000000-0005-0000-0000-000023300000}"/>
    <cellStyle name="Kablelis 3 5 3 4 2 2" xfId="14504" xr:uid="{00000000-0005-0000-0000-000024300000}"/>
    <cellStyle name="Kablelis 3 5 3 5" xfId="6301" xr:uid="{00000000-0005-0000-0000-000025300000}"/>
    <cellStyle name="Kablelis 3 5 3 5 2" xfId="14505" xr:uid="{00000000-0005-0000-0000-000026300000}"/>
    <cellStyle name="Kablelis 3 5 4" xfId="6302" xr:uid="{00000000-0005-0000-0000-000027300000}"/>
    <cellStyle name="Kablelis 3 5 4 2" xfId="6303" xr:uid="{00000000-0005-0000-0000-000028300000}"/>
    <cellStyle name="Kablelis 3 5 4 2 2" xfId="6304" xr:uid="{00000000-0005-0000-0000-000029300000}"/>
    <cellStyle name="Kablelis 3 5 4 2 2 2" xfId="6305" xr:uid="{00000000-0005-0000-0000-00002A300000}"/>
    <cellStyle name="Kablelis 3 5 4 2 2 2 2" xfId="14506" xr:uid="{00000000-0005-0000-0000-00002B300000}"/>
    <cellStyle name="Kablelis 3 5 4 2 3" xfId="6306" xr:uid="{00000000-0005-0000-0000-00002C300000}"/>
    <cellStyle name="Kablelis 3 5 4 2 3 2" xfId="14507" xr:uid="{00000000-0005-0000-0000-00002D300000}"/>
    <cellStyle name="Kablelis 3 5 4 3" xfId="6307" xr:uid="{00000000-0005-0000-0000-00002E300000}"/>
    <cellStyle name="Kablelis 3 5 4 3 2" xfId="6308" xr:uid="{00000000-0005-0000-0000-00002F300000}"/>
    <cellStyle name="Kablelis 3 5 4 3 2 2" xfId="14508" xr:uid="{00000000-0005-0000-0000-000030300000}"/>
    <cellStyle name="Kablelis 3 5 4 4" xfId="6309" xr:uid="{00000000-0005-0000-0000-000031300000}"/>
    <cellStyle name="Kablelis 3 5 4 4 2" xfId="14509" xr:uid="{00000000-0005-0000-0000-000032300000}"/>
    <cellStyle name="Kablelis 3 5 5" xfId="6310" xr:uid="{00000000-0005-0000-0000-000033300000}"/>
    <cellStyle name="Kablelis 3 5 5 2" xfId="6311" xr:uid="{00000000-0005-0000-0000-000034300000}"/>
    <cellStyle name="Kablelis 3 5 5 2 2" xfId="6312" xr:uid="{00000000-0005-0000-0000-000035300000}"/>
    <cellStyle name="Kablelis 3 5 5 2 2 2" xfId="6313" xr:uid="{00000000-0005-0000-0000-000036300000}"/>
    <cellStyle name="Kablelis 3 5 5 2 2 2 2" xfId="14510" xr:uid="{00000000-0005-0000-0000-000037300000}"/>
    <cellStyle name="Kablelis 3 5 5 2 3" xfId="6314" xr:uid="{00000000-0005-0000-0000-000038300000}"/>
    <cellStyle name="Kablelis 3 5 5 2 3 2" xfId="14511" xr:uid="{00000000-0005-0000-0000-000039300000}"/>
    <cellStyle name="Kablelis 3 5 5 3" xfId="6315" xr:uid="{00000000-0005-0000-0000-00003A300000}"/>
    <cellStyle name="Kablelis 3 5 5 3 2" xfId="6316" xr:uid="{00000000-0005-0000-0000-00003B300000}"/>
    <cellStyle name="Kablelis 3 5 5 3 2 2" xfId="14512" xr:uid="{00000000-0005-0000-0000-00003C300000}"/>
    <cellStyle name="Kablelis 3 5 5 4" xfId="6317" xr:uid="{00000000-0005-0000-0000-00003D300000}"/>
    <cellStyle name="Kablelis 3 5 5 4 2" xfId="14513" xr:uid="{00000000-0005-0000-0000-00003E300000}"/>
    <cellStyle name="Kablelis 3 5 6" xfId="6318" xr:uid="{00000000-0005-0000-0000-00003F300000}"/>
    <cellStyle name="Kablelis 3 5 6 2" xfId="6319" xr:uid="{00000000-0005-0000-0000-000040300000}"/>
    <cellStyle name="Kablelis 3 5 6 2 2" xfId="6320" xr:uid="{00000000-0005-0000-0000-000041300000}"/>
    <cellStyle name="Kablelis 3 5 6 2 2 2" xfId="14514" xr:uid="{00000000-0005-0000-0000-000042300000}"/>
    <cellStyle name="Kablelis 3 5 6 3" xfId="6321" xr:uid="{00000000-0005-0000-0000-000043300000}"/>
    <cellStyle name="Kablelis 3 5 6 3 2" xfId="14515" xr:uid="{00000000-0005-0000-0000-000044300000}"/>
    <cellStyle name="Kablelis 3 5 7" xfId="6322" xr:uid="{00000000-0005-0000-0000-000045300000}"/>
    <cellStyle name="Kablelis 3 5 7 2" xfId="6323" xr:uid="{00000000-0005-0000-0000-000046300000}"/>
    <cellStyle name="Kablelis 3 5 7 2 2" xfId="14516" xr:uid="{00000000-0005-0000-0000-000047300000}"/>
    <cellStyle name="Kablelis 3 5 8" xfId="6324" xr:uid="{00000000-0005-0000-0000-000048300000}"/>
    <cellStyle name="Kablelis 3 5 8 2" xfId="14517" xr:uid="{00000000-0005-0000-0000-000049300000}"/>
    <cellStyle name="Kablelis 3 6" xfId="6325" xr:uid="{00000000-0005-0000-0000-00004A300000}"/>
    <cellStyle name="Kablelis 3 6 2" xfId="6326" xr:uid="{00000000-0005-0000-0000-00004B300000}"/>
    <cellStyle name="Kablelis 3 6 2 2" xfId="6327" xr:uid="{00000000-0005-0000-0000-00004C300000}"/>
    <cellStyle name="Kablelis 3 6 2 2 2" xfId="6328" xr:uid="{00000000-0005-0000-0000-00004D300000}"/>
    <cellStyle name="Kablelis 3 6 2 2 2 2" xfId="14518" xr:uid="{00000000-0005-0000-0000-00004E300000}"/>
    <cellStyle name="Kablelis 3 6 2 3" xfId="6329" xr:uid="{00000000-0005-0000-0000-00004F300000}"/>
    <cellStyle name="Kablelis 3 6 2 3 2" xfId="14519" xr:uid="{00000000-0005-0000-0000-000050300000}"/>
    <cellStyle name="Kablelis 3 6 3" xfId="6330" xr:uid="{00000000-0005-0000-0000-000051300000}"/>
    <cellStyle name="Kablelis 3 6 3 2" xfId="6331" xr:uid="{00000000-0005-0000-0000-000052300000}"/>
    <cellStyle name="Kablelis 3 6 3 2 2" xfId="14520" xr:uid="{00000000-0005-0000-0000-000053300000}"/>
    <cellStyle name="Kablelis 3 6 4" xfId="6332" xr:uid="{00000000-0005-0000-0000-000054300000}"/>
    <cellStyle name="Kablelis 3 6 4 2" xfId="14521" xr:uid="{00000000-0005-0000-0000-000055300000}"/>
    <cellStyle name="Kablelis 3 7" xfId="6333" xr:uid="{00000000-0005-0000-0000-000056300000}"/>
    <cellStyle name="Kablelis 3 7 2" xfId="6334" xr:uid="{00000000-0005-0000-0000-000057300000}"/>
    <cellStyle name="Kablelis 4" xfId="6335" xr:uid="{00000000-0005-0000-0000-000058300000}"/>
    <cellStyle name="Kablelis 4 2" xfId="6336" xr:uid="{00000000-0005-0000-0000-000059300000}"/>
    <cellStyle name="Kablelis 4 2 2" xfId="6337" xr:uid="{00000000-0005-0000-0000-00005A300000}"/>
    <cellStyle name="Kablelis 4 2 2 2" xfId="14522" xr:uid="{00000000-0005-0000-0000-00005B300000}"/>
    <cellStyle name="Kablelis 4 3" xfId="6338" xr:uid="{00000000-0005-0000-0000-00005C300000}"/>
    <cellStyle name="Kablelis 4 3 2" xfId="6339" xr:uid="{00000000-0005-0000-0000-00005D300000}"/>
    <cellStyle name="Kablelis 4 3 2 2" xfId="14523" xr:uid="{00000000-0005-0000-0000-00005E300000}"/>
    <cellStyle name="Kablelis 4 4" xfId="6340" xr:uid="{00000000-0005-0000-0000-00005F300000}"/>
    <cellStyle name="Kablelis 5" xfId="6341" xr:uid="{00000000-0005-0000-0000-000060300000}"/>
    <cellStyle name="Kablelis 5 2" xfId="6342" xr:uid="{00000000-0005-0000-0000-000061300000}"/>
    <cellStyle name="Kablelis 5 2 2" xfId="6343" xr:uid="{00000000-0005-0000-0000-000062300000}"/>
    <cellStyle name="Kablelis 5 2 2 2" xfId="6344" xr:uid="{00000000-0005-0000-0000-000063300000}"/>
    <cellStyle name="Kablelis 5 2 2 2 2" xfId="6345" xr:uid="{00000000-0005-0000-0000-000064300000}"/>
    <cellStyle name="Kablelis 5 2 2 2 2 2" xfId="6346" xr:uid="{00000000-0005-0000-0000-000065300000}"/>
    <cellStyle name="Kablelis 5 2 2 2 2 2 2" xfId="14524" xr:uid="{00000000-0005-0000-0000-000066300000}"/>
    <cellStyle name="Kablelis 5 2 2 2 3" xfId="6347" xr:uid="{00000000-0005-0000-0000-000067300000}"/>
    <cellStyle name="Kablelis 5 2 2 2 3 2" xfId="14525" xr:uid="{00000000-0005-0000-0000-000068300000}"/>
    <cellStyle name="Kablelis 5 2 2 3" xfId="6348" xr:uid="{00000000-0005-0000-0000-000069300000}"/>
    <cellStyle name="Kablelis 5 2 2 3 2" xfId="6349" xr:uid="{00000000-0005-0000-0000-00006A300000}"/>
    <cellStyle name="Kablelis 5 2 2 3 2 2" xfId="14526" xr:uid="{00000000-0005-0000-0000-00006B300000}"/>
    <cellStyle name="Kablelis 5 2 2 4" xfId="6350" xr:uid="{00000000-0005-0000-0000-00006C300000}"/>
    <cellStyle name="Kablelis 5 2 2 4 2" xfId="14527" xr:uid="{00000000-0005-0000-0000-00006D300000}"/>
    <cellStyle name="Kablelis 5 2 3" xfId="6351" xr:uid="{00000000-0005-0000-0000-00006E300000}"/>
    <cellStyle name="Kablelis 5 2 3 2" xfId="6352" xr:uid="{00000000-0005-0000-0000-00006F300000}"/>
    <cellStyle name="Kablelis 5 2 3 2 2" xfId="6353" xr:uid="{00000000-0005-0000-0000-000070300000}"/>
    <cellStyle name="Kablelis 5 2 3 2 2 2" xfId="14528" xr:uid="{00000000-0005-0000-0000-000071300000}"/>
    <cellStyle name="Kablelis 5 2 3 3" xfId="6354" xr:uid="{00000000-0005-0000-0000-000072300000}"/>
    <cellStyle name="Kablelis 5 2 3 3 2" xfId="14529" xr:uid="{00000000-0005-0000-0000-000073300000}"/>
    <cellStyle name="Kablelis 5 2 4" xfId="6355" xr:uid="{00000000-0005-0000-0000-000074300000}"/>
    <cellStyle name="Kablelis 5 2 4 2" xfId="6356" xr:uid="{00000000-0005-0000-0000-000075300000}"/>
    <cellStyle name="Kablelis 5 2 4 2 2" xfId="14530" xr:uid="{00000000-0005-0000-0000-000076300000}"/>
    <cellStyle name="Kablelis 5 2 5" xfId="6357" xr:uid="{00000000-0005-0000-0000-000077300000}"/>
    <cellStyle name="Kablelis 5 2 5 2" xfId="14531" xr:uid="{00000000-0005-0000-0000-000078300000}"/>
    <cellStyle name="Kablelis 5 3" xfId="6358" xr:uid="{00000000-0005-0000-0000-000079300000}"/>
    <cellStyle name="Kablelis 5 3 2" xfId="6359" xr:uid="{00000000-0005-0000-0000-00007A300000}"/>
    <cellStyle name="Kablelis 5 3 2 2" xfId="6360" xr:uid="{00000000-0005-0000-0000-00007B300000}"/>
    <cellStyle name="Kablelis 5 3 2 2 2" xfId="6361" xr:uid="{00000000-0005-0000-0000-00007C300000}"/>
    <cellStyle name="Kablelis 5 3 2 2 2 2" xfId="14532" xr:uid="{00000000-0005-0000-0000-00007D300000}"/>
    <cellStyle name="Kablelis 5 3 2 3" xfId="6362" xr:uid="{00000000-0005-0000-0000-00007E300000}"/>
    <cellStyle name="Kablelis 5 3 2 3 2" xfId="14533" xr:uid="{00000000-0005-0000-0000-00007F300000}"/>
    <cellStyle name="Kablelis 5 3 3" xfId="6363" xr:uid="{00000000-0005-0000-0000-000080300000}"/>
    <cellStyle name="Kablelis 5 3 3 2" xfId="6364" xr:uid="{00000000-0005-0000-0000-000081300000}"/>
    <cellStyle name="Kablelis 5 3 3 2 2" xfId="14534" xr:uid="{00000000-0005-0000-0000-000082300000}"/>
    <cellStyle name="Kablelis 5 3 4" xfId="6365" xr:uid="{00000000-0005-0000-0000-000083300000}"/>
    <cellStyle name="Kablelis 5 3 4 2" xfId="14535" xr:uid="{00000000-0005-0000-0000-000084300000}"/>
    <cellStyle name="Kablelis 5 4" xfId="6366" xr:uid="{00000000-0005-0000-0000-000085300000}"/>
    <cellStyle name="Kablelis 6" xfId="6367" xr:uid="{00000000-0005-0000-0000-000086300000}"/>
    <cellStyle name="Kablelis 6 2" xfId="6368" xr:uid="{00000000-0005-0000-0000-000087300000}"/>
    <cellStyle name="Kablelis 6 2 2" xfId="6369" xr:uid="{00000000-0005-0000-0000-000088300000}"/>
    <cellStyle name="Kablelis 6 2 2 2" xfId="6370" xr:uid="{00000000-0005-0000-0000-000089300000}"/>
    <cellStyle name="Kablelis 6 2 2 2 2" xfId="6371" xr:uid="{00000000-0005-0000-0000-00008A300000}"/>
    <cellStyle name="Kablelis 6 2 2 2 2 2" xfId="14536" xr:uid="{00000000-0005-0000-0000-00008B300000}"/>
    <cellStyle name="Kablelis 6 2 2 3" xfId="6372" xr:uid="{00000000-0005-0000-0000-00008C300000}"/>
    <cellStyle name="Kablelis 6 2 2 3 2" xfId="14537" xr:uid="{00000000-0005-0000-0000-00008D300000}"/>
    <cellStyle name="Kablelis 6 2 3" xfId="6373" xr:uid="{00000000-0005-0000-0000-00008E300000}"/>
    <cellStyle name="Kablelis 6 2 3 2" xfId="6374" xr:uid="{00000000-0005-0000-0000-00008F300000}"/>
    <cellStyle name="Kablelis 6 2 3 2 2" xfId="6375" xr:uid="{00000000-0005-0000-0000-000090300000}"/>
    <cellStyle name="Kablelis 6 2 3 2 2 2" xfId="14538" xr:uid="{00000000-0005-0000-0000-000091300000}"/>
    <cellStyle name="Kablelis 6 2 3 3" xfId="6376" xr:uid="{00000000-0005-0000-0000-000092300000}"/>
    <cellStyle name="Kablelis 6 2 3 3 2" xfId="14539" xr:uid="{00000000-0005-0000-0000-000093300000}"/>
    <cellStyle name="Kablelis 6 2 4" xfId="6377" xr:uid="{00000000-0005-0000-0000-000094300000}"/>
    <cellStyle name="Kablelis 6 2 4 2" xfId="6378" xr:uid="{00000000-0005-0000-0000-000095300000}"/>
    <cellStyle name="Kablelis 6 2 4 2 2" xfId="14540" xr:uid="{00000000-0005-0000-0000-000096300000}"/>
    <cellStyle name="Kablelis 6 2 5" xfId="6379" xr:uid="{00000000-0005-0000-0000-000097300000}"/>
    <cellStyle name="Kablelis 6 2 5 2" xfId="14541" xr:uid="{00000000-0005-0000-0000-000098300000}"/>
    <cellStyle name="Kablelis 6 3" xfId="6380" xr:uid="{00000000-0005-0000-0000-000099300000}"/>
    <cellStyle name="Kablelis 6 3 2" xfId="14542" xr:uid="{00000000-0005-0000-0000-00009A300000}"/>
    <cellStyle name="Kablelis 7" xfId="6381" xr:uid="{00000000-0005-0000-0000-00009B300000}"/>
    <cellStyle name="Kablelis 7 2" xfId="6382" xr:uid="{00000000-0005-0000-0000-00009C300000}"/>
    <cellStyle name="Kablelis 7 2 2" xfId="6383" xr:uid="{00000000-0005-0000-0000-00009D300000}"/>
    <cellStyle name="Kablelis 7 2 2 2" xfId="6384" xr:uid="{00000000-0005-0000-0000-00009E300000}"/>
    <cellStyle name="Kablelis 7 3" xfId="6385" xr:uid="{00000000-0005-0000-0000-00009F300000}"/>
    <cellStyle name="Kablelis 7 3 2" xfId="6386" xr:uid="{00000000-0005-0000-0000-0000A0300000}"/>
    <cellStyle name="Kablelis 7 4" xfId="6387" xr:uid="{00000000-0005-0000-0000-0000A1300000}"/>
    <cellStyle name="Kablelis 7 4 2" xfId="6388" xr:uid="{00000000-0005-0000-0000-0000A2300000}"/>
    <cellStyle name="Kablelis 8" xfId="6389" xr:uid="{00000000-0005-0000-0000-0000A3300000}"/>
    <cellStyle name="Kablelis 8 2" xfId="6390" xr:uid="{00000000-0005-0000-0000-0000A4300000}"/>
    <cellStyle name="Kablelis 8 2 2" xfId="6391" xr:uid="{00000000-0005-0000-0000-0000A5300000}"/>
    <cellStyle name="Kablelis 8 2 2 2" xfId="6392" xr:uid="{00000000-0005-0000-0000-0000A6300000}"/>
    <cellStyle name="Kablelis 8 2 2 2 2" xfId="6393" xr:uid="{00000000-0005-0000-0000-0000A7300000}"/>
    <cellStyle name="Kablelis 8 2 2 2 2 2" xfId="14543" xr:uid="{00000000-0005-0000-0000-0000A8300000}"/>
    <cellStyle name="Kablelis 8 2 2 3" xfId="6394" xr:uid="{00000000-0005-0000-0000-0000A9300000}"/>
    <cellStyle name="Kablelis 8 2 2 3 2" xfId="14544" xr:uid="{00000000-0005-0000-0000-0000AA300000}"/>
    <cellStyle name="Kablelis 8 2 3" xfId="6395" xr:uid="{00000000-0005-0000-0000-0000AB300000}"/>
    <cellStyle name="Kablelis 8 2 3 2" xfId="6396" xr:uid="{00000000-0005-0000-0000-0000AC300000}"/>
    <cellStyle name="Kablelis 8 2 3 2 2" xfId="14545" xr:uid="{00000000-0005-0000-0000-0000AD300000}"/>
    <cellStyle name="Kablelis 8 2 4" xfId="6397" xr:uid="{00000000-0005-0000-0000-0000AE300000}"/>
    <cellStyle name="Kablelis 8 2 4 2" xfId="14546" xr:uid="{00000000-0005-0000-0000-0000AF300000}"/>
    <cellStyle name="Kablelis 8 3" xfId="6398" xr:uid="{00000000-0005-0000-0000-0000B0300000}"/>
    <cellStyle name="Kablelis 8 3 2" xfId="6399" xr:uid="{00000000-0005-0000-0000-0000B1300000}"/>
    <cellStyle name="Kablelis 8 3 2 2" xfId="6400" xr:uid="{00000000-0005-0000-0000-0000B2300000}"/>
    <cellStyle name="Kablelis 8 3 2 2 2" xfId="14547" xr:uid="{00000000-0005-0000-0000-0000B3300000}"/>
    <cellStyle name="Kablelis 8 3 3" xfId="6401" xr:uid="{00000000-0005-0000-0000-0000B4300000}"/>
    <cellStyle name="Kablelis 8 3 3 2" xfId="14548" xr:uid="{00000000-0005-0000-0000-0000B5300000}"/>
    <cellStyle name="Kablelis 8 4" xfId="6402" xr:uid="{00000000-0005-0000-0000-0000B6300000}"/>
    <cellStyle name="Kablelis 8 4 2" xfId="6403" xr:uid="{00000000-0005-0000-0000-0000B7300000}"/>
    <cellStyle name="Kablelis 9" xfId="6404" xr:uid="{00000000-0005-0000-0000-0000B8300000}"/>
    <cellStyle name="Kablelis 9 2" xfId="6405" xr:uid="{00000000-0005-0000-0000-0000B9300000}"/>
    <cellStyle name="Linked Cell" xfId="6406" xr:uid="{00000000-0005-0000-0000-0000BA300000}"/>
    <cellStyle name="Linked Cell 2" xfId="6407" xr:uid="{00000000-0005-0000-0000-0000BB300000}"/>
    <cellStyle name="Linked Cell 2 2" xfId="6408" xr:uid="{00000000-0005-0000-0000-0000BC300000}"/>
    <cellStyle name="Linked Cell 2 2 2" xfId="6409" xr:uid="{00000000-0005-0000-0000-0000BD300000}"/>
    <cellStyle name="Linked Cell 2 2 2 2" xfId="14549" xr:uid="{00000000-0005-0000-0000-0000BE300000}"/>
    <cellStyle name="Linked Cell 2 2 3" xfId="11735" xr:uid="{00000000-0005-0000-0000-0000BF300000}"/>
    <cellStyle name="Linked Cell 2 3" xfId="6410" xr:uid="{00000000-0005-0000-0000-0000C0300000}"/>
    <cellStyle name="Linked Cell 2 3 2" xfId="14550" xr:uid="{00000000-0005-0000-0000-0000C1300000}"/>
    <cellStyle name="Linked Cell 2 4" xfId="11734" xr:uid="{00000000-0005-0000-0000-0000C2300000}"/>
    <cellStyle name="Linked Cell 3" xfId="6411" xr:uid="{00000000-0005-0000-0000-0000C3300000}"/>
    <cellStyle name="Linked Cell 3 2" xfId="14551" xr:uid="{00000000-0005-0000-0000-0000C4300000}"/>
    <cellStyle name="Linked Cell 4" xfId="11733" xr:uid="{00000000-0005-0000-0000-0000C5300000}"/>
    <cellStyle name="Montant" xfId="6412" xr:uid="{00000000-0005-0000-0000-0000C6300000}"/>
    <cellStyle name="Montant 2" xfId="6413" xr:uid="{00000000-0005-0000-0000-0000C7300000}"/>
    <cellStyle name="Montant 2 2" xfId="14552" xr:uid="{00000000-0005-0000-0000-0000C8300000}"/>
    <cellStyle name="Neutral" xfId="6414" xr:uid="{00000000-0005-0000-0000-0000C9300000}"/>
    <cellStyle name="Neutral 2" xfId="6415" xr:uid="{00000000-0005-0000-0000-0000CA300000}"/>
    <cellStyle name="Neutral 2 2" xfId="6416" xr:uid="{00000000-0005-0000-0000-0000CB300000}"/>
    <cellStyle name="Neutral 2 2 2" xfId="6417" xr:uid="{00000000-0005-0000-0000-0000CC300000}"/>
    <cellStyle name="Neutral 2 2 2 2" xfId="14553" xr:uid="{00000000-0005-0000-0000-0000CD300000}"/>
    <cellStyle name="Neutral 2 2 3" xfId="11738" xr:uid="{00000000-0005-0000-0000-0000CE300000}"/>
    <cellStyle name="Neutral 2 3" xfId="6418" xr:uid="{00000000-0005-0000-0000-0000CF300000}"/>
    <cellStyle name="Neutral 2 3 2" xfId="14554" xr:uid="{00000000-0005-0000-0000-0000D0300000}"/>
    <cellStyle name="Neutral 2 4" xfId="11737" xr:uid="{00000000-0005-0000-0000-0000D1300000}"/>
    <cellStyle name="Neutral 3" xfId="6419" xr:uid="{00000000-0005-0000-0000-0000D2300000}"/>
    <cellStyle name="Neutral 3 2" xfId="14555" xr:uid="{00000000-0005-0000-0000-0000D3300000}"/>
    <cellStyle name="Neutral 4" xfId="11736" xr:uid="{00000000-0005-0000-0000-0000D4300000}"/>
    <cellStyle name="Neutralus 2" xfId="6420" xr:uid="{00000000-0005-0000-0000-0000D5300000}"/>
    <cellStyle name="Neutralus 2 2" xfId="6421" xr:uid="{00000000-0005-0000-0000-0000D6300000}"/>
    <cellStyle name="Neutralus 2 2 2" xfId="6422" xr:uid="{00000000-0005-0000-0000-0000D7300000}"/>
    <cellStyle name="Neutralus 2 2 2 2" xfId="6423" xr:uid="{00000000-0005-0000-0000-0000D8300000}"/>
    <cellStyle name="Neutralus 2 2 2 2 2" xfId="14556" xr:uid="{00000000-0005-0000-0000-0000D9300000}"/>
    <cellStyle name="Neutralus 2 2 2 3" xfId="11741" xr:uid="{00000000-0005-0000-0000-0000DA300000}"/>
    <cellStyle name="Neutralus 2 2 3" xfId="6424" xr:uid="{00000000-0005-0000-0000-0000DB300000}"/>
    <cellStyle name="Neutralus 2 2 3 2" xfId="6425" xr:uid="{00000000-0005-0000-0000-0000DC300000}"/>
    <cellStyle name="Neutralus 2 2 3 2 2" xfId="14557" xr:uid="{00000000-0005-0000-0000-0000DD300000}"/>
    <cellStyle name="Neutralus 2 2 3 3" xfId="11742" xr:uid="{00000000-0005-0000-0000-0000DE300000}"/>
    <cellStyle name="Neutralus 2 2 4" xfId="6426" xr:uid="{00000000-0005-0000-0000-0000DF300000}"/>
    <cellStyle name="Neutralus 2 2 4 2" xfId="6427" xr:uid="{00000000-0005-0000-0000-0000E0300000}"/>
    <cellStyle name="Neutralus 2 2 4 2 2" xfId="14558" xr:uid="{00000000-0005-0000-0000-0000E1300000}"/>
    <cellStyle name="Neutralus 2 2 4 3" xfId="12350" xr:uid="{00000000-0005-0000-0000-0000E2300000}"/>
    <cellStyle name="Neutralus 2 2 5" xfId="6428" xr:uid="{00000000-0005-0000-0000-0000E3300000}"/>
    <cellStyle name="Neutralus 2 2 5 2" xfId="14559" xr:uid="{00000000-0005-0000-0000-0000E4300000}"/>
    <cellStyle name="Neutralus 2 2 6" xfId="11740" xr:uid="{00000000-0005-0000-0000-0000E5300000}"/>
    <cellStyle name="Neutralus 2 3" xfId="6429" xr:uid="{00000000-0005-0000-0000-0000E6300000}"/>
    <cellStyle name="Neutralus 2 3 2" xfId="6430" xr:uid="{00000000-0005-0000-0000-0000E7300000}"/>
    <cellStyle name="Neutralus 2 3 2 2" xfId="14560" xr:uid="{00000000-0005-0000-0000-0000E8300000}"/>
    <cellStyle name="Neutralus 2 3 3" xfId="11743" xr:uid="{00000000-0005-0000-0000-0000E9300000}"/>
    <cellStyle name="Neutralus 2 4" xfId="6431" xr:uid="{00000000-0005-0000-0000-0000EA300000}"/>
    <cellStyle name="Neutralus 2 4 2" xfId="6432" xr:uid="{00000000-0005-0000-0000-0000EB300000}"/>
    <cellStyle name="Neutralus 2 4 2 2" xfId="14561" xr:uid="{00000000-0005-0000-0000-0000EC300000}"/>
    <cellStyle name="Neutralus 2 4 3" xfId="11744" xr:uid="{00000000-0005-0000-0000-0000ED300000}"/>
    <cellStyle name="Neutralus 2 5" xfId="6433" xr:uid="{00000000-0005-0000-0000-0000EE300000}"/>
    <cellStyle name="Neutralus 2 5 2" xfId="14562" xr:uid="{00000000-0005-0000-0000-0000EF300000}"/>
    <cellStyle name="Neutralus 2 6" xfId="11739" xr:uid="{00000000-0005-0000-0000-0000F0300000}"/>
    <cellStyle name="Normal" xfId="0" builtinId="0"/>
    <cellStyle name="Normal 10" xfId="6435" xr:uid="{00000000-0005-0000-0000-0000F2300000}"/>
    <cellStyle name="Normal 10 2" xfId="12493" xr:uid="{00000000-0005-0000-0000-0000F3300000}"/>
    <cellStyle name="Normal 11" xfId="12419" xr:uid="{00000000-0005-0000-0000-0000F4300000}"/>
    <cellStyle name="Normal 12" xfId="15274" xr:uid="{00000000-0005-0000-0000-0000F5300000}"/>
    <cellStyle name="Normal 13" xfId="6434" xr:uid="{00000000-0005-0000-0000-0000F1300000}"/>
    <cellStyle name="Normal 2" xfId="6436" xr:uid="{00000000-0005-0000-0000-0000F6300000}"/>
    <cellStyle name="Normal 2 2" xfId="6437" xr:uid="{00000000-0005-0000-0000-0000F7300000}"/>
    <cellStyle name="Normal 2 2 2" xfId="6438" xr:uid="{00000000-0005-0000-0000-0000F8300000}"/>
    <cellStyle name="Normal 2 2 2 2" xfId="6439" xr:uid="{00000000-0005-0000-0000-0000F9300000}"/>
    <cellStyle name="Normal 2 2 2 2 2" xfId="6440" xr:uid="{00000000-0005-0000-0000-0000FA300000}"/>
    <cellStyle name="Normal 2 2 2 2 2 2" xfId="14563" xr:uid="{00000000-0005-0000-0000-0000FB300000}"/>
    <cellStyle name="Normal 2 2 2 2 3" xfId="11745" xr:uid="{00000000-0005-0000-0000-0000FC300000}"/>
    <cellStyle name="Normal 2 2 2 3" xfId="6441" xr:uid="{00000000-0005-0000-0000-0000FD300000}"/>
    <cellStyle name="Normal 2 2 2 3 2" xfId="6442" xr:uid="{00000000-0005-0000-0000-0000FE300000}"/>
    <cellStyle name="Normal 2 2 2 3 2 2" xfId="14564" xr:uid="{00000000-0005-0000-0000-0000FF300000}"/>
    <cellStyle name="Normal 2 2 2 4" xfId="6443" xr:uid="{00000000-0005-0000-0000-000000310000}"/>
    <cellStyle name="Normal 2 2 2 4 2" xfId="11746" xr:uid="{00000000-0005-0000-0000-000001310000}"/>
    <cellStyle name="Normal 2 2 2 5" xfId="6444" xr:uid="{00000000-0005-0000-0000-000002310000}"/>
    <cellStyle name="Normal 2 2 2 5 2" xfId="6445" xr:uid="{00000000-0005-0000-0000-000003310000}"/>
    <cellStyle name="Normal 2 2 2 5 2 2" xfId="14565" xr:uid="{00000000-0005-0000-0000-000004310000}"/>
    <cellStyle name="Normal 2 2 2 6" xfId="6446" xr:uid="{00000000-0005-0000-0000-000005310000}"/>
    <cellStyle name="Normal 2 2 3" xfId="6447" xr:uid="{00000000-0005-0000-0000-000006310000}"/>
    <cellStyle name="Normal 2 2 3 2" xfId="6448" xr:uid="{00000000-0005-0000-0000-000007310000}"/>
    <cellStyle name="Normal 2 2 3 2 2" xfId="6449" xr:uid="{00000000-0005-0000-0000-000008310000}"/>
    <cellStyle name="Normal 2 2 3 2 2 2" xfId="6450" xr:uid="{00000000-0005-0000-0000-000009310000}"/>
    <cellStyle name="Normal 2 2 3 2 2 2 2" xfId="6451" xr:uid="{00000000-0005-0000-0000-00000A310000}"/>
    <cellStyle name="Normal 2 2 3 2 2 2 2 2" xfId="14566" xr:uid="{00000000-0005-0000-0000-00000B310000}"/>
    <cellStyle name="Normal 2 2 3 2 2 2 3" xfId="11750" xr:uid="{00000000-0005-0000-0000-00000C310000}"/>
    <cellStyle name="Normal 2 2 3 2 2 3" xfId="6452" xr:uid="{00000000-0005-0000-0000-00000D310000}"/>
    <cellStyle name="Normal 2 2 3 2 2 3 2" xfId="14567" xr:uid="{00000000-0005-0000-0000-00000E310000}"/>
    <cellStyle name="Normal 2 2 3 2 2 4" xfId="11749" xr:uid="{00000000-0005-0000-0000-00000F310000}"/>
    <cellStyle name="Normal 2 2 3 2 3" xfId="6453" xr:uid="{00000000-0005-0000-0000-000010310000}"/>
    <cellStyle name="Normal 2 2 3 2 3 2" xfId="6454" xr:uid="{00000000-0005-0000-0000-000011310000}"/>
    <cellStyle name="Normal 2 2 3 2 3 2 2" xfId="14568" xr:uid="{00000000-0005-0000-0000-000012310000}"/>
    <cellStyle name="Normal 2 2 3 2 3 3" xfId="11751" xr:uid="{00000000-0005-0000-0000-000013310000}"/>
    <cellStyle name="Normal 2 2 3 2 4" xfId="6455" xr:uid="{00000000-0005-0000-0000-000014310000}"/>
    <cellStyle name="Normal 2 2 3 2 4 2" xfId="14569" xr:uid="{00000000-0005-0000-0000-000015310000}"/>
    <cellStyle name="Normal 2 2 3 2 5" xfId="11748" xr:uid="{00000000-0005-0000-0000-000016310000}"/>
    <cellStyle name="Normal 2 2 3 3" xfId="6456" xr:uid="{00000000-0005-0000-0000-000017310000}"/>
    <cellStyle name="Normal 2 2 3 3 2" xfId="6457" xr:uid="{00000000-0005-0000-0000-000018310000}"/>
    <cellStyle name="Normal 2 2 3 3 2 2" xfId="6458" xr:uid="{00000000-0005-0000-0000-000019310000}"/>
    <cellStyle name="Normal 2 2 3 3 2 2 2" xfId="14570" xr:uid="{00000000-0005-0000-0000-00001A310000}"/>
    <cellStyle name="Normal 2 2 3 3 2 3" xfId="11753" xr:uid="{00000000-0005-0000-0000-00001B310000}"/>
    <cellStyle name="Normal 2 2 3 3 3" xfId="6459" xr:uid="{00000000-0005-0000-0000-00001C310000}"/>
    <cellStyle name="Normal 2 2 3 3 3 2" xfId="14571" xr:uid="{00000000-0005-0000-0000-00001D310000}"/>
    <cellStyle name="Normal 2 2 3 3 4" xfId="11752" xr:uid="{00000000-0005-0000-0000-00001E310000}"/>
    <cellStyle name="Normal 2 2 3 4" xfId="6460" xr:uid="{00000000-0005-0000-0000-00001F310000}"/>
    <cellStyle name="Normal 2 2 3 4 2" xfId="6461" xr:uid="{00000000-0005-0000-0000-000020310000}"/>
    <cellStyle name="Normal 2 2 3 4 2 2" xfId="14572" xr:uid="{00000000-0005-0000-0000-000021310000}"/>
    <cellStyle name="Normal 2 2 3 4 3" xfId="7916" xr:uid="{00000000-0005-0000-0000-000022310000}"/>
    <cellStyle name="Normal 2 2 3 5" xfId="6462" xr:uid="{00000000-0005-0000-0000-000023310000}"/>
    <cellStyle name="Normal 2 2 3 5 2" xfId="6463" xr:uid="{00000000-0005-0000-0000-000024310000}"/>
    <cellStyle name="Normal 2 2 3 5 2 2" xfId="14573" xr:uid="{00000000-0005-0000-0000-000025310000}"/>
    <cellStyle name="Normal 2 2 3 5 3" xfId="11754" xr:uid="{00000000-0005-0000-0000-000026310000}"/>
    <cellStyle name="Normal 2 2 3 6" xfId="6464" xr:uid="{00000000-0005-0000-0000-000027310000}"/>
    <cellStyle name="Normal 2 2 3 6 2" xfId="14574" xr:uid="{00000000-0005-0000-0000-000028310000}"/>
    <cellStyle name="Normal 2 2 3 7" xfId="11747" xr:uid="{00000000-0005-0000-0000-000029310000}"/>
    <cellStyle name="Normal 2 2 4" xfId="6465" xr:uid="{00000000-0005-0000-0000-00002A310000}"/>
    <cellStyle name="Normal 2 2 4 2" xfId="6466" xr:uid="{00000000-0005-0000-0000-00002B310000}"/>
    <cellStyle name="Normal 2 2 4 2 2" xfId="14575" xr:uid="{00000000-0005-0000-0000-00002C310000}"/>
    <cellStyle name="Normal 2 2 4 3" xfId="11755" xr:uid="{00000000-0005-0000-0000-00002D310000}"/>
    <cellStyle name="Normal 2 2 5" xfId="6467" xr:uid="{00000000-0005-0000-0000-00002E310000}"/>
    <cellStyle name="Normal 2 2 5 2" xfId="11756" xr:uid="{00000000-0005-0000-0000-00002F310000}"/>
    <cellStyle name="Normal 2 2 6" xfId="7914" xr:uid="{00000000-0005-0000-0000-000030310000}"/>
    <cellStyle name="Normal 2 2_2012-2014 biudzeto projekto rengimui  priedai" xfId="6468" xr:uid="{00000000-0005-0000-0000-000031310000}"/>
    <cellStyle name="Normal 2 3" xfId="6469" xr:uid="{00000000-0005-0000-0000-000032310000}"/>
    <cellStyle name="Normal 2 3 2" xfId="6470" xr:uid="{00000000-0005-0000-0000-000033310000}"/>
    <cellStyle name="Normal 2 3 2 2" xfId="6471" xr:uid="{00000000-0005-0000-0000-000034310000}"/>
    <cellStyle name="Normal 2 3 2 2 2" xfId="6472" xr:uid="{00000000-0005-0000-0000-000035310000}"/>
    <cellStyle name="Normal 2 3 2 2 2 2" xfId="6473" xr:uid="{00000000-0005-0000-0000-000036310000}"/>
    <cellStyle name="Normal 2 3 2 2 2 2 2" xfId="14576" xr:uid="{00000000-0005-0000-0000-000037310000}"/>
    <cellStyle name="Normal 2 3 2 2 2 3" xfId="11760" xr:uid="{00000000-0005-0000-0000-000038310000}"/>
    <cellStyle name="Normal 2 3 2 2 3" xfId="6474" xr:uid="{00000000-0005-0000-0000-000039310000}"/>
    <cellStyle name="Normal 2 3 2 2 3 2" xfId="14577" xr:uid="{00000000-0005-0000-0000-00003A310000}"/>
    <cellStyle name="Normal 2 3 2 2 4" xfId="11759" xr:uid="{00000000-0005-0000-0000-00003B310000}"/>
    <cellStyle name="Normal 2 3 2 3" xfId="6475" xr:uid="{00000000-0005-0000-0000-00003C310000}"/>
    <cellStyle name="Normal 2 3 2 3 2" xfId="6476" xr:uid="{00000000-0005-0000-0000-00003D310000}"/>
    <cellStyle name="Normal 2 3 2 3 2 2" xfId="6477" xr:uid="{00000000-0005-0000-0000-00003E310000}"/>
    <cellStyle name="Normal 2 3 2 3 2 2 2" xfId="14578" xr:uid="{00000000-0005-0000-0000-00003F310000}"/>
    <cellStyle name="Normal 2 3 2 3 2 3" xfId="11762" xr:uid="{00000000-0005-0000-0000-000040310000}"/>
    <cellStyle name="Normal 2 3 2 3 3" xfId="6478" xr:uid="{00000000-0005-0000-0000-000041310000}"/>
    <cellStyle name="Normal 2 3 2 3 3 2" xfId="14579" xr:uid="{00000000-0005-0000-0000-000042310000}"/>
    <cellStyle name="Normal 2 3 2 3 4" xfId="11761" xr:uid="{00000000-0005-0000-0000-000043310000}"/>
    <cellStyle name="Normal 2 3 2 4" xfId="6479" xr:uid="{00000000-0005-0000-0000-000044310000}"/>
    <cellStyle name="Normal 2 3 2 4 2" xfId="6480" xr:uid="{00000000-0005-0000-0000-000045310000}"/>
    <cellStyle name="Normal 2 3 2 4 2 2" xfId="14580" xr:uid="{00000000-0005-0000-0000-000046310000}"/>
    <cellStyle name="Normal 2 3 2 4 3" xfId="11763" xr:uid="{00000000-0005-0000-0000-000047310000}"/>
    <cellStyle name="Normal 2 3 2 5" xfId="6481" xr:uid="{00000000-0005-0000-0000-000048310000}"/>
    <cellStyle name="Normal 2 3 2 5 2" xfId="6482" xr:uid="{00000000-0005-0000-0000-000049310000}"/>
    <cellStyle name="Normal 2 3 2 5 2 2" xfId="12463" xr:uid="{00000000-0005-0000-0000-00004A310000}"/>
    <cellStyle name="Normal 2 3 2 5 3" xfId="12299" xr:uid="{00000000-0005-0000-0000-00004B310000}"/>
    <cellStyle name="Normal 2 3 2 6" xfId="6483" xr:uid="{00000000-0005-0000-0000-00004C310000}"/>
    <cellStyle name="Normal 2 3 2 6 2" xfId="12421" xr:uid="{00000000-0005-0000-0000-00004D310000}"/>
    <cellStyle name="Normal 2 3 2 7" xfId="11758" xr:uid="{00000000-0005-0000-0000-00004E310000}"/>
    <cellStyle name="Normal 2 3 3" xfId="6484" xr:uid="{00000000-0005-0000-0000-00004F310000}"/>
    <cellStyle name="Normal 2 3 3 2" xfId="6485" xr:uid="{00000000-0005-0000-0000-000050310000}"/>
    <cellStyle name="Normal 2 3 3 2 2" xfId="6486" xr:uid="{00000000-0005-0000-0000-000051310000}"/>
    <cellStyle name="Normal 2 3 3 2 2 2" xfId="14581" xr:uid="{00000000-0005-0000-0000-000052310000}"/>
    <cellStyle name="Normal 2 3 3 2 3" xfId="11765" xr:uid="{00000000-0005-0000-0000-000053310000}"/>
    <cellStyle name="Normal 2 3 3 3" xfId="6487" xr:uid="{00000000-0005-0000-0000-000054310000}"/>
    <cellStyle name="Normal 2 3 3 3 2" xfId="14582" xr:uid="{00000000-0005-0000-0000-000055310000}"/>
    <cellStyle name="Normal 2 3 3 4" xfId="11764" xr:uid="{00000000-0005-0000-0000-000056310000}"/>
    <cellStyle name="Normal 2 3 4" xfId="6488" xr:uid="{00000000-0005-0000-0000-000057310000}"/>
    <cellStyle name="Normal 2 3 4 2" xfId="6489" xr:uid="{00000000-0005-0000-0000-000058310000}"/>
    <cellStyle name="Normal 2 3 4 2 2" xfId="6490" xr:uid="{00000000-0005-0000-0000-000059310000}"/>
    <cellStyle name="Normal 2 3 4 2 2 2" xfId="14583" xr:uid="{00000000-0005-0000-0000-00005A310000}"/>
    <cellStyle name="Normal 2 3 4 2 3" xfId="11767" xr:uid="{00000000-0005-0000-0000-00005B310000}"/>
    <cellStyle name="Normal 2 3 4 3" xfId="6491" xr:uid="{00000000-0005-0000-0000-00005C310000}"/>
    <cellStyle name="Normal 2 3 4 3 2" xfId="14584" xr:uid="{00000000-0005-0000-0000-00005D310000}"/>
    <cellStyle name="Normal 2 3 4 4" xfId="11766" xr:uid="{00000000-0005-0000-0000-00005E310000}"/>
    <cellStyle name="Normal 2 3 5" xfId="6492" xr:uid="{00000000-0005-0000-0000-00005F310000}"/>
    <cellStyle name="Normal 2 3 5 2" xfId="6493" xr:uid="{00000000-0005-0000-0000-000060310000}"/>
    <cellStyle name="Normal 2 3 5 2 2" xfId="14585" xr:uid="{00000000-0005-0000-0000-000061310000}"/>
    <cellStyle name="Normal 2 3 5 3" xfId="11768" xr:uid="{00000000-0005-0000-0000-000062310000}"/>
    <cellStyle name="Normal 2 3 6" xfId="6494" xr:uid="{00000000-0005-0000-0000-000063310000}"/>
    <cellStyle name="Normal 2 3 6 2" xfId="6495" xr:uid="{00000000-0005-0000-0000-000064310000}"/>
    <cellStyle name="Normal 2 3 6 2 2" xfId="14586" xr:uid="{00000000-0005-0000-0000-000065310000}"/>
    <cellStyle name="Normal 2 3 6 3" xfId="11769" xr:uid="{00000000-0005-0000-0000-000066310000}"/>
    <cellStyle name="Normal 2 3 7" xfId="6496" xr:uid="{00000000-0005-0000-0000-000067310000}"/>
    <cellStyle name="Normal 2 3 7 2" xfId="6497" xr:uid="{00000000-0005-0000-0000-000068310000}"/>
    <cellStyle name="Normal 2 3 7 2 2" xfId="12462" xr:uid="{00000000-0005-0000-0000-000069310000}"/>
    <cellStyle name="Normal 2 3 7 3" xfId="12341" xr:uid="{00000000-0005-0000-0000-00006A310000}"/>
    <cellStyle name="Normal 2 3 8" xfId="6498" xr:uid="{00000000-0005-0000-0000-00006B310000}"/>
    <cellStyle name="Normal 2 3 8 2" xfId="12420" xr:uid="{00000000-0005-0000-0000-00006C310000}"/>
    <cellStyle name="Normal 2 3 9" xfId="11757" xr:uid="{00000000-0005-0000-0000-00006D310000}"/>
    <cellStyle name="Normal 2 4" xfId="6499" xr:uid="{00000000-0005-0000-0000-00006E310000}"/>
    <cellStyle name="Normal 2 4 2" xfId="6500" xr:uid="{00000000-0005-0000-0000-00006F310000}"/>
    <cellStyle name="Normal 2 4 2 2" xfId="6501" xr:uid="{00000000-0005-0000-0000-000070310000}"/>
    <cellStyle name="Normal 2 4 2 2 2" xfId="6502" xr:uid="{00000000-0005-0000-0000-000071310000}"/>
    <cellStyle name="Normal 2 4 2 2 2 2" xfId="6503" xr:uid="{00000000-0005-0000-0000-000072310000}"/>
    <cellStyle name="Normal 2 4 2 2 2 2 2" xfId="14587" xr:uid="{00000000-0005-0000-0000-000073310000}"/>
    <cellStyle name="Normal 2 4 2 2 2 3" xfId="11773" xr:uid="{00000000-0005-0000-0000-000074310000}"/>
    <cellStyle name="Normal 2 4 2 2 3" xfId="6504" xr:uid="{00000000-0005-0000-0000-000075310000}"/>
    <cellStyle name="Normal 2 4 2 2 3 2" xfId="14588" xr:uid="{00000000-0005-0000-0000-000076310000}"/>
    <cellStyle name="Normal 2 4 2 2 4" xfId="11772" xr:uid="{00000000-0005-0000-0000-000077310000}"/>
    <cellStyle name="Normal 2 4 2 3" xfId="6505" xr:uid="{00000000-0005-0000-0000-000078310000}"/>
    <cellStyle name="Normal 2 4 2 3 2" xfId="6506" xr:uid="{00000000-0005-0000-0000-000079310000}"/>
    <cellStyle name="Normal 2 4 2 3 2 2" xfId="14589" xr:uid="{00000000-0005-0000-0000-00007A310000}"/>
    <cellStyle name="Normal 2 4 2 3 3" xfId="11774" xr:uid="{00000000-0005-0000-0000-00007B310000}"/>
    <cellStyle name="Normal 2 4 2 4" xfId="6507" xr:uid="{00000000-0005-0000-0000-00007C310000}"/>
    <cellStyle name="Normal 2 4 2 4 2" xfId="14590" xr:uid="{00000000-0005-0000-0000-00007D310000}"/>
    <cellStyle name="Normal 2 4 2 5" xfId="11771" xr:uid="{00000000-0005-0000-0000-00007E310000}"/>
    <cellStyle name="Normal 2 4 3" xfId="6508" xr:uid="{00000000-0005-0000-0000-00007F310000}"/>
    <cellStyle name="Normal 2 4 3 2" xfId="6509" xr:uid="{00000000-0005-0000-0000-000080310000}"/>
    <cellStyle name="Normal 2 4 3 2 2" xfId="6510" xr:uid="{00000000-0005-0000-0000-000081310000}"/>
    <cellStyle name="Normal 2 4 3 2 2 2" xfId="14591" xr:uid="{00000000-0005-0000-0000-000082310000}"/>
    <cellStyle name="Normal 2 4 3 2 3" xfId="11776" xr:uid="{00000000-0005-0000-0000-000083310000}"/>
    <cellStyle name="Normal 2 4 3 3" xfId="6511" xr:uid="{00000000-0005-0000-0000-000084310000}"/>
    <cellStyle name="Normal 2 4 3 3 2" xfId="14592" xr:uid="{00000000-0005-0000-0000-000085310000}"/>
    <cellStyle name="Normal 2 4 3 4" xfId="11775" xr:uid="{00000000-0005-0000-0000-000086310000}"/>
    <cellStyle name="Normal 2 4 4" xfId="6512" xr:uid="{00000000-0005-0000-0000-000087310000}"/>
    <cellStyle name="Normal 2 4 4 2" xfId="11777" xr:uid="{00000000-0005-0000-0000-000088310000}"/>
    <cellStyle name="Normal 2 4 5" xfId="6513" xr:uid="{00000000-0005-0000-0000-000089310000}"/>
    <cellStyle name="Normal 2 4 5 2" xfId="6514" xr:uid="{00000000-0005-0000-0000-00008A310000}"/>
    <cellStyle name="Normal 2 4 5 2 2" xfId="14593" xr:uid="{00000000-0005-0000-0000-00008B310000}"/>
    <cellStyle name="Normal 2 4 5 3" xfId="11778" xr:uid="{00000000-0005-0000-0000-00008C310000}"/>
    <cellStyle name="Normal 2 4 6" xfId="6515" xr:uid="{00000000-0005-0000-0000-00008D310000}"/>
    <cellStyle name="Normal 2 4 6 2" xfId="6516" xr:uid="{00000000-0005-0000-0000-00008E310000}"/>
    <cellStyle name="Normal 2 4 6 2 2" xfId="14594" xr:uid="{00000000-0005-0000-0000-00008F310000}"/>
    <cellStyle name="Normal 2 4 6 3" xfId="11779" xr:uid="{00000000-0005-0000-0000-000090310000}"/>
    <cellStyle name="Normal 2 4 7" xfId="6517" xr:uid="{00000000-0005-0000-0000-000091310000}"/>
    <cellStyle name="Normal 2 4 7 2" xfId="6518" xr:uid="{00000000-0005-0000-0000-000092310000}"/>
    <cellStyle name="Normal 2 4 7 2 2" xfId="14595" xr:uid="{00000000-0005-0000-0000-000093310000}"/>
    <cellStyle name="Normal 2 4 7 3" xfId="12352" xr:uid="{00000000-0005-0000-0000-000094310000}"/>
    <cellStyle name="Normal 2 4 8" xfId="11770" xr:uid="{00000000-0005-0000-0000-000095310000}"/>
    <cellStyle name="Normal 2 5" xfId="6519" xr:uid="{00000000-0005-0000-0000-000096310000}"/>
    <cellStyle name="Normal 2 5 2" xfId="6520" xr:uid="{00000000-0005-0000-0000-000097310000}"/>
    <cellStyle name="Normal 2 5 2 2" xfId="12283" xr:uid="{00000000-0005-0000-0000-000098310000}"/>
    <cellStyle name="Normal 2 5 3" xfId="11780" xr:uid="{00000000-0005-0000-0000-000099310000}"/>
    <cellStyle name="Normal 2 6" xfId="6521" xr:uid="{00000000-0005-0000-0000-00009A310000}"/>
    <cellStyle name="Normal 2 6 2" xfId="6522" xr:uid="{00000000-0005-0000-0000-00009B310000}"/>
    <cellStyle name="Normal 2 6 2 2" xfId="14596" xr:uid="{00000000-0005-0000-0000-00009C310000}"/>
    <cellStyle name="Normal 2 6 3" xfId="11781" xr:uid="{00000000-0005-0000-0000-00009D310000}"/>
    <cellStyle name="Normal 2 7" xfId="6523" xr:uid="{00000000-0005-0000-0000-00009E310000}"/>
    <cellStyle name="Normal 2 7 2" xfId="6524" xr:uid="{00000000-0005-0000-0000-00009F310000}"/>
    <cellStyle name="Normal 2 7 2 2" xfId="14597" xr:uid="{00000000-0005-0000-0000-0000A0310000}"/>
    <cellStyle name="Normal 2 7 3" xfId="11782" xr:uid="{00000000-0005-0000-0000-0000A1310000}"/>
    <cellStyle name="Normal 2 8" xfId="6525" xr:uid="{00000000-0005-0000-0000-0000A2310000}"/>
    <cellStyle name="Normal 2 8 2" xfId="12376" xr:uid="{00000000-0005-0000-0000-0000A3310000}"/>
    <cellStyle name="Normal 2_lenteles_2011_projektui" xfId="6526" xr:uid="{00000000-0005-0000-0000-0000A4310000}"/>
    <cellStyle name="Normal 3" xfId="6527" xr:uid="{00000000-0005-0000-0000-0000A5310000}"/>
    <cellStyle name="Normal 3 10" xfId="11783" xr:uid="{00000000-0005-0000-0000-0000A6310000}"/>
    <cellStyle name="Normal 3 2" xfId="6528" xr:uid="{00000000-0005-0000-0000-0000A7310000}"/>
    <cellStyle name="Normal 3 2 2" xfId="6529" xr:uid="{00000000-0005-0000-0000-0000A8310000}"/>
    <cellStyle name="Normal 3 2 2 2" xfId="6530" xr:uid="{00000000-0005-0000-0000-0000A9310000}"/>
    <cellStyle name="Normal 3 2 2 2 2" xfId="6531" xr:uid="{00000000-0005-0000-0000-0000AA310000}"/>
    <cellStyle name="Normal 3 2 2 2 2 2" xfId="6532" xr:uid="{00000000-0005-0000-0000-0000AB310000}"/>
    <cellStyle name="Normal 3 2 2 2 2 2 2" xfId="6533" xr:uid="{00000000-0005-0000-0000-0000AC310000}"/>
    <cellStyle name="Normal 3 2 2 2 2 2 2 2" xfId="6534" xr:uid="{00000000-0005-0000-0000-0000AD310000}"/>
    <cellStyle name="Normal 3 2 2 2 2 2 2 2 2" xfId="14598" xr:uid="{00000000-0005-0000-0000-0000AE310000}"/>
    <cellStyle name="Normal 3 2 2 2 2 2 2 3" xfId="11789" xr:uid="{00000000-0005-0000-0000-0000AF310000}"/>
    <cellStyle name="Normal 3 2 2 2 2 2 3" xfId="6535" xr:uid="{00000000-0005-0000-0000-0000B0310000}"/>
    <cellStyle name="Normal 3 2 2 2 2 2 3 2" xfId="14599" xr:uid="{00000000-0005-0000-0000-0000B1310000}"/>
    <cellStyle name="Normal 3 2 2 2 2 2 4" xfId="11788" xr:uid="{00000000-0005-0000-0000-0000B2310000}"/>
    <cellStyle name="Normal 3 2 2 2 2 3" xfId="6536" xr:uid="{00000000-0005-0000-0000-0000B3310000}"/>
    <cellStyle name="Normal 3 2 2 2 2 3 2" xfId="6537" xr:uid="{00000000-0005-0000-0000-0000B4310000}"/>
    <cellStyle name="Normal 3 2 2 2 2 3 2 2" xfId="14600" xr:uid="{00000000-0005-0000-0000-0000B5310000}"/>
    <cellStyle name="Normal 3 2 2 2 2 3 3" xfId="11790" xr:uid="{00000000-0005-0000-0000-0000B6310000}"/>
    <cellStyle name="Normal 3 2 2 2 2 4" xfId="6538" xr:uid="{00000000-0005-0000-0000-0000B7310000}"/>
    <cellStyle name="Normal 3 2 2 2 2 4 2" xfId="14601" xr:uid="{00000000-0005-0000-0000-0000B8310000}"/>
    <cellStyle name="Normal 3 2 2 2 2 5" xfId="11787" xr:uid="{00000000-0005-0000-0000-0000B9310000}"/>
    <cellStyle name="Normal 3 2 2 2 3" xfId="6539" xr:uid="{00000000-0005-0000-0000-0000BA310000}"/>
    <cellStyle name="Normal 3 2 2 2 3 2" xfId="6540" xr:uid="{00000000-0005-0000-0000-0000BB310000}"/>
    <cellStyle name="Normal 3 2 2 2 3 2 2" xfId="6541" xr:uid="{00000000-0005-0000-0000-0000BC310000}"/>
    <cellStyle name="Normal 3 2 2 2 3 2 2 2" xfId="14602" xr:uid="{00000000-0005-0000-0000-0000BD310000}"/>
    <cellStyle name="Normal 3 2 2 2 3 2 3" xfId="11792" xr:uid="{00000000-0005-0000-0000-0000BE310000}"/>
    <cellStyle name="Normal 3 2 2 2 3 3" xfId="6542" xr:uid="{00000000-0005-0000-0000-0000BF310000}"/>
    <cellStyle name="Normal 3 2 2 2 3 3 2" xfId="14603" xr:uid="{00000000-0005-0000-0000-0000C0310000}"/>
    <cellStyle name="Normal 3 2 2 2 3 4" xfId="11791" xr:uid="{00000000-0005-0000-0000-0000C1310000}"/>
    <cellStyle name="Normal 3 2 2 2 4" xfId="6543" xr:uid="{00000000-0005-0000-0000-0000C2310000}"/>
    <cellStyle name="Normal 3 2 2 2 4 2" xfId="6544" xr:uid="{00000000-0005-0000-0000-0000C3310000}"/>
    <cellStyle name="Normal 3 2 2 2 4 2 2" xfId="14604" xr:uid="{00000000-0005-0000-0000-0000C4310000}"/>
    <cellStyle name="Normal 3 2 2 2 4 3" xfId="11793" xr:uid="{00000000-0005-0000-0000-0000C5310000}"/>
    <cellStyle name="Normal 3 2 2 2 5" xfId="6545" xr:uid="{00000000-0005-0000-0000-0000C6310000}"/>
    <cellStyle name="Normal 3 2 2 2 5 2" xfId="14605" xr:uid="{00000000-0005-0000-0000-0000C7310000}"/>
    <cellStyle name="Normal 3 2 2 2 6" xfId="11786" xr:uid="{00000000-0005-0000-0000-0000C8310000}"/>
    <cellStyle name="Normal 3 2 2 3" xfId="6546" xr:uid="{00000000-0005-0000-0000-0000C9310000}"/>
    <cellStyle name="Normal 3 2 2 3 2" xfId="6547" xr:uid="{00000000-0005-0000-0000-0000CA310000}"/>
    <cellStyle name="Normal 3 2 2 3 2 2" xfId="6548" xr:uid="{00000000-0005-0000-0000-0000CB310000}"/>
    <cellStyle name="Normal 3 2 2 3 2 2 2" xfId="6549" xr:uid="{00000000-0005-0000-0000-0000CC310000}"/>
    <cellStyle name="Normal 3 2 2 3 2 2 2 2" xfId="14606" xr:uid="{00000000-0005-0000-0000-0000CD310000}"/>
    <cellStyle name="Normal 3 2 2 3 2 2 3" xfId="11796" xr:uid="{00000000-0005-0000-0000-0000CE310000}"/>
    <cellStyle name="Normal 3 2 2 3 2 3" xfId="6550" xr:uid="{00000000-0005-0000-0000-0000CF310000}"/>
    <cellStyle name="Normal 3 2 2 3 2 3 2" xfId="14607" xr:uid="{00000000-0005-0000-0000-0000D0310000}"/>
    <cellStyle name="Normal 3 2 2 3 2 4" xfId="11795" xr:uid="{00000000-0005-0000-0000-0000D1310000}"/>
    <cellStyle name="Normal 3 2 2 3 3" xfId="6551" xr:uid="{00000000-0005-0000-0000-0000D2310000}"/>
    <cellStyle name="Normal 3 2 2 3 3 2" xfId="6552" xr:uid="{00000000-0005-0000-0000-0000D3310000}"/>
    <cellStyle name="Normal 3 2 2 3 3 2 2" xfId="14608" xr:uid="{00000000-0005-0000-0000-0000D4310000}"/>
    <cellStyle name="Normal 3 2 2 3 3 3" xfId="11797" xr:uid="{00000000-0005-0000-0000-0000D5310000}"/>
    <cellStyle name="Normal 3 2 2 3 4" xfId="6553" xr:uid="{00000000-0005-0000-0000-0000D6310000}"/>
    <cellStyle name="Normal 3 2 2 3 4 2" xfId="14609" xr:uid="{00000000-0005-0000-0000-0000D7310000}"/>
    <cellStyle name="Normal 3 2 2 3 5" xfId="11794" xr:uid="{00000000-0005-0000-0000-0000D8310000}"/>
    <cellStyle name="Normal 3 2 2 4" xfId="6554" xr:uid="{00000000-0005-0000-0000-0000D9310000}"/>
    <cellStyle name="Normal 3 2 2 4 2" xfId="6555" xr:uid="{00000000-0005-0000-0000-0000DA310000}"/>
    <cellStyle name="Normal 3 2 2 4 2 2" xfId="6556" xr:uid="{00000000-0005-0000-0000-0000DB310000}"/>
    <cellStyle name="Normal 3 2 2 4 2 2 2" xfId="14610" xr:uid="{00000000-0005-0000-0000-0000DC310000}"/>
    <cellStyle name="Normal 3 2 2 4 2 3" xfId="11799" xr:uid="{00000000-0005-0000-0000-0000DD310000}"/>
    <cellStyle name="Normal 3 2 2 4 3" xfId="6557" xr:uid="{00000000-0005-0000-0000-0000DE310000}"/>
    <cellStyle name="Normal 3 2 2 4 3 2" xfId="14611" xr:uid="{00000000-0005-0000-0000-0000DF310000}"/>
    <cellStyle name="Normal 3 2 2 4 4" xfId="11798" xr:uid="{00000000-0005-0000-0000-0000E0310000}"/>
    <cellStyle name="Normal 3 2 2 5" xfId="6558" xr:uid="{00000000-0005-0000-0000-0000E1310000}"/>
    <cellStyle name="Normal 3 2 2 5 2" xfId="6559" xr:uid="{00000000-0005-0000-0000-0000E2310000}"/>
    <cellStyle name="Normal 3 2 2 5 2 2" xfId="14612" xr:uid="{00000000-0005-0000-0000-0000E3310000}"/>
    <cellStyle name="Normal 3 2 2 5 3" xfId="11800" xr:uid="{00000000-0005-0000-0000-0000E4310000}"/>
    <cellStyle name="Normal 3 2 2 6" xfId="6560" xr:uid="{00000000-0005-0000-0000-0000E5310000}"/>
    <cellStyle name="Normal 3 2 2 6 2" xfId="14613" xr:uid="{00000000-0005-0000-0000-0000E6310000}"/>
    <cellStyle name="Normal 3 2 2 7" xfId="11785" xr:uid="{00000000-0005-0000-0000-0000E7310000}"/>
    <cellStyle name="Normal 3 2 3" xfId="6561" xr:uid="{00000000-0005-0000-0000-0000E8310000}"/>
    <cellStyle name="Normal 3 2 3 2" xfId="6562" xr:uid="{00000000-0005-0000-0000-0000E9310000}"/>
    <cellStyle name="Normal 3 2 3 2 2" xfId="6563" xr:uid="{00000000-0005-0000-0000-0000EA310000}"/>
    <cellStyle name="Normal 3 2 3 2 2 2" xfId="6564" xr:uid="{00000000-0005-0000-0000-0000EB310000}"/>
    <cellStyle name="Normal 3 2 3 2 2 2 2" xfId="6565" xr:uid="{00000000-0005-0000-0000-0000EC310000}"/>
    <cellStyle name="Normal 3 2 3 2 2 2 2 2" xfId="14614" xr:uid="{00000000-0005-0000-0000-0000ED310000}"/>
    <cellStyle name="Normal 3 2 3 2 2 2 3" xfId="11804" xr:uid="{00000000-0005-0000-0000-0000EE310000}"/>
    <cellStyle name="Normal 3 2 3 2 2 3" xfId="6566" xr:uid="{00000000-0005-0000-0000-0000EF310000}"/>
    <cellStyle name="Normal 3 2 3 2 2 3 2" xfId="14615" xr:uid="{00000000-0005-0000-0000-0000F0310000}"/>
    <cellStyle name="Normal 3 2 3 2 2 4" xfId="11803" xr:uid="{00000000-0005-0000-0000-0000F1310000}"/>
    <cellStyle name="Normal 3 2 3 2 3" xfId="6567" xr:uid="{00000000-0005-0000-0000-0000F2310000}"/>
    <cellStyle name="Normal 3 2 3 2 3 2" xfId="6568" xr:uid="{00000000-0005-0000-0000-0000F3310000}"/>
    <cellStyle name="Normal 3 2 3 2 3 2 2" xfId="14616" xr:uid="{00000000-0005-0000-0000-0000F4310000}"/>
    <cellStyle name="Normal 3 2 3 2 3 3" xfId="11805" xr:uid="{00000000-0005-0000-0000-0000F5310000}"/>
    <cellStyle name="Normal 3 2 3 2 4" xfId="6569" xr:uid="{00000000-0005-0000-0000-0000F6310000}"/>
    <cellStyle name="Normal 3 2 3 2 4 2" xfId="14617" xr:uid="{00000000-0005-0000-0000-0000F7310000}"/>
    <cellStyle name="Normal 3 2 3 2 5" xfId="11802" xr:uid="{00000000-0005-0000-0000-0000F8310000}"/>
    <cellStyle name="Normal 3 2 3 3" xfId="6570" xr:uid="{00000000-0005-0000-0000-0000F9310000}"/>
    <cellStyle name="Normal 3 2 3 3 2" xfId="6571" xr:uid="{00000000-0005-0000-0000-0000FA310000}"/>
    <cellStyle name="Normal 3 2 3 3 2 2" xfId="6572" xr:uid="{00000000-0005-0000-0000-0000FB310000}"/>
    <cellStyle name="Normal 3 2 3 3 2 2 2" xfId="14618" xr:uid="{00000000-0005-0000-0000-0000FC310000}"/>
    <cellStyle name="Normal 3 2 3 3 2 3" xfId="11807" xr:uid="{00000000-0005-0000-0000-0000FD310000}"/>
    <cellStyle name="Normal 3 2 3 3 3" xfId="6573" xr:uid="{00000000-0005-0000-0000-0000FE310000}"/>
    <cellStyle name="Normal 3 2 3 3 3 2" xfId="14619" xr:uid="{00000000-0005-0000-0000-0000FF310000}"/>
    <cellStyle name="Normal 3 2 3 3 4" xfId="11806" xr:uid="{00000000-0005-0000-0000-000000320000}"/>
    <cellStyle name="Normal 3 2 3 4" xfId="6574" xr:uid="{00000000-0005-0000-0000-000001320000}"/>
    <cellStyle name="Normal 3 2 3 4 2" xfId="6575" xr:uid="{00000000-0005-0000-0000-000002320000}"/>
    <cellStyle name="Normal 3 2 3 4 2 2" xfId="14620" xr:uid="{00000000-0005-0000-0000-000003320000}"/>
    <cellStyle name="Normal 3 2 3 4 3" xfId="11808" xr:uid="{00000000-0005-0000-0000-000004320000}"/>
    <cellStyle name="Normal 3 2 3 5" xfId="6576" xr:uid="{00000000-0005-0000-0000-000005320000}"/>
    <cellStyle name="Normal 3 2 3 5 2" xfId="14621" xr:uid="{00000000-0005-0000-0000-000006320000}"/>
    <cellStyle name="Normal 3 2 3 6" xfId="11801" xr:uid="{00000000-0005-0000-0000-000007320000}"/>
    <cellStyle name="Normal 3 2 4" xfId="6577" xr:uid="{00000000-0005-0000-0000-000008320000}"/>
    <cellStyle name="Normal 3 2 4 2" xfId="6578" xr:uid="{00000000-0005-0000-0000-000009320000}"/>
    <cellStyle name="Normal 3 2 4 2 2" xfId="6579" xr:uid="{00000000-0005-0000-0000-00000A320000}"/>
    <cellStyle name="Normal 3 2 4 2 2 2" xfId="14622" xr:uid="{00000000-0005-0000-0000-00000B320000}"/>
    <cellStyle name="Normal 3 2 4 2 3" xfId="11810" xr:uid="{00000000-0005-0000-0000-00000C320000}"/>
    <cellStyle name="Normal 3 2 4 3" xfId="6580" xr:uid="{00000000-0005-0000-0000-00000D320000}"/>
    <cellStyle name="Normal 3 2 4 3 2" xfId="14623" xr:uid="{00000000-0005-0000-0000-00000E320000}"/>
    <cellStyle name="Normal 3 2 4 4" xfId="11809" xr:uid="{00000000-0005-0000-0000-00000F320000}"/>
    <cellStyle name="Normal 3 2 5" xfId="6581" xr:uid="{00000000-0005-0000-0000-000010320000}"/>
    <cellStyle name="Normal 3 2 5 2" xfId="6582" xr:uid="{00000000-0005-0000-0000-000011320000}"/>
    <cellStyle name="Normal 3 2 5 2 2" xfId="6583" xr:uid="{00000000-0005-0000-0000-000012320000}"/>
    <cellStyle name="Normal 3 2 5 2 2 2" xfId="14624" xr:uid="{00000000-0005-0000-0000-000013320000}"/>
    <cellStyle name="Normal 3 2 5 2 3" xfId="11812" xr:uid="{00000000-0005-0000-0000-000014320000}"/>
    <cellStyle name="Normal 3 2 5 3" xfId="6584" xr:uid="{00000000-0005-0000-0000-000015320000}"/>
    <cellStyle name="Normal 3 2 5 3 2" xfId="14625" xr:uid="{00000000-0005-0000-0000-000016320000}"/>
    <cellStyle name="Normal 3 2 5 4" xfId="11811" xr:uid="{00000000-0005-0000-0000-000017320000}"/>
    <cellStyle name="Normal 3 2 6" xfId="6585" xr:uid="{00000000-0005-0000-0000-000018320000}"/>
    <cellStyle name="Normal 3 2 6 2" xfId="6586" xr:uid="{00000000-0005-0000-0000-000019320000}"/>
    <cellStyle name="Normal 3 2 6 2 2" xfId="14626" xr:uid="{00000000-0005-0000-0000-00001A320000}"/>
    <cellStyle name="Normal 3 2 6 3" xfId="11813" xr:uid="{00000000-0005-0000-0000-00001B320000}"/>
    <cellStyle name="Normal 3 2 7" xfId="6587" xr:uid="{00000000-0005-0000-0000-00001C320000}"/>
    <cellStyle name="Normal 3 2 7 2" xfId="12354" xr:uid="{00000000-0005-0000-0000-00001D320000}"/>
    <cellStyle name="Normal 3 2 8" xfId="11784" xr:uid="{00000000-0005-0000-0000-00001E320000}"/>
    <cellStyle name="Normal 3 3" xfId="6588" xr:uid="{00000000-0005-0000-0000-00001F320000}"/>
    <cellStyle name="Normal 3 3 2" xfId="6589" xr:uid="{00000000-0005-0000-0000-000020320000}"/>
    <cellStyle name="Normal 3 3 2 2" xfId="6590" xr:uid="{00000000-0005-0000-0000-000021320000}"/>
    <cellStyle name="Normal 3 3 2 2 2" xfId="6591" xr:uid="{00000000-0005-0000-0000-000022320000}"/>
    <cellStyle name="Normal 3 3 2 2 2 2" xfId="6592" xr:uid="{00000000-0005-0000-0000-000023320000}"/>
    <cellStyle name="Normal 3 3 2 2 2 2 2" xfId="6593" xr:uid="{00000000-0005-0000-0000-000024320000}"/>
    <cellStyle name="Normal 3 3 2 2 2 2 2 2" xfId="14627" xr:uid="{00000000-0005-0000-0000-000025320000}"/>
    <cellStyle name="Normal 3 3 2 2 2 2 3" xfId="11818" xr:uid="{00000000-0005-0000-0000-000026320000}"/>
    <cellStyle name="Normal 3 3 2 2 2 3" xfId="6594" xr:uid="{00000000-0005-0000-0000-000027320000}"/>
    <cellStyle name="Normal 3 3 2 2 2 3 2" xfId="14628" xr:uid="{00000000-0005-0000-0000-000028320000}"/>
    <cellStyle name="Normal 3 3 2 2 2 4" xfId="11817" xr:uid="{00000000-0005-0000-0000-000029320000}"/>
    <cellStyle name="Normal 3 3 2 2 3" xfId="6595" xr:uid="{00000000-0005-0000-0000-00002A320000}"/>
    <cellStyle name="Normal 3 3 2 2 3 2" xfId="6596" xr:uid="{00000000-0005-0000-0000-00002B320000}"/>
    <cellStyle name="Normal 3 3 2 2 3 2 2" xfId="14629" xr:uid="{00000000-0005-0000-0000-00002C320000}"/>
    <cellStyle name="Normal 3 3 2 2 3 3" xfId="11819" xr:uid="{00000000-0005-0000-0000-00002D320000}"/>
    <cellStyle name="Normal 3 3 2 2 4" xfId="6597" xr:uid="{00000000-0005-0000-0000-00002E320000}"/>
    <cellStyle name="Normal 3 3 2 2 4 2" xfId="14630" xr:uid="{00000000-0005-0000-0000-00002F320000}"/>
    <cellStyle name="Normal 3 3 2 2 5" xfId="11816" xr:uid="{00000000-0005-0000-0000-000030320000}"/>
    <cellStyle name="Normal 3 3 2 3" xfId="6598" xr:uid="{00000000-0005-0000-0000-000031320000}"/>
    <cellStyle name="Normal 3 3 2 3 2" xfId="6599" xr:uid="{00000000-0005-0000-0000-000032320000}"/>
    <cellStyle name="Normal 3 3 2 3 2 2" xfId="6600" xr:uid="{00000000-0005-0000-0000-000033320000}"/>
    <cellStyle name="Normal 3 3 2 3 2 2 2" xfId="14631" xr:uid="{00000000-0005-0000-0000-000034320000}"/>
    <cellStyle name="Normal 3 3 2 3 2 3" xfId="11821" xr:uid="{00000000-0005-0000-0000-000035320000}"/>
    <cellStyle name="Normal 3 3 2 3 3" xfId="6601" xr:uid="{00000000-0005-0000-0000-000036320000}"/>
    <cellStyle name="Normal 3 3 2 3 3 2" xfId="14632" xr:uid="{00000000-0005-0000-0000-000037320000}"/>
    <cellStyle name="Normal 3 3 2 3 4" xfId="11820" xr:uid="{00000000-0005-0000-0000-000038320000}"/>
    <cellStyle name="Normal 3 3 2 4" xfId="6602" xr:uid="{00000000-0005-0000-0000-000039320000}"/>
    <cellStyle name="Normal 3 3 2 4 2" xfId="6603" xr:uid="{00000000-0005-0000-0000-00003A320000}"/>
    <cellStyle name="Normal 3 3 2 4 2 2" xfId="14633" xr:uid="{00000000-0005-0000-0000-00003B320000}"/>
    <cellStyle name="Normal 3 3 2 4 3" xfId="11822" xr:uid="{00000000-0005-0000-0000-00003C320000}"/>
    <cellStyle name="Normal 3 3 2 5" xfId="6604" xr:uid="{00000000-0005-0000-0000-00003D320000}"/>
    <cellStyle name="Normal 3 3 2 5 2" xfId="14634" xr:uid="{00000000-0005-0000-0000-00003E320000}"/>
    <cellStyle name="Normal 3 3 2 6" xfId="11815" xr:uid="{00000000-0005-0000-0000-00003F320000}"/>
    <cellStyle name="Normal 3 3 3" xfId="6605" xr:uid="{00000000-0005-0000-0000-000040320000}"/>
    <cellStyle name="Normal 3 3 3 2" xfId="6606" xr:uid="{00000000-0005-0000-0000-000041320000}"/>
    <cellStyle name="Normal 3 3 3 2 2" xfId="6607" xr:uid="{00000000-0005-0000-0000-000042320000}"/>
    <cellStyle name="Normal 3 3 3 2 2 2" xfId="6608" xr:uid="{00000000-0005-0000-0000-000043320000}"/>
    <cellStyle name="Normal 3 3 3 2 2 2 2" xfId="14635" xr:uid="{00000000-0005-0000-0000-000044320000}"/>
    <cellStyle name="Normal 3 3 3 2 2 3" xfId="11825" xr:uid="{00000000-0005-0000-0000-000045320000}"/>
    <cellStyle name="Normal 3 3 3 2 3" xfId="6609" xr:uid="{00000000-0005-0000-0000-000046320000}"/>
    <cellStyle name="Normal 3 3 3 2 3 2" xfId="14636" xr:uid="{00000000-0005-0000-0000-000047320000}"/>
    <cellStyle name="Normal 3 3 3 2 4" xfId="11824" xr:uid="{00000000-0005-0000-0000-000048320000}"/>
    <cellStyle name="Normal 3 3 3 3" xfId="6610" xr:uid="{00000000-0005-0000-0000-000049320000}"/>
    <cellStyle name="Normal 3 3 3 3 2" xfId="6611" xr:uid="{00000000-0005-0000-0000-00004A320000}"/>
    <cellStyle name="Normal 3 3 3 3 2 2" xfId="14637" xr:uid="{00000000-0005-0000-0000-00004B320000}"/>
    <cellStyle name="Normal 3 3 3 3 3" xfId="11826" xr:uid="{00000000-0005-0000-0000-00004C320000}"/>
    <cellStyle name="Normal 3 3 3 4" xfId="6612" xr:uid="{00000000-0005-0000-0000-00004D320000}"/>
    <cellStyle name="Normal 3 3 3 4 2" xfId="14638" xr:uid="{00000000-0005-0000-0000-00004E320000}"/>
    <cellStyle name="Normal 3 3 3 5" xfId="11823" xr:uid="{00000000-0005-0000-0000-00004F320000}"/>
    <cellStyle name="Normal 3 3 4" xfId="6613" xr:uid="{00000000-0005-0000-0000-000050320000}"/>
    <cellStyle name="Normal 3 3 4 2" xfId="6614" xr:uid="{00000000-0005-0000-0000-000051320000}"/>
    <cellStyle name="Normal 3 3 4 2 2" xfId="6615" xr:uid="{00000000-0005-0000-0000-000052320000}"/>
    <cellStyle name="Normal 3 3 4 2 2 2" xfId="14639" xr:uid="{00000000-0005-0000-0000-000053320000}"/>
    <cellStyle name="Normal 3 3 4 2 3" xfId="11828" xr:uid="{00000000-0005-0000-0000-000054320000}"/>
    <cellStyle name="Normal 3 3 4 3" xfId="6616" xr:uid="{00000000-0005-0000-0000-000055320000}"/>
    <cellStyle name="Normal 3 3 4 3 2" xfId="14640" xr:uid="{00000000-0005-0000-0000-000056320000}"/>
    <cellStyle name="Normal 3 3 4 4" xfId="11827" xr:uid="{00000000-0005-0000-0000-000057320000}"/>
    <cellStyle name="Normal 3 3 5" xfId="6617" xr:uid="{00000000-0005-0000-0000-000058320000}"/>
    <cellStyle name="Normal 3 3 5 2" xfId="6618" xr:uid="{00000000-0005-0000-0000-000059320000}"/>
    <cellStyle name="Normal 3 3 5 2 2" xfId="14641" xr:uid="{00000000-0005-0000-0000-00005A320000}"/>
    <cellStyle name="Normal 3 3 5 3" xfId="11829" xr:uid="{00000000-0005-0000-0000-00005B320000}"/>
    <cellStyle name="Normal 3 3 6" xfId="6619" xr:uid="{00000000-0005-0000-0000-00005C320000}"/>
    <cellStyle name="Normal 3 3 6 2" xfId="14642" xr:uid="{00000000-0005-0000-0000-00005D320000}"/>
    <cellStyle name="Normal 3 3 7" xfId="11814" xr:uid="{00000000-0005-0000-0000-00005E320000}"/>
    <cellStyle name="Normal 3 4" xfId="6620" xr:uid="{00000000-0005-0000-0000-00005F320000}"/>
    <cellStyle name="Normal 3 4 2" xfId="6621" xr:uid="{00000000-0005-0000-0000-000060320000}"/>
    <cellStyle name="Normal 3 4 2 2" xfId="6622" xr:uid="{00000000-0005-0000-0000-000061320000}"/>
    <cellStyle name="Normal 3 4 2 2 2" xfId="6623" xr:uid="{00000000-0005-0000-0000-000062320000}"/>
    <cellStyle name="Normal 3 4 2 2 2 2" xfId="6624" xr:uid="{00000000-0005-0000-0000-000063320000}"/>
    <cellStyle name="Normal 3 4 2 2 2 2 2" xfId="6625" xr:uid="{00000000-0005-0000-0000-000064320000}"/>
    <cellStyle name="Normal 3 4 2 2 2 2 2 2" xfId="14643" xr:uid="{00000000-0005-0000-0000-000065320000}"/>
    <cellStyle name="Normal 3 4 2 2 2 2 3" xfId="11834" xr:uid="{00000000-0005-0000-0000-000066320000}"/>
    <cellStyle name="Normal 3 4 2 2 2 3" xfId="6626" xr:uid="{00000000-0005-0000-0000-000067320000}"/>
    <cellStyle name="Normal 3 4 2 2 2 3 2" xfId="14644" xr:uid="{00000000-0005-0000-0000-000068320000}"/>
    <cellStyle name="Normal 3 4 2 2 2 4" xfId="11833" xr:uid="{00000000-0005-0000-0000-000069320000}"/>
    <cellStyle name="Normal 3 4 2 2 3" xfId="6627" xr:uid="{00000000-0005-0000-0000-00006A320000}"/>
    <cellStyle name="Normal 3 4 2 2 3 2" xfId="6628" xr:uid="{00000000-0005-0000-0000-00006B320000}"/>
    <cellStyle name="Normal 3 4 2 2 3 2 2" xfId="14645" xr:uid="{00000000-0005-0000-0000-00006C320000}"/>
    <cellStyle name="Normal 3 4 2 2 3 3" xfId="11835" xr:uid="{00000000-0005-0000-0000-00006D320000}"/>
    <cellStyle name="Normal 3 4 2 2 4" xfId="6629" xr:uid="{00000000-0005-0000-0000-00006E320000}"/>
    <cellStyle name="Normal 3 4 2 2 4 2" xfId="14646" xr:uid="{00000000-0005-0000-0000-00006F320000}"/>
    <cellStyle name="Normal 3 4 2 2 5" xfId="11832" xr:uid="{00000000-0005-0000-0000-000070320000}"/>
    <cellStyle name="Normal 3 4 2 3" xfId="6630" xr:uid="{00000000-0005-0000-0000-000071320000}"/>
    <cellStyle name="Normal 3 4 2 3 2" xfId="6631" xr:uid="{00000000-0005-0000-0000-000072320000}"/>
    <cellStyle name="Normal 3 4 2 3 2 2" xfId="6632" xr:uid="{00000000-0005-0000-0000-000073320000}"/>
    <cellStyle name="Normal 3 4 2 3 2 2 2" xfId="14647" xr:uid="{00000000-0005-0000-0000-000074320000}"/>
    <cellStyle name="Normal 3 4 2 3 2 3" xfId="11837" xr:uid="{00000000-0005-0000-0000-000075320000}"/>
    <cellStyle name="Normal 3 4 2 3 3" xfId="6633" xr:uid="{00000000-0005-0000-0000-000076320000}"/>
    <cellStyle name="Normal 3 4 2 3 3 2" xfId="14648" xr:uid="{00000000-0005-0000-0000-000077320000}"/>
    <cellStyle name="Normal 3 4 2 3 4" xfId="11836" xr:uid="{00000000-0005-0000-0000-000078320000}"/>
    <cellStyle name="Normal 3 4 2 4" xfId="6634" xr:uid="{00000000-0005-0000-0000-000079320000}"/>
    <cellStyle name="Normal 3 4 2 4 2" xfId="6635" xr:uid="{00000000-0005-0000-0000-00007A320000}"/>
    <cellStyle name="Normal 3 4 2 4 2 2" xfId="14649" xr:uid="{00000000-0005-0000-0000-00007B320000}"/>
    <cellStyle name="Normal 3 4 2 4 3" xfId="11838" xr:uid="{00000000-0005-0000-0000-00007C320000}"/>
    <cellStyle name="Normal 3 4 2 5" xfId="6636" xr:uid="{00000000-0005-0000-0000-00007D320000}"/>
    <cellStyle name="Normal 3 4 2 5 2" xfId="14650" xr:uid="{00000000-0005-0000-0000-00007E320000}"/>
    <cellStyle name="Normal 3 4 2 6" xfId="11831" xr:uid="{00000000-0005-0000-0000-00007F320000}"/>
    <cellStyle name="Normal 3 4 3" xfId="6637" xr:uid="{00000000-0005-0000-0000-000080320000}"/>
    <cellStyle name="Normal 3 4 3 2" xfId="6638" xr:uid="{00000000-0005-0000-0000-000081320000}"/>
    <cellStyle name="Normal 3 4 3 2 2" xfId="6639" xr:uid="{00000000-0005-0000-0000-000082320000}"/>
    <cellStyle name="Normal 3 4 3 2 2 2" xfId="6640" xr:uid="{00000000-0005-0000-0000-000083320000}"/>
    <cellStyle name="Normal 3 4 3 2 2 2 2" xfId="14651" xr:uid="{00000000-0005-0000-0000-000084320000}"/>
    <cellStyle name="Normal 3 4 3 2 2 3" xfId="11841" xr:uid="{00000000-0005-0000-0000-000085320000}"/>
    <cellStyle name="Normal 3 4 3 2 3" xfId="6641" xr:uid="{00000000-0005-0000-0000-000086320000}"/>
    <cellStyle name="Normal 3 4 3 2 3 2" xfId="14652" xr:uid="{00000000-0005-0000-0000-000087320000}"/>
    <cellStyle name="Normal 3 4 3 2 4" xfId="11840" xr:uid="{00000000-0005-0000-0000-000088320000}"/>
    <cellStyle name="Normal 3 4 3 3" xfId="6642" xr:uid="{00000000-0005-0000-0000-000089320000}"/>
    <cellStyle name="Normal 3 4 3 3 2" xfId="6643" xr:uid="{00000000-0005-0000-0000-00008A320000}"/>
    <cellStyle name="Normal 3 4 3 3 2 2" xfId="14653" xr:uid="{00000000-0005-0000-0000-00008B320000}"/>
    <cellStyle name="Normal 3 4 3 3 3" xfId="11842" xr:uid="{00000000-0005-0000-0000-00008C320000}"/>
    <cellStyle name="Normal 3 4 3 4" xfId="6644" xr:uid="{00000000-0005-0000-0000-00008D320000}"/>
    <cellStyle name="Normal 3 4 3 4 2" xfId="14654" xr:uid="{00000000-0005-0000-0000-00008E320000}"/>
    <cellStyle name="Normal 3 4 3 5" xfId="11839" xr:uid="{00000000-0005-0000-0000-00008F320000}"/>
    <cellStyle name="Normal 3 4 4" xfId="6645" xr:uid="{00000000-0005-0000-0000-000090320000}"/>
    <cellStyle name="Normal 3 4 4 2" xfId="6646" xr:uid="{00000000-0005-0000-0000-000091320000}"/>
    <cellStyle name="Normal 3 4 4 2 2" xfId="6647" xr:uid="{00000000-0005-0000-0000-000092320000}"/>
    <cellStyle name="Normal 3 4 4 2 2 2" xfId="14655" xr:uid="{00000000-0005-0000-0000-000093320000}"/>
    <cellStyle name="Normal 3 4 4 2 3" xfId="11844" xr:uid="{00000000-0005-0000-0000-000094320000}"/>
    <cellStyle name="Normal 3 4 4 3" xfId="6648" xr:uid="{00000000-0005-0000-0000-000095320000}"/>
    <cellStyle name="Normal 3 4 4 3 2" xfId="14656" xr:uid="{00000000-0005-0000-0000-000096320000}"/>
    <cellStyle name="Normal 3 4 4 4" xfId="11843" xr:uid="{00000000-0005-0000-0000-000097320000}"/>
    <cellStyle name="Normal 3 4 5" xfId="6649" xr:uid="{00000000-0005-0000-0000-000098320000}"/>
    <cellStyle name="Normal 3 4 5 2" xfId="6650" xr:uid="{00000000-0005-0000-0000-000099320000}"/>
    <cellStyle name="Normal 3 4 5 2 2" xfId="14657" xr:uid="{00000000-0005-0000-0000-00009A320000}"/>
    <cellStyle name="Normal 3 4 5 3" xfId="11845" xr:uid="{00000000-0005-0000-0000-00009B320000}"/>
    <cellStyle name="Normal 3 4 6" xfId="6651" xr:uid="{00000000-0005-0000-0000-00009C320000}"/>
    <cellStyle name="Normal 3 4 6 2" xfId="14658" xr:uid="{00000000-0005-0000-0000-00009D320000}"/>
    <cellStyle name="Normal 3 4 7" xfId="11830" xr:uid="{00000000-0005-0000-0000-00009E320000}"/>
    <cellStyle name="Normal 3 5" xfId="6652" xr:uid="{00000000-0005-0000-0000-00009F320000}"/>
    <cellStyle name="Normal 3 5 2" xfId="6653" xr:uid="{00000000-0005-0000-0000-0000A0320000}"/>
    <cellStyle name="Normal 3 5 2 2" xfId="6654" xr:uid="{00000000-0005-0000-0000-0000A1320000}"/>
    <cellStyle name="Normal 3 5 2 2 2" xfId="14659" xr:uid="{00000000-0005-0000-0000-0000A2320000}"/>
    <cellStyle name="Normal 3 5 2 3" xfId="11847" xr:uid="{00000000-0005-0000-0000-0000A3320000}"/>
    <cellStyle name="Normal 3 5 3" xfId="6655" xr:uid="{00000000-0005-0000-0000-0000A4320000}"/>
    <cellStyle name="Normal 3 5 3 2" xfId="14660" xr:uid="{00000000-0005-0000-0000-0000A5320000}"/>
    <cellStyle name="Normal 3 5 4" xfId="11846" xr:uid="{00000000-0005-0000-0000-0000A6320000}"/>
    <cellStyle name="Normal 3 6" xfId="6656" xr:uid="{00000000-0005-0000-0000-0000A7320000}"/>
    <cellStyle name="Normal 3 6 2" xfId="6657" xr:uid="{00000000-0005-0000-0000-0000A8320000}"/>
    <cellStyle name="Normal 3 6 2 2" xfId="6658" xr:uid="{00000000-0005-0000-0000-0000A9320000}"/>
    <cellStyle name="Normal 3 6 2 2 2" xfId="14661" xr:uid="{00000000-0005-0000-0000-0000AA320000}"/>
    <cellStyle name="Normal 3 6 2 3" xfId="11849" xr:uid="{00000000-0005-0000-0000-0000AB320000}"/>
    <cellStyle name="Normal 3 6 3" xfId="6659" xr:uid="{00000000-0005-0000-0000-0000AC320000}"/>
    <cellStyle name="Normal 3 6 3 2" xfId="14662" xr:uid="{00000000-0005-0000-0000-0000AD320000}"/>
    <cellStyle name="Normal 3 6 4" xfId="11848" xr:uid="{00000000-0005-0000-0000-0000AE320000}"/>
    <cellStyle name="Normal 3 7" xfId="6660" xr:uid="{00000000-0005-0000-0000-0000AF320000}"/>
    <cellStyle name="Normal 3 7 2" xfId="6661" xr:uid="{00000000-0005-0000-0000-0000B0320000}"/>
    <cellStyle name="Normal 3 7 2 2" xfId="14663" xr:uid="{00000000-0005-0000-0000-0000B1320000}"/>
    <cellStyle name="Normal 3 7 3" xfId="11850" xr:uid="{00000000-0005-0000-0000-0000B2320000}"/>
    <cellStyle name="Normal 3 8" xfId="6662" xr:uid="{00000000-0005-0000-0000-0000B3320000}"/>
    <cellStyle name="Normal 3 8 2" xfId="6663" xr:uid="{00000000-0005-0000-0000-0000B4320000}"/>
    <cellStyle name="Normal 3 8 2 2" xfId="14664" xr:uid="{00000000-0005-0000-0000-0000B5320000}"/>
    <cellStyle name="Normal 3 8 3" xfId="11851" xr:uid="{00000000-0005-0000-0000-0000B6320000}"/>
    <cellStyle name="Normal 3 9" xfId="6664" xr:uid="{00000000-0005-0000-0000-0000B7320000}"/>
    <cellStyle name="Normal 3 9 2" xfId="12338" xr:uid="{00000000-0005-0000-0000-0000B8320000}"/>
    <cellStyle name="Normal 4" xfId="6665" xr:uid="{00000000-0005-0000-0000-0000B9320000}"/>
    <cellStyle name="Normal 4 2" xfId="6666" xr:uid="{00000000-0005-0000-0000-0000BA320000}"/>
    <cellStyle name="Normal 4 2 2" xfId="6667" xr:uid="{00000000-0005-0000-0000-0000BB320000}"/>
    <cellStyle name="Normal 4 2 2 2" xfId="6668" xr:uid="{00000000-0005-0000-0000-0000BC320000}"/>
    <cellStyle name="Normal 4 2 2 2 2" xfId="6669" xr:uid="{00000000-0005-0000-0000-0000BD320000}"/>
    <cellStyle name="Normal 4 2 2 2 2 2" xfId="6670" xr:uid="{00000000-0005-0000-0000-0000BE320000}"/>
    <cellStyle name="Normal 4 2 2 2 2 2 2" xfId="14665" xr:uid="{00000000-0005-0000-0000-0000BF320000}"/>
    <cellStyle name="Normal 4 2 2 2 2 3" xfId="11856" xr:uid="{00000000-0005-0000-0000-0000C0320000}"/>
    <cellStyle name="Normal 4 2 2 2 3" xfId="6671" xr:uid="{00000000-0005-0000-0000-0000C1320000}"/>
    <cellStyle name="Normal 4 2 2 2 3 2" xfId="14666" xr:uid="{00000000-0005-0000-0000-0000C2320000}"/>
    <cellStyle name="Normal 4 2 2 2 4" xfId="11855" xr:uid="{00000000-0005-0000-0000-0000C3320000}"/>
    <cellStyle name="Normal 4 2 2 3" xfId="6672" xr:uid="{00000000-0005-0000-0000-0000C4320000}"/>
    <cellStyle name="Normal 4 2 2 3 2" xfId="6673" xr:uid="{00000000-0005-0000-0000-0000C5320000}"/>
    <cellStyle name="Normal 4 2 2 3 2 2" xfId="14667" xr:uid="{00000000-0005-0000-0000-0000C6320000}"/>
    <cellStyle name="Normal 4 2 2 3 3" xfId="11857" xr:uid="{00000000-0005-0000-0000-0000C7320000}"/>
    <cellStyle name="Normal 4 2 2 4" xfId="6674" xr:uid="{00000000-0005-0000-0000-0000C8320000}"/>
    <cellStyle name="Normal 4 2 2 4 2" xfId="14668" xr:uid="{00000000-0005-0000-0000-0000C9320000}"/>
    <cellStyle name="Normal 4 2 2 5" xfId="11854" xr:uid="{00000000-0005-0000-0000-0000CA320000}"/>
    <cellStyle name="Normal 4 2 3" xfId="6675" xr:uid="{00000000-0005-0000-0000-0000CB320000}"/>
    <cellStyle name="Normal 4 2 3 2" xfId="6676" xr:uid="{00000000-0005-0000-0000-0000CC320000}"/>
    <cellStyle name="Normal 4 2 3 2 2" xfId="6677" xr:uid="{00000000-0005-0000-0000-0000CD320000}"/>
    <cellStyle name="Normal 4 2 3 2 2 2" xfId="14669" xr:uid="{00000000-0005-0000-0000-0000CE320000}"/>
    <cellStyle name="Normal 4 2 3 2 3" xfId="11859" xr:uid="{00000000-0005-0000-0000-0000CF320000}"/>
    <cellStyle name="Normal 4 2 3 3" xfId="6678" xr:uid="{00000000-0005-0000-0000-0000D0320000}"/>
    <cellStyle name="Normal 4 2 3 3 2" xfId="14670" xr:uid="{00000000-0005-0000-0000-0000D1320000}"/>
    <cellStyle name="Normal 4 2 3 4" xfId="11858" xr:uid="{00000000-0005-0000-0000-0000D2320000}"/>
    <cellStyle name="Normal 4 2 4" xfId="6679" xr:uid="{00000000-0005-0000-0000-0000D3320000}"/>
    <cellStyle name="Normal 4 2 4 2" xfId="6680" xr:uid="{00000000-0005-0000-0000-0000D4320000}"/>
    <cellStyle name="Normal 4 2 4 2 2" xfId="6681" xr:uid="{00000000-0005-0000-0000-0000D5320000}"/>
    <cellStyle name="Normal 4 2 4 2 2 2" xfId="14671" xr:uid="{00000000-0005-0000-0000-0000D6320000}"/>
    <cellStyle name="Normal 4 2 4 2 3" xfId="11861" xr:uid="{00000000-0005-0000-0000-0000D7320000}"/>
    <cellStyle name="Normal 4 2 4 3" xfId="6682" xr:uid="{00000000-0005-0000-0000-0000D8320000}"/>
    <cellStyle name="Normal 4 2 4 3 2" xfId="14672" xr:uid="{00000000-0005-0000-0000-0000D9320000}"/>
    <cellStyle name="Normal 4 2 4 4" xfId="11860" xr:uid="{00000000-0005-0000-0000-0000DA320000}"/>
    <cellStyle name="Normal 4 2 5" xfId="6683" xr:uid="{00000000-0005-0000-0000-0000DB320000}"/>
    <cellStyle name="Normal 4 2 5 2" xfId="6684" xr:uid="{00000000-0005-0000-0000-0000DC320000}"/>
    <cellStyle name="Normal 4 2 5 2 2" xfId="14673" xr:uid="{00000000-0005-0000-0000-0000DD320000}"/>
    <cellStyle name="Normal 4 2 5 3" xfId="11862" xr:uid="{00000000-0005-0000-0000-0000DE320000}"/>
    <cellStyle name="Normal 4 2 6" xfId="6685" xr:uid="{00000000-0005-0000-0000-0000DF320000}"/>
    <cellStyle name="Normal 4 2 6 2" xfId="14674" xr:uid="{00000000-0005-0000-0000-0000E0320000}"/>
    <cellStyle name="Normal 4 2 7" xfId="11853" xr:uid="{00000000-0005-0000-0000-0000E1320000}"/>
    <cellStyle name="Normal 4 3" xfId="6686" xr:uid="{00000000-0005-0000-0000-0000E2320000}"/>
    <cellStyle name="Normal 4 3 2" xfId="6687" xr:uid="{00000000-0005-0000-0000-0000E3320000}"/>
    <cellStyle name="Normal 4 3 2 2" xfId="6688" xr:uid="{00000000-0005-0000-0000-0000E4320000}"/>
    <cellStyle name="Normal 4 3 2 2 2" xfId="6689" xr:uid="{00000000-0005-0000-0000-0000E5320000}"/>
    <cellStyle name="Normal 4 3 2 2 2 2" xfId="14675" xr:uid="{00000000-0005-0000-0000-0000E6320000}"/>
    <cellStyle name="Normal 4 3 2 2 3" xfId="11865" xr:uid="{00000000-0005-0000-0000-0000E7320000}"/>
    <cellStyle name="Normal 4 3 2 3" xfId="6690" xr:uid="{00000000-0005-0000-0000-0000E8320000}"/>
    <cellStyle name="Normal 4 3 2 3 2" xfId="14676" xr:uid="{00000000-0005-0000-0000-0000E9320000}"/>
    <cellStyle name="Normal 4 3 2 4" xfId="11864" xr:uid="{00000000-0005-0000-0000-0000EA320000}"/>
    <cellStyle name="Normal 4 3 3" xfId="6691" xr:uid="{00000000-0005-0000-0000-0000EB320000}"/>
    <cellStyle name="Normal 4 3 3 2" xfId="6692" xr:uid="{00000000-0005-0000-0000-0000EC320000}"/>
    <cellStyle name="Normal 4 3 3 2 2" xfId="14677" xr:uid="{00000000-0005-0000-0000-0000ED320000}"/>
    <cellStyle name="Normal 4 3 3 3" xfId="11866" xr:uid="{00000000-0005-0000-0000-0000EE320000}"/>
    <cellStyle name="Normal 4 3 4" xfId="6693" xr:uid="{00000000-0005-0000-0000-0000EF320000}"/>
    <cellStyle name="Normal 4 3 4 2" xfId="14678" xr:uid="{00000000-0005-0000-0000-0000F0320000}"/>
    <cellStyle name="Normal 4 3 5" xfId="11863" xr:uid="{00000000-0005-0000-0000-0000F1320000}"/>
    <cellStyle name="Normal 4 4" xfId="6694" xr:uid="{00000000-0005-0000-0000-0000F2320000}"/>
    <cellStyle name="Normal 4 4 2" xfId="6695" xr:uid="{00000000-0005-0000-0000-0000F3320000}"/>
    <cellStyle name="Normal 4 4 2 2" xfId="6696" xr:uid="{00000000-0005-0000-0000-0000F4320000}"/>
    <cellStyle name="Normal 4 4 2 2 2" xfId="14679" xr:uid="{00000000-0005-0000-0000-0000F5320000}"/>
    <cellStyle name="Normal 4 4 2 3" xfId="11868" xr:uid="{00000000-0005-0000-0000-0000F6320000}"/>
    <cellStyle name="Normal 4 4 3" xfId="6697" xr:uid="{00000000-0005-0000-0000-0000F7320000}"/>
    <cellStyle name="Normal 4 4 3 2" xfId="14680" xr:uid="{00000000-0005-0000-0000-0000F8320000}"/>
    <cellStyle name="Normal 4 4 4" xfId="11867" xr:uid="{00000000-0005-0000-0000-0000F9320000}"/>
    <cellStyle name="Normal 4 5" xfId="6698" xr:uid="{00000000-0005-0000-0000-0000FA320000}"/>
    <cellStyle name="Normal 4 5 2" xfId="6699" xr:uid="{00000000-0005-0000-0000-0000FB320000}"/>
    <cellStyle name="Normal 4 5 2 2" xfId="6700" xr:uid="{00000000-0005-0000-0000-0000FC320000}"/>
    <cellStyle name="Normal 4 5 2 2 2" xfId="14681" xr:uid="{00000000-0005-0000-0000-0000FD320000}"/>
    <cellStyle name="Normal 4 5 2 3" xfId="11870" xr:uid="{00000000-0005-0000-0000-0000FE320000}"/>
    <cellStyle name="Normal 4 5 3" xfId="6701" xr:uid="{00000000-0005-0000-0000-0000FF320000}"/>
    <cellStyle name="Normal 4 5 3 2" xfId="14682" xr:uid="{00000000-0005-0000-0000-000000330000}"/>
    <cellStyle name="Normal 4 5 4" xfId="11869" xr:uid="{00000000-0005-0000-0000-000001330000}"/>
    <cellStyle name="Normal 4 6" xfId="6702" xr:uid="{00000000-0005-0000-0000-000002330000}"/>
    <cellStyle name="Normal 4 6 2" xfId="6703" xr:uid="{00000000-0005-0000-0000-000003330000}"/>
    <cellStyle name="Normal 4 6 2 2" xfId="14683" xr:uid="{00000000-0005-0000-0000-000004330000}"/>
    <cellStyle name="Normal 4 6 3" xfId="11871" xr:uid="{00000000-0005-0000-0000-000005330000}"/>
    <cellStyle name="Normal 4 7" xfId="6704" xr:uid="{00000000-0005-0000-0000-000006330000}"/>
    <cellStyle name="Normal 4 7 2" xfId="6705" xr:uid="{00000000-0005-0000-0000-000007330000}"/>
    <cellStyle name="Normal 4 7 2 2" xfId="14684" xr:uid="{00000000-0005-0000-0000-000008330000}"/>
    <cellStyle name="Normal 4 7 3" xfId="11872" xr:uid="{00000000-0005-0000-0000-000009330000}"/>
    <cellStyle name="Normal 4 8" xfId="6706" xr:uid="{00000000-0005-0000-0000-00000A330000}"/>
    <cellStyle name="Normal 4 8 2" xfId="14685" xr:uid="{00000000-0005-0000-0000-00000B330000}"/>
    <cellStyle name="Normal 4 9" xfId="11852" xr:uid="{00000000-0005-0000-0000-00000C330000}"/>
    <cellStyle name="Normal 5" xfId="6707" xr:uid="{00000000-0005-0000-0000-00000D330000}"/>
    <cellStyle name="Normal 5 2" xfId="6708" xr:uid="{00000000-0005-0000-0000-00000E330000}"/>
    <cellStyle name="Normal 5 2 2" xfId="6709" xr:uid="{00000000-0005-0000-0000-00000F330000}"/>
    <cellStyle name="Normal 5 2 2 2" xfId="14686" xr:uid="{00000000-0005-0000-0000-000010330000}"/>
    <cellStyle name="Normal 5 2 3" xfId="11874" xr:uid="{00000000-0005-0000-0000-000011330000}"/>
    <cellStyle name="Normal 5 3" xfId="6710" xr:uid="{00000000-0005-0000-0000-000012330000}"/>
    <cellStyle name="Normal 5 3 2" xfId="6711" xr:uid="{00000000-0005-0000-0000-000013330000}"/>
    <cellStyle name="Normal 5 3 2 2" xfId="14687" xr:uid="{00000000-0005-0000-0000-000014330000}"/>
    <cellStyle name="Normal 5 3 3" xfId="11875" xr:uid="{00000000-0005-0000-0000-000015330000}"/>
    <cellStyle name="Normal 5 4" xfId="6712" xr:uid="{00000000-0005-0000-0000-000016330000}"/>
    <cellStyle name="Normal 5 4 2" xfId="12293" xr:uid="{00000000-0005-0000-0000-000017330000}"/>
    <cellStyle name="Normal 5 5" xfId="11873" xr:uid="{00000000-0005-0000-0000-000018330000}"/>
    <cellStyle name="Normal 6" xfId="6713" xr:uid="{00000000-0005-0000-0000-000019330000}"/>
    <cellStyle name="Normal 6 2" xfId="6714" xr:uid="{00000000-0005-0000-0000-00001A330000}"/>
    <cellStyle name="Normal 6 2 2" xfId="6715" xr:uid="{00000000-0005-0000-0000-00001B330000}"/>
    <cellStyle name="Normal 6 2 3" xfId="12349" xr:uid="{00000000-0005-0000-0000-00001C330000}"/>
    <cellStyle name="Normal 6 3" xfId="6716" xr:uid="{00000000-0005-0000-0000-00001D330000}"/>
    <cellStyle name="Normal 6 3 2" xfId="12422" xr:uid="{00000000-0005-0000-0000-00001E330000}"/>
    <cellStyle name="Normal 7" xfId="6717" xr:uid="{00000000-0005-0000-0000-00001F330000}"/>
    <cellStyle name="Normal 7 2" xfId="6718" xr:uid="{00000000-0005-0000-0000-000020330000}"/>
    <cellStyle name="Normal 7 2 2" xfId="11877" xr:uid="{00000000-0005-0000-0000-000021330000}"/>
    <cellStyle name="Normal 7 3" xfId="6719" xr:uid="{00000000-0005-0000-0000-000022330000}"/>
    <cellStyle name="Normal 7 3 2" xfId="6720" xr:uid="{00000000-0005-0000-0000-000023330000}"/>
    <cellStyle name="Normal 7 3 2 2" xfId="12464" xr:uid="{00000000-0005-0000-0000-000024330000}"/>
    <cellStyle name="Normal 7 3 3" xfId="12278" xr:uid="{00000000-0005-0000-0000-000025330000}"/>
    <cellStyle name="Normal 7 4" xfId="6721" xr:uid="{00000000-0005-0000-0000-000026330000}"/>
    <cellStyle name="Normal 7 4 2" xfId="12423" xr:uid="{00000000-0005-0000-0000-000027330000}"/>
    <cellStyle name="Normal 7 5" xfId="11876" xr:uid="{00000000-0005-0000-0000-000028330000}"/>
    <cellStyle name="Normal 8" xfId="6722" xr:uid="{00000000-0005-0000-0000-000029330000}"/>
    <cellStyle name="Normal 8 2" xfId="6723" xr:uid="{00000000-0005-0000-0000-00002A330000}"/>
    <cellStyle name="Normal 8 2 2" xfId="14688" xr:uid="{00000000-0005-0000-0000-00002B330000}"/>
    <cellStyle name="Normal 8 3" xfId="11878" xr:uid="{00000000-0005-0000-0000-00002C330000}"/>
    <cellStyle name="Normal 9" xfId="6724" xr:uid="{00000000-0005-0000-0000-00002D330000}"/>
    <cellStyle name="Normal 9 2" xfId="6725" xr:uid="{00000000-0005-0000-0000-00002E330000}"/>
    <cellStyle name="Normal 9 2 2" xfId="14689" xr:uid="{00000000-0005-0000-0000-00002F330000}"/>
    <cellStyle name="Normal 9 3" xfId="11879" xr:uid="{00000000-0005-0000-0000-000030330000}"/>
    <cellStyle name="Note" xfId="6726" xr:uid="{00000000-0005-0000-0000-000032330000}"/>
    <cellStyle name="Note 2" xfId="6727" xr:uid="{00000000-0005-0000-0000-000033330000}"/>
    <cellStyle name="Note 2 2" xfId="6728" xr:uid="{00000000-0005-0000-0000-000034330000}"/>
    <cellStyle name="Note 2 2 2" xfId="6729" xr:uid="{00000000-0005-0000-0000-000035330000}"/>
    <cellStyle name="Note 2 2 2 2" xfId="6730" xr:uid="{00000000-0005-0000-0000-000036330000}"/>
    <cellStyle name="Note 2 2 2 2 2" xfId="6731" xr:uid="{00000000-0005-0000-0000-000037330000}"/>
    <cellStyle name="Note 2 2 2 2 2 2" xfId="6732" xr:uid="{00000000-0005-0000-0000-000038330000}"/>
    <cellStyle name="Note 2 2 2 2 2 2 2" xfId="6733" xr:uid="{00000000-0005-0000-0000-000039330000}"/>
    <cellStyle name="Note 2 2 2 2 2 2 2 2" xfId="6734" xr:uid="{00000000-0005-0000-0000-00003A330000}"/>
    <cellStyle name="Note 2 2 2 2 2 2 2 2 2" xfId="14690" xr:uid="{00000000-0005-0000-0000-00003B330000}"/>
    <cellStyle name="Note 2 2 2 2 2 2 2 3" xfId="11887" xr:uid="{00000000-0005-0000-0000-00003C330000}"/>
    <cellStyle name="Note 2 2 2 2 2 2 3" xfId="6735" xr:uid="{00000000-0005-0000-0000-00003D330000}"/>
    <cellStyle name="Note 2 2 2 2 2 2 3 2" xfId="14691" xr:uid="{00000000-0005-0000-0000-00003E330000}"/>
    <cellStyle name="Note 2 2 2 2 2 2 4" xfId="11886" xr:uid="{00000000-0005-0000-0000-00003F330000}"/>
    <cellStyle name="Note 2 2 2 2 2 3" xfId="6736" xr:uid="{00000000-0005-0000-0000-000040330000}"/>
    <cellStyle name="Note 2 2 2 2 2 3 2" xfId="6737" xr:uid="{00000000-0005-0000-0000-000041330000}"/>
    <cellStyle name="Note 2 2 2 2 2 3 2 2" xfId="14692" xr:uid="{00000000-0005-0000-0000-000042330000}"/>
    <cellStyle name="Note 2 2 2 2 2 3 3" xfId="11888" xr:uid="{00000000-0005-0000-0000-000043330000}"/>
    <cellStyle name="Note 2 2 2 2 2 4" xfId="6738" xr:uid="{00000000-0005-0000-0000-000044330000}"/>
    <cellStyle name="Note 2 2 2 2 2 4 2" xfId="14693" xr:uid="{00000000-0005-0000-0000-000045330000}"/>
    <cellStyle name="Note 2 2 2 2 2 5" xfId="11885" xr:uid="{00000000-0005-0000-0000-000046330000}"/>
    <cellStyle name="Note 2 2 2 2 3" xfId="6739" xr:uid="{00000000-0005-0000-0000-000047330000}"/>
    <cellStyle name="Note 2 2 2 2 3 2" xfId="6740" xr:uid="{00000000-0005-0000-0000-000048330000}"/>
    <cellStyle name="Note 2 2 2 2 3 2 2" xfId="6741" xr:uid="{00000000-0005-0000-0000-000049330000}"/>
    <cellStyle name="Note 2 2 2 2 3 2 2 2" xfId="14694" xr:uid="{00000000-0005-0000-0000-00004A330000}"/>
    <cellStyle name="Note 2 2 2 2 3 2 3" xfId="11890" xr:uid="{00000000-0005-0000-0000-00004B330000}"/>
    <cellStyle name="Note 2 2 2 2 3 3" xfId="6742" xr:uid="{00000000-0005-0000-0000-00004C330000}"/>
    <cellStyle name="Note 2 2 2 2 3 3 2" xfId="14695" xr:uid="{00000000-0005-0000-0000-00004D330000}"/>
    <cellStyle name="Note 2 2 2 2 3 4" xfId="11889" xr:uid="{00000000-0005-0000-0000-00004E330000}"/>
    <cellStyle name="Note 2 2 2 2 4" xfId="6743" xr:uid="{00000000-0005-0000-0000-00004F330000}"/>
    <cellStyle name="Note 2 2 2 2 4 2" xfId="6744" xr:uid="{00000000-0005-0000-0000-000050330000}"/>
    <cellStyle name="Note 2 2 2 2 4 2 2" xfId="14696" xr:uid="{00000000-0005-0000-0000-000051330000}"/>
    <cellStyle name="Note 2 2 2 2 4 3" xfId="11891" xr:uid="{00000000-0005-0000-0000-000052330000}"/>
    <cellStyle name="Note 2 2 2 2 5" xfId="6745" xr:uid="{00000000-0005-0000-0000-000053330000}"/>
    <cellStyle name="Note 2 2 2 2 5 2" xfId="14697" xr:uid="{00000000-0005-0000-0000-000054330000}"/>
    <cellStyle name="Note 2 2 2 2 6" xfId="11884" xr:uid="{00000000-0005-0000-0000-000055330000}"/>
    <cellStyle name="Note 2 2 2 3" xfId="6746" xr:uid="{00000000-0005-0000-0000-000056330000}"/>
    <cellStyle name="Note 2 2 2 3 2" xfId="6747" xr:uid="{00000000-0005-0000-0000-000057330000}"/>
    <cellStyle name="Note 2 2 2 3 2 2" xfId="6748" xr:uid="{00000000-0005-0000-0000-000058330000}"/>
    <cellStyle name="Note 2 2 2 3 2 2 2" xfId="6749" xr:uid="{00000000-0005-0000-0000-000059330000}"/>
    <cellStyle name="Note 2 2 2 3 2 2 2 2" xfId="14698" xr:uid="{00000000-0005-0000-0000-00005A330000}"/>
    <cellStyle name="Note 2 2 2 3 2 2 3" xfId="11894" xr:uid="{00000000-0005-0000-0000-00005B330000}"/>
    <cellStyle name="Note 2 2 2 3 2 3" xfId="6750" xr:uid="{00000000-0005-0000-0000-00005C330000}"/>
    <cellStyle name="Note 2 2 2 3 2 3 2" xfId="14699" xr:uid="{00000000-0005-0000-0000-00005D330000}"/>
    <cellStyle name="Note 2 2 2 3 2 4" xfId="11893" xr:uid="{00000000-0005-0000-0000-00005E330000}"/>
    <cellStyle name="Note 2 2 2 3 3" xfId="6751" xr:uid="{00000000-0005-0000-0000-00005F330000}"/>
    <cellStyle name="Note 2 2 2 3 3 2" xfId="6752" xr:uid="{00000000-0005-0000-0000-000060330000}"/>
    <cellStyle name="Note 2 2 2 3 3 2 2" xfId="14700" xr:uid="{00000000-0005-0000-0000-000061330000}"/>
    <cellStyle name="Note 2 2 2 3 3 3" xfId="11895" xr:uid="{00000000-0005-0000-0000-000062330000}"/>
    <cellStyle name="Note 2 2 2 3 4" xfId="6753" xr:uid="{00000000-0005-0000-0000-000063330000}"/>
    <cellStyle name="Note 2 2 2 3 4 2" xfId="14701" xr:uid="{00000000-0005-0000-0000-000064330000}"/>
    <cellStyle name="Note 2 2 2 3 5" xfId="11892" xr:uid="{00000000-0005-0000-0000-000065330000}"/>
    <cellStyle name="Note 2 2 2 4" xfId="6754" xr:uid="{00000000-0005-0000-0000-000066330000}"/>
    <cellStyle name="Note 2 2 2 4 2" xfId="6755" xr:uid="{00000000-0005-0000-0000-000067330000}"/>
    <cellStyle name="Note 2 2 2 4 2 2" xfId="6756" xr:uid="{00000000-0005-0000-0000-000068330000}"/>
    <cellStyle name="Note 2 2 2 4 2 2 2" xfId="14702" xr:uid="{00000000-0005-0000-0000-000069330000}"/>
    <cellStyle name="Note 2 2 2 4 2 3" xfId="11897" xr:uid="{00000000-0005-0000-0000-00006A330000}"/>
    <cellStyle name="Note 2 2 2 4 3" xfId="6757" xr:uid="{00000000-0005-0000-0000-00006B330000}"/>
    <cellStyle name="Note 2 2 2 4 3 2" xfId="14703" xr:uid="{00000000-0005-0000-0000-00006C330000}"/>
    <cellStyle name="Note 2 2 2 4 4" xfId="11896" xr:uid="{00000000-0005-0000-0000-00006D330000}"/>
    <cellStyle name="Note 2 2 2 5" xfId="6758" xr:uid="{00000000-0005-0000-0000-00006E330000}"/>
    <cellStyle name="Note 2 2 2 5 2" xfId="6759" xr:uid="{00000000-0005-0000-0000-00006F330000}"/>
    <cellStyle name="Note 2 2 2 5 2 2" xfId="14704" xr:uid="{00000000-0005-0000-0000-000070330000}"/>
    <cellStyle name="Note 2 2 2 5 3" xfId="11898" xr:uid="{00000000-0005-0000-0000-000071330000}"/>
    <cellStyle name="Note 2 2 2 6" xfId="6760" xr:uid="{00000000-0005-0000-0000-000072330000}"/>
    <cellStyle name="Note 2 2 2 6 2" xfId="14705" xr:uid="{00000000-0005-0000-0000-000073330000}"/>
    <cellStyle name="Note 2 2 2 7" xfId="11883" xr:uid="{00000000-0005-0000-0000-000074330000}"/>
    <cellStyle name="Note 2 2 3" xfId="6761" xr:uid="{00000000-0005-0000-0000-000075330000}"/>
    <cellStyle name="Note 2 2 3 2" xfId="6762" xr:uid="{00000000-0005-0000-0000-000076330000}"/>
    <cellStyle name="Note 2 2 3 2 2" xfId="6763" xr:uid="{00000000-0005-0000-0000-000077330000}"/>
    <cellStyle name="Note 2 2 3 2 2 2" xfId="6764" xr:uid="{00000000-0005-0000-0000-000078330000}"/>
    <cellStyle name="Note 2 2 3 2 2 2 2" xfId="6765" xr:uid="{00000000-0005-0000-0000-000079330000}"/>
    <cellStyle name="Note 2 2 3 2 2 2 2 2" xfId="14706" xr:uid="{00000000-0005-0000-0000-00007A330000}"/>
    <cellStyle name="Note 2 2 3 2 2 2 3" xfId="11902" xr:uid="{00000000-0005-0000-0000-00007B330000}"/>
    <cellStyle name="Note 2 2 3 2 2 3" xfId="6766" xr:uid="{00000000-0005-0000-0000-00007C330000}"/>
    <cellStyle name="Note 2 2 3 2 2 3 2" xfId="14707" xr:uid="{00000000-0005-0000-0000-00007D330000}"/>
    <cellStyle name="Note 2 2 3 2 2 4" xfId="11901" xr:uid="{00000000-0005-0000-0000-00007E330000}"/>
    <cellStyle name="Note 2 2 3 2 3" xfId="6767" xr:uid="{00000000-0005-0000-0000-00007F330000}"/>
    <cellStyle name="Note 2 2 3 2 3 2" xfId="6768" xr:uid="{00000000-0005-0000-0000-000080330000}"/>
    <cellStyle name="Note 2 2 3 2 3 2 2" xfId="14708" xr:uid="{00000000-0005-0000-0000-000081330000}"/>
    <cellStyle name="Note 2 2 3 2 3 3" xfId="11903" xr:uid="{00000000-0005-0000-0000-000082330000}"/>
    <cellStyle name="Note 2 2 3 2 4" xfId="6769" xr:uid="{00000000-0005-0000-0000-000083330000}"/>
    <cellStyle name="Note 2 2 3 2 4 2" xfId="14709" xr:uid="{00000000-0005-0000-0000-000084330000}"/>
    <cellStyle name="Note 2 2 3 2 5" xfId="11900" xr:uid="{00000000-0005-0000-0000-000085330000}"/>
    <cellStyle name="Note 2 2 3 3" xfId="6770" xr:uid="{00000000-0005-0000-0000-000086330000}"/>
    <cellStyle name="Note 2 2 3 3 2" xfId="6771" xr:uid="{00000000-0005-0000-0000-000087330000}"/>
    <cellStyle name="Note 2 2 3 3 2 2" xfId="6772" xr:uid="{00000000-0005-0000-0000-000088330000}"/>
    <cellStyle name="Note 2 2 3 3 2 2 2" xfId="14710" xr:uid="{00000000-0005-0000-0000-000089330000}"/>
    <cellStyle name="Note 2 2 3 3 2 3" xfId="11905" xr:uid="{00000000-0005-0000-0000-00008A330000}"/>
    <cellStyle name="Note 2 2 3 3 3" xfId="6773" xr:uid="{00000000-0005-0000-0000-00008B330000}"/>
    <cellStyle name="Note 2 2 3 3 3 2" xfId="14711" xr:uid="{00000000-0005-0000-0000-00008C330000}"/>
    <cellStyle name="Note 2 2 3 3 4" xfId="11904" xr:uid="{00000000-0005-0000-0000-00008D330000}"/>
    <cellStyle name="Note 2 2 3 4" xfId="6774" xr:uid="{00000000-0005-0000-0000-00008E330000}"/>
    <cellStyle name="Note 2 2 3 4 2" xfId="6775" xr:uid="{00000000-0005-0000-0000-00008F330000}"/>
    <cellStyle name="Note 2 2 3 4 2 2" xfId="14712" xr:uid="{00000000-0005-0000-0000-000090330000}"/>
    <cellStyle name="Note 2 2 3 4 3" xfId="11906" xr:uid="{00000000-0005-0000-0000-000091330000}"/>
    <cellStyle name="Note 2 2 3 5" xfId="6776" xr:uid="{00000000-0005-0000-0000-000092330000}"/>
    <cellStyle name="Note 2 2 3 5 2" xfId="14713" xr:uid="{00000000-0005-0000-0000-000093330000}"/>
    <cellStyle name="Note 2 2 3 6" xfId="11899" xr:uid="{00000000-0005-0000-0000-000094330000}"/>
    <cellStyle name="Note 2 2 4" xfId="6777" xr:uid="{00000000-0005-0000-0000-000095330000}"/>
    <cellStyle name="Note 2 2 4 2" xfId="6778" xr:uid="{00000000-0005-0000-0000-000096330000}"/>
    <cellStyle name="Note 2 2 4 2 2" xfId="6779" xr:uid="{00000000-0005-0000-0000-000097330000}"/>
    <cellStyle name="Note 2 2 4 2 2 2" xfId="6780" xr:uid="{00000000-0005-0000-0000-000098330000}"/>
    <cellStyle name="Note 2 2 4 2 2 2 2" xfId="14714" xr:uid="{00000000-0005-0000-0000-000099330000}"/>
    <cellStyle name="Note 2 2 4 2 2 3" xfId="11909" xr:uid="{00000000-0005-0000-0000-00009A330000}"/>
    <cellStyle name="Note 2 2 4 2 3" xfId="6781" xr:uid="{00000000-0005-0000-0000-00009B330000}"/>
    <cellStyle name="Note 2 2 4 2 3 2" xfId="14715" xr:uid="{00000000-0005-0000-0000-00009C330000}"/>
    <cellStyle name="Note 2 2 4 2 4" xfId="11908" xr:uid="{00000000-0005-0000-0000-00009D330000}"/>
    <cellStyle name="Note 2 2 4 3" xfId="6782" xr:uid="{00000000-0005-0000-0000-00009E330000}"/>
    <cellStyle name="Note 2 2 4 3 2" xfId="6783" xr:uid="{00000000-0005-0000-0000-00009F330000}"/>
    <cellStyle name="Note 2 2 4 3 2 2" xfId="14716" xr:uid="{00000000-0005-0000-0000-0000A0330000}"/>
    <cellStyle name="Note 2 2 4 3 3" xfId="11910" xr:uid="{00000000-0005-0000-0000-0000A1330000}"/>
    <cellStyle name="Note 2 2 4 4" xfId="6784" xr:uid="{00000000-0005-0000-0000-0000A2330000}"/>
    <cellStyle name="Note 2 2 4 4 2" xfId="14717" xr:uid="{00000000-0005-0000-0000-0000A3330000}"/>
    <cellStyle name="Note 2 2 4 5" xfId="11907" xr:uid="{00000000-0005-0000-0000-0000A4330000}"/>
    <cellStyle name="Note 2 2 5" xfId="6785" xr:uid="{00000000-0005-0000-0000-0000A5330000}"/>
    <cellStyle name="Note 2 2 5 2" xfId="6786" xr:uid="{00000000-0005-0000-0000-0000A6330000}"/>
    <cellStyle name="Note 2 2 5 2 2" xfId="6787" xr:uid="{00000000-0005-0000-0000-0000A7330000}"/>
    <cellStyle name="Note 2 2 5 2 2 2" xfId="14718" xr:uid="{00000000-0005-0000-0000-0000A8330000}"/>
    <cellStyle name="Note 2 2 5 2 3" xfId="11912" xr:uid="{00000000-0005-0000-0000-0000A9330000}"/>
    <cellStyle name="Note 2 2 5 3" xfId="6788" xr:uid="{00000000-0005-0000-0000-0000AA330000}"/>
    <cellStyle name="Note 2 2 5 3 2" xfId="14719" xr:uid="{00000000-0005-0000-0000-0000AB330000}"/>
    <cellStyle name="Note 2 2 5 4" xfId="11911" xr:uid="{00000000-0005-0000-0000-0000AC330000}"/>
    <cellStyle name="Note 2 2 6" xfId="6789" xr:uid="{00000000-0005-0000-0000-0000AD330000}"/>
    <cellStyle name="Note 2 2 6 2" xfId="6790" xr:uid="{00000000-0005-0000-0000-0000AE330000}"/>
    <cellStyle name="Note 2 2 6 2 2" xfId="14720" xr:uid="{00000000-0005-0000-0000-0000AF330000}"/>
    <cellStyle name="Note 2 2 6 3" xfId="11913" xr:uid="{00000000-0005-0000-0000-0000B0330000}"/>
    <cellStyle name="Note 2 2 7" xfId="6791" xr:uid="{00000000-0005-0000-0000-0000B1330000}"/>
    <cellStyle name="Note 2 2 7 2" xfId="14721" xr:uid="{00000000-0005-0000-0000-0000B2330000}"/>
    <cellStyle name="Note 2 2 8" xfId="11882" xr:uid="{00000000-0005-0000-0000-0000B3330000}"/>
    <cellStyle name="Note 2 3" xfId="6792" xr:uid="{00000000-0005-0000-0000-0000B4330000}"/>
    <cellStyle name="Note 2 3 2" xfId="6793" xr:uid="{00000000-0005-0000-0000-0000B5330000}"/>
    <cellStyle name="Note 2 3 2 2" xfId="6794" xr:uid="{00000000-0005-0000-0000-0000B6330000}"/>
    <cellStyle name="Note 2 3 2 2 2" xfId="6795" xr:uid="{00000000-0005-0000-0000-0000B7330000}"/>
    <cellStyle name="Note 2 3 2 2 2 2" xfId="6796" xr:uid="{00000000-0005-0000-0000-0000B8330000}"/>
    <cellStyle name="Note 2 3 2 2 2 2 2" xfId="6797" xr:uid="{00000000-0005-0000-0000-0000B9330000}"/>
    <cellStyle name="Note 2 3 2 2 2 2 2 2" xfId="14722" xr:uid="{00000000-0005-0000-0000-0000BA330000}"/>
    <cellStyle name="Note 2 3 2 2 2 2 3" xfId="11918" xr:uid="{00000000-0005-0000-0000-0000BB330000}"/>
    <cellStyle name="Note 2 3 2 2 2 3" xfId="6798" xr:uid="{00000000-0005-0000-0000-0000BC330000}"/>
    <cellStyle name="Note 2 3 2 2 2 3 2" xfId="14723" xr:uid="{00000000-0005-0000-0000-0000BD330000}"/>
    <cellStyle name="Note 2 3 2 2 2 4" xfId="11917" xr:uid="{00000000-0005-0000-0000-0000BE330000}"/>
    <cellStyle name="Note 2 3 2 2 3" xfId="6799" xr:uid="{00000000-0005-0000-0000-0000BF330000}"/>
    <cellStyle name="Note 2 3 2 2 3 2" xfId="6800" xr:uid="{00000000-0005-0000-0000-0000C0330000}"/>
    <cellStyle name="Note 2 3 2 2 3 2 2" xfId="14724" xr:uid="{00000000-0005-0000-0000-0000C1330000}"/>
    <cellStyle name="Note 2 3 2 2 3 3" xfId="11919" xr:uid="{00000000-0005-0000-0000-0000C2330000}"/>
    <cellStyle name="Note 2 3 2 2 4" xfId="6801" xr:uid="{00000000-0005-0000-0000-0000C3330000}"/>
    <cellStyle name="Note 2 3 2 2 4 2" xfId="14725" xr:uid="{00000000-0005-0000-0000-0000C4330000}"/>
    <cellStyle name="Note 2 3 2 2 5" xfId="11916" xr:uid="{00000000-0005-0000-0000-0000C5330000}"/>
    <cellStyle name="Note 2 3 2 3" xfId="6802" xr:uid="{00000000-0005-0000-0000-0000C6330000}"/>
    <cellStyle name="Note 2 3 2 3 2" xfId="6803" xr:uid="{00000000-0005-0000-0000-0000C7330000}"/>
    <cellStyle name="Note 2 3 2 3 2 2" xfId="6804" xr:uid="{00000000-0005-0000-0000-0000C8330000}"/>
    <cellStyle name="Note 2 3 2 3 2 2 2" xfId="14726" xr:uid="{00000000-0005-0000-0000-0000C9330000}"/>
    <cellStyle name="Note 2 3 2 3 2 3" xfId="11921" xr:uid="{00000000-0005-0000-0000-0000CA330000}"/>
    <cellStyle name="Note 2 3 2 3 3" xfId="6805" xr:uid="{00000000-0005-0000-0000-0000CB330000}"/>
    <cellStyle name="Note 2 3 2 3 3 2" xfId="14727" xr:uid="{00000000-0005-0000-0000-0000CC330000}"/>
    <cellStyle name="Note 2 3 2 3 4" xfId="11920" xr:uid="{00000000-0005-0000-0000-0000CD330000}"/>
    <cellStyle name="Note 2 3 2 4" xfId="6806" xr:uid="{00000000-0005-0000-0000-0000CE330000}"/>
    <cellStyle name="Note 2 3 2 4 2" xfId="6807" xr:uid="{00000000-0005-0000-0000-0000CF330000}"/>
    <cellStyle name="Note 2 3 2 4 2 2" xfId="14728" xr:uid="{00000000-0005-0000-0000-0000D0330000}"/>
    <cellStyle name="Note 2 3 2 4 3" xfId="11922" xr:uid="{00000000-0005-0000-0000-0000D1330000}"/>
    <cellStyle name="Note 2 3 2 5" xfId="6808" xr:uid="{00000000-0005-0000-0000-0000D2330000}"/>
    <cellStyle name="Note 2 3 2 5 2" xfId="14729" xr:uid="{00000000-0005-0000-0000-0000D3330000}"/>
    <cellStyle name="Note 2 3 2 6" xfId="11915" xr:uid="{00000000-0005-0000-0000-0000D4330000}"/>
    <cellStyle name="Note 2 3 3" xfId="6809" xr:uid="{00000000-0005-0000-0000-0000D5330000}"/>
    <cellStyle name="Note 2 3 3 2" xfId="6810" xr:uid="{00000000-0005-0000-0000-0000D6330000}"/>
    <cellStyle name="Note 2 3 3 2 2" xfId="6811" xr:uid="{00000000-0005-0000-0000-0000D7330000}"/>
    <cellStyle name="Note 2 3 3 2 2 2" xfId="6812" xr:uid="{00000000-0005-0000-0000-0000D8330000}"/>
    <cellStyle name="Note 2 3 3 2 2 2 2" xfId="14730" xr:uid="{00000000-0005-0000-0000-0000D9330000}"/>
    <cellStyle name="Note 2 3 3 2 2 3" xfId="11925" xr:uid="{00000000-0005-0000-0000-0000DA330000}"/>
    <cellStyle name="Note 2 3 3 2 3" xfId="6813" xr:uid="{00000000-0005-0000-0000-0000DB330000}"/>
    <cellStyle name="Note 2 3 3 2 3 2" xfId="14731" xr:uid="{00000000-0005-0000-0000-0000DC330000}"/>
    <cellStyle name="Note 2 3 3 2 4" xfId="11924" xr:uid="{00000000-0005-0000-0000-0000DD330000}"/>
    <cellStyle name="Note 2 3 3 3" xfId="6814" xr:uid="{00000000-0005-0000-0000-0000DE330000}"/>
    <cellStyle name="Note 2 3 3 3 2" xfId="6815" xr:uid="{00000000-0005-0000-0000-0000DF330000}"/>
    <cellStyle name="Note 2 3 3 3 2 2" xfId="14732" xr:uid="{00000000-0005-0000-0000-0000E0330000}"/>
    <cellStyle name="Note 2 3 3 3 3" xfId="11926" xr:uid="{00000000-0005-0000-0000-0000E1330000}"/>
    <cellStyle name="Note 2 3 3 4" xfId="6816" xr:uid="{00000000-0005-0000-0000-0000E2330000}"/>
    <cellStyle name="Note 2 3 3 4 2" xfId="14733" xr:uid="{00000000-0005-0000-0000-0000E3330000}"/>
    <cellStyle name="Note 2 3 3 5" xfId="11923" xr:uid="{00000000-0005-0000-0000-0000E4330000}"/>
    <cellStyle name="Note 2 3 4" xfId="6817" xr:uid="{00000000-0005-0000-0000-0000E5330000}"/>
    <cellStyle name="Note 2 3 4 2" xfId="6818" xr:uid="{00000000-0005-0000-0000-0000E6330000}"/>
    <cellStyle name="Note 2 3 4 2 2" xfId="6819" xr:uid="{00000000-0005-0000-0000-0000E7330000}"/>
    <cellStyle name="Note 2 3 4 2 2 2" xfId="14734" xr:uid="{00000000-0005-0000-0000-0000E8330000}"/>
    <cellStyle name="Note 2 3 4 2 3" xfId="11928" xr:uid="{00000000-0005-0000-0000-0000E9330000}"/>
    <cellStyle name="Note 2 3 4 3" xfId="6820" xr:uid="{00000000-0005-0000-0000-0000EA330000}"/>
    <cellStyle name="Note 2 3 4 3 2" xfId="14735" xr:uid="{00000000-0005-0000-0000-0000EB330000}"/>
    <cellStyle name="Note 2 3 4 4" xfId="11927" xr:uid="{00000000-0005-0000-0000-0000EC330000}"/>
    <cellStyle name="Note 2 3 5" xfId="6821" xr:uid="{00000000-0005-0000-0000-0000ED330000}"/>
    <cellStyle name="Note 2 3 5 2" xfId="6822" xr:uid="{00000000-0005-0000-0000-0000EE330000}"/>
    <cellStyle name="Note 2 3 5 2 2" xfId="14736" xr:uid="{00000000-0005-0000-0000-0000EF330000}"/>
    <cellStyle name="Note 2 3 5 3" xfId="11929" xr:uid="{00000000-0005-0000-0000-0000F0330000}"/>
    <cellStyle name="Note 2 3 6" xfId="6823" xr:uid="{00000000-0005-0000-0000-0000F1330000}"/>
    <cellStyle name="Note 2 3 6 2" xfId="14737" xr:uid="{00000000-0005-0000-0000-0000F2330000}"/>
    <cellStyle name="Note 2 3 7" xfId="11914" xr:uid="{00000000-0005-0000-0000-0000F3330000}"/>
    <cellStyle name="Note 2 4" xfId="6824" xr:uid="{00000000-0005-0000-0000-0000F4330000}"/>
    <cellStyle name="Note 2 4 2" xfId="6825" xr:uid="{00000000-0005-0000-0000-0000F5330000}"/>
    <cellStyle name="Note 2 4 2 2" xfId="6826" xr:uid="{00000000-0005-0000-0000-0000F6330000}"/>
    <cellStyle name="Note 2 4 2 2 2" xfId="6827" xr:uid="{00000000-0005-0000-0000-0000F7330000}"/>
    <cellStyle name="Note 2 4 2 2 2 2" xfId="6828" xr:uid="{00000000-0005-0000-0000-0000F8330000}"/>
    <cellStyle name="Note 2 4 2 2 2 2 2" xfId="14738" xr:uid="{00000000-0005-0000-0000-0000F9330000}"/>
    <cellStyle name="Note 2 4 2 2 2 3" xfId="11933" xr:uid="{00000000-0005-0000-0000-0000FA330000}"/>
    <cellStyle name="Note 2 4 2 2 3" xfId="6829" xr:uid="{00000000-0005-0000-0000-0000FB330000}"/>
    <cellStyle name="Note 2 4 2 2 3 2" xfId="14739" xr:uid="{00000000-0005-0000-0000-0000FC330000}"/>
    <cellStyle name="Note 2 4 2 2 4" xfId="11932" xr:uid="{00000000-0005-0000-0000-0000FD330000}"/>
    <cellStyle name="Note 2 4 2 3" xfId="6830" xr:uid="{00000000-0005-0000-0000-0000FE330000}"/>
    <cellStyle name="Note 2 4 2 3 2" xfId="6831" xr:uid="{00000000-0005-0000-0000-0000FF330000}"/>
    <cellStyle name="Note 2 4 2 3 2 2" xfId="14740" xr:uid="{00000000-0005-0000-0000-000000340000}"/>
    <cellStyle name="Note 2 4 2 3 3" xfId="11934" xr:uid="{00000000-0005-0000-0000-000001340000}"/>
    <cellStyle name="Note 2 4 2 4" xfId="6832" xr:uid="{00000000-0005-0000-0000-000002340000}"/>
    <cellStyle name="Note 2 4 2 4 2" xfId="14741" xr:uid="{00000000-0005-0000-0000-000003340000}"/>
    <cellStyle name="Note 2 4 2 5" xfId="11931" xr:uid="{00000000-0005-0000-0000-000004340000}"/>
    <cellStyle name="Note 2 4 3" xfId="6833" xr:uid="{00000000-0005-0000-0000-000005340000}"/>
    <cellStyle name="Note 2 4 3 2" xfId="6834" xr:uid="{00000000-0005-0000-0000-000006340000}"/>
    <cellStyle name="Note 2 4 3 2 2" xfId="6835" xr:uid="{00000000-0005-0000-0000-000007340000}"/>
    <cellStyle name="Note 2 4 3 2 2 2" xfId="14742" xr:uid="{00000000-0005-0000-0000-000008340000}"/>
    <cellStyle name="Note 2 4 3 2 3" xfId="11936" xr:uid="{00000000-0005-0000-0000-000009340000}"/>
    <cellStyle name="Note 2 4 3 3" xfId="6836" xr:uid="{00000000-0005-0000-0000-00000A340000}"/>
    <cellStyle name="Note 2 4 3 3 2" xfId="14743" xr:uid="{00000000-0005-0000-0000-00000B340000}"/>
    <cellStyle name="Note 2 4 3 4" xfId="11935" xr:uid="{00000000-0005-0000-0000-00000C340000}"/>
    <cellStyle name="Note 2 4 4" xfId="6837" xr:uid="{00000000-0005-0000-0000-00000D340000}"/>
    <cellStyle name="Note 2 4 4 2" xfId="6838" xr:uid="{00000000-0005-0000-0000-00000E340000}"/>
    <cellStyle name="Note 2 4 4 2 2" xfId="14744" xr:uid="{00000000-0005-0000-0000-00000F340000}"/>
    <cellStyle name="Note 2 4 4 3" xfId="11937" xr:uid="{00000000-0005-0000-0000-000010340000}"/>
    <cellStyle name="Note 2 4 5" xfId="6839" xr:uid="{00000000-0005-0000-0000-000011340000}"/>
    <cellStyle name="Note 2 4 5 2" xfId="14745" xr:uid="{00000000-0005-0000-0000-000012340000}"/>
    <cellStyle name="Note 2 4 6" xfId="11930" xr:uid="{00000000-0005-0000-0000-000013340000}"/>
    <cellStyle name="Note 2 5" xfId="6840" xr:uid="{00000000-0005-0000-0000-000014340000}"/>
    <cellStyle name="Note 2 5 2" xfId="6841" xr:uid="{00000000-0005-0000-0000-000015340000}"/>
    <cellStyle name="Note 2 5 2 2" xfId="6842" xr:uid="{00000000-0005-0000-0000-000016340000}"/>
    <cellStyle name="Note 2 5 2 2 2" xfId="6843" xr:uid="{00000000-0005-0000-0000-000017340000}"/>
    <cellStyle name="Note 2 5 2 2 2 2" xfId="6844" xr:uid="{00000000-0005-0000-0000-000018340000}"/>
    <cellStyle name="Note 2 5 2 2 2 2 2" xfId="14746" xr:uid="{00000000-0005-0000-0000-000019340000}"/>
    <cellStyle name="Note 2 5 2 2 2 3" xfId="11941" xr:uid="{00000000-0005-0000-0000-00001A340000}"/>
    <cellStyle name="Note 2 5 2 2 3" xfId="6845" xr:uid="{00000000-0005-0000-0000-00001B340000}"/>
    <cellStyle name="Note 2 5 2 2 3 2" xfId="14747" xr:uid="{00000000-0005-0000-0000-00001C340000}"/>
    <cellStyle name="Note 2 5 2 2 4" xfId="11940" xr:uid="{00000000-0005-0000-0000-00001D340000}"/>
    <cellStyle name="Note 2 5 2 3" xfId="6846" xr:uid="{00000000-0005-0000-0000-00001E340000}"/>
    <cellStyle name="Note 2 5 2 3 2" xfId="6847" xr:uid="{00000000-0005-0000-0000-00001F340000}"/>
    <cellStyle name="Note 2 5 2 3 2 2" xfId="14748" xr:uid="{00000000-0005-0000-0000-000020340000}"/>
    <cellStyle name="Note 2 5 2 3 3" xfId="11942" xr:uid="{00000000-0005-0000-0000-000021340000}"/>
    <cellStyle name="Note 2 5 2 4" xfId="6848" xr:uid="{00000000-0005-0000-0000-000022340000}"/>
    <cellStyle name="Note 2 5 2 4 2" xfId="14749" xr:uid="{00000000-0005-0000-0000-000023340000}"/>
    <cellStyle name="Note 2 5 2 5" xfId="11939" xr:uid="{00000000-0005-0000-0000-000024340000}"/>
    <cellStyle name="Note 2 5 3" xfId="6849" xr:uid="{00000000-0005-0000-0000-000025340000}"/>
    <cellStyle name="Note 2 5 3 2" xfId="6850" xr:uid="{00000000-0005-0000-0000-000026340000}"/>
    <cellStyle name="Note 2 5 3 2 2" xfId="6851" xr:uid="{00000000-0005-0000-0000-000027340000}"/>
    <cellStyle name="Note 2 5 3 2 2 2" xfId="14750" xr:uid="{00000000-0005-0000-0000-000028340000}"/>
    <cellStyle name="Note 2 5 3 2 3" xfId="11944" xr:uid="{00000000-0005-0000-0000-000029340000}"/>
    <cellStyle name="Note 2 5 3 3" xfId="6852" xr:uid="{00000000-0005-0000-0000-00002A340000}"/>
    <cellStyle name="Note 2 5 3 3 2" xfId="14751" xr:uid="{00000000-0005-0000-0000-00002B340000}"/>
    <cellStyle name="Note 2 5 3 4" xfId="11943" xr:uid="{00000000-0005-0000-0000-00002C340000}"/>
    <cellStyle name="Note 2 5 4" xfId="6853" xr:uid="{00000000-0005-0000-0000-00002D340000}"/>
    <cellStyle name="Note 2 5 4 2" xfId="6854" xr:uid="{00000000-0005-0000-0000-00002E340000}"/>
    <cellStyle name="Note 2 5 4 2 2" xfId="14752" xr:uid="{00000000-0005-0000-0000-00002F340000}"/>
    <cellStyle name="Note 2 5 4 3" xfId="11945" xr:uid="{00000000-0005-0000-0000-000030340000}"/>
    <cellStyle name="Note 2 5 5" xfId="6855" xr:uid="{00000000-0005-0000-0000-000031340000}"/>
    <cellStyle name="Note 2 5 5 2" xfId="14753" xr:uid="{00000000-0005-0000-0000-000032340000}"/>
    <cellStyle name="Note 2 5 6" xfId="11938" xr:uid="{00000000-0005-0000-0000-000033340000}"/>
    <cellStyle name="Note 2 6" xfId="6856" xr:uid="{00000000-0005-0000-0000-000034340000}"/>
    <cellStyle name="Note 2 6 2" xfId="14754" xr:uid="{00000000-0005-0000-0000-000035340000}"/>
    <cellStyle name="Note 2 7" xfId="11881" xr:uid="{00000000-0005-0000-0000-000036340000}"/>
    <cellStyle name="Note 3" xfId="6857" xr:uid="{00000000-0005-0000-0000-000037340000}"/>
    <cellStyle name="Note 3 2" xfId="6858" xr:uid="{00000000-0005-0000-0000-000038340000}"/>
    <cellStyle name="Note 3 2 2" xfId="6859" xr:uid="{00000000-0005-0000-0000-000039340000}"/>
    <cellStyle name="Note 3 2 2 2" xfId="14755" xr:uid="{00000000-0005-0000-0000-00003A340000}"/>
    <cellStyle name="Note 3 2 3" xfId="11947" xr:uid="{00000000-0005-0000-0000-00003B340000}"/>
    <cellStyle name="Note 3 3" xfId="6860" xr:uid="{00000000-0005-0000-0000-00003C340000}"/>
    <cellStyle name="Note 3 3 2" xfId="14756" xr:uid="{00000000-0005-0000-0000-00003D340000}"/>
    <cellStyle name="Note 3 4" xfId="11946" xr:uid="{00000000-0005-0000-0000-00003E340000}"/>
    <cellStyle name="Note 4" xfId="6861" xr:uid="{00000000-0005-0000-0000-00003F340000}"/>
    <cellStyle name="Note 4 2" xfId="6862" xr:uid="{00000000-0005-0000-0000-000040340000}"/>
    <cellStyle name="Note 4 2 2" xfId="14757" xr:uid="{00000000-0005-0000-0000-000041340000}"/>
    <cellStyle name="Note 4 3" xfId="11948" xr:uid="{00000000-0005-0000-0000-000042340000}"/>
    <cellStyle name="Note 5" xfId="6863" xr:uid="{00000000-0005-0000-0000-000043340000}"/>
    <cellStyle name="Note 5 2" xfId="14758" xr:uid="{00000000-0005-0000-0000-000044340000}"/>
    <cellStyle name="Note 6" xfId="11880" xr:uid="{00000000-0005-0000-0000-000045340000}"/>
    <cellStyle name="Obično_Polugodišnji-sabor" xfId="6864" xr:uid="{00000000-0005-0000-0000-000046340000}"/>
    <cellStyle name="Output" xfId="6865" xr:uid="{00000000-0005-0000-0000-000047340000}"/>
    <cellStyle name="Output 2" xfId="6866" xr:uid="{00000000-0005-0000-0000-000048340000}"/>
    <cellStyle name="Output 2 2" xfId="6867" xr:uid="{00000000-0005-0000-0000-000049340000}"/>
    <cellStyle name="Output 2 2 2" xfId="6868" xr:uid="{00000000-0005-0000-0000-00004A340000}"/>
    <cellStyle name="Output 2 2 2 2" xfId="14759" xr:uid="{00000000-0005-0000-0000-00004B340000}"/>
    <cellStyle name="Output 2 2 3" xfId="11951" xr:uid="{00000000-0005-0000-0000-00004C340000}"/>
    <cellStyle name="Output 2 3" xfId="6869" xr:uid="{00000000-0005-0000-0000-00004D340000}"/>
    <cellStyle name="Output 2 3 2" xfId="14760" xr:uid="{00000000-0005-0000-0000-00004E340000}"/>
    <cellStyle name="Output 2 4" xfId="11950" xr:uid="{00000000-0005-0000-0000-00004F340000}"/>
    <cellStyle name="Output 3" xfId="6870" xr:uid="{00000000-0005-0000-0000-000050340000}"/>
    <cellStyle name="Output 3 2" xfId="14761" xr:uid="{00000000-0005-0000-0000-000051340000}"/>
    <cellStyle name="Output 4" xfId="11949" xr:uid="{00000000-0005-0000-0000-000052340000}"/>
    <cellStyle name="Paprastas 2" xfId="6871" xr:uid="{00000000-0005-0000-0000-000053340000}"/>
    <cellStyle name="Paprastas 2 2" xfId="6872" xr:uid="{00000000-0005-0000-0000-000054340000}"/>
    <cellStyle name="Paprastas 2 2 2" xfId="6873" xr:uid="{00000000-0005-0000-0000-000055340000}"/>
    <cellStyle name="Paprastas 2 2 2 2" xfId="14762" xr:uid="{00000000-0005-0000-0000-000056340000}"/>
    <cellStyle name="Paprastas 2 2 3" xfId="11953" xr:uid="{00000000-0005-0000-0000-000057340000}"/>
    <cellStyle name="Paprastas 2 3" xfId="11952" xr:uid="{00000000-0005-0000-0000-000058340000}"/>
    <cellStyle name="Paprastas 3" xfId="6874" xr:uid="{00000000-0005-0000-0000-000059340000}"/>
    <cellStyle name="Paprastas 3 2" xfId="6875" xr:uid="{00000000-0005-0000-0000-00005A340000}"/>
    <cellStyle name="Paprastas 3 2 2" xfId="11955" xr:uid="{00000000-0005-0000-0000-00005B340000}"/>
    <cellStyle name="Paprastas 3 3" xfId="11954" xr:uid="{00000000-0005-0000-0000-00005C340000}"/>
    <cellStyle name="Paprastas 3_TO financial proportions_Category_2013.07.25" xfId="6876" xr:uid="{00000000-0005-0000-0000-00005D340000}"/>
    <cellStyle name="Paprastas 4" xfId="6877" xr:uid="{00000000-0005-0000-0000-00005E340000}"/>
    <cellStyle name="Paprastas 4 2" xfId="11956" xr:uid="{00000000-0005-0000-0000-00005F340000}"/>
    <cellStyle name="Paprastas 5" xfId="6878" xr:uid="{00000000-0005-0000-0000-000060340000}"/>
    <cellStyle name="Paprastas 5 2" xfId="6879" xr:uid="{00000000-0005-0000-0000-000061340000}"/>
    <cellStyle name="Paprastas 5 2 2" xfId="6880" xr:uid="{00000000-0005-0000-0000-000062340000}"/>
    <cellStyle name="Paprastas 5 2 2 2" xfId="11959" xr:uid="{00000000-0005-0000-0000-000063340000}"/>
    <cellStyle name="Paprastas 5 2 3" xfId="11958" xr:uid="{00000000-0005-0000-0000-000064340000}"/>
    <cellStyle name="Paprastas 5 3" xfId="11957" xr:uid="{00000000-0005-0000-0000-000065340000}"/>
    <cellStyle name="Paprastas_Lapas1" xfId="6881" xr:uid="{00000000-0005-0000-0000-000066340000}"/>
    <cellStyle name="Paryškinimas 1 2" xfId="6882" xr:uid="{00000000-0005-0000-0000-000067340000}"/>
    <cellStyle name="Paryškinimas 1 2 2" xfId="6883" xr:uid="{00000000-0005-0000-0000-000068340000}"/>
    <cellStyle name="Paryškinimas 1 2 2 2" xfId="6884" xr:uid="{00000000-0005-0000-0000-000069340000}"/>
    <cellStyle name="Paryškinimas 1 2 2 2 2" xfId="6885" xr:uid="{00000000-0005-0000-0000-00006A340000}"/>
    <cellStyle name="Paryškinimas 1 2 2 2 2 2" xfId="14763" xr:uid="{00000000-0005-0000-0000-00006B340000}"/>
    <cellStyle name="Paryškinimas 1 2 2 2 3" xfId="11962" xr:uid="{00000000-0005-0000-0000-00006C340000}"/>
    <cellStyle name="Paryškinimas 1 2 2 3" xfId="6886" xr:uid="{00000000-0005-0000-0000-00006D340000}"/>
    <cellStyle name="Paryškinimas 1 2 2 3 2" xfId="6887" xr:uid="{00000000-0005-0000-0000-00006E340000}"/>
    <cellStyle name="Paryškinimas 1 2 2 3 2 2" xfId="14764" xr:uid="{00000000-0005-0000-0000-00006F340000}"/>
    <cellStyle name="Paryškinimas 1 2 2 3 3" xfId="11963" xr:uid="{00000000-0005-0000-0000-000070340000}"/>
    <cellStyle name="Paryškinimas 1 2 2 4" xfId="6888" xr:uid="{00000000-0005-0000-0000-000071340000}"/>
    <cellStyle name="Paryškinimas 1 2 2 4 2" xfId="6889" xr:uid="{00000000-0005-0000-0000-000072340000}"/>
    <cellStyle name="Paryškinimas 1 2 2 4 2 2" xfId="14765" xr:uid="{00000000-0005-0000-0000-000073340000}"/>
    <cellStyle name="Paryškinimas 1 2 2 4 3" xfId="12356" xr:uid="{00000000-0005-0000-0000-000074340000}"/>
    <cellStyle name="Paryškinimas 1 2 2 5" xfId="6890" xr:uid="{00000000-0005-0000-0000-000075340000}"/>
    <cellStyle name="Paryškinimas 1 2 2 5 2" xfId="14766" xr:uid="{00000000-0005-0000-0000-000076340000}"/>
    <cellStyle name="Paryškinimas 1 2 2 6" xfId="11961" xr:uid="{00000000-0005-0000-0000-000077340000}"/>
    <cellStyle name="Paryškinimas 1 2 3" xfId="6891" xr:uid="{00000000-0005-0000-0000-000078340000}"/>
    <cellStyle name="Paryškinimas 1 2 3 2" xfId="6892" xr:uid="{00000000-0005-0000-0000-000079340000}"/>
    <cellStyle name="Paryškinimas 1 2 3 2 2" xfId="14767" xr:uid="{00000000-0005-0000-0000-00007A340000}"/>
    <cellStyle name="Paryškinimas 1 2 3 3" xfId="11964" xr:uid="{00000000-0005-0000-0000-00007B340000}"/>
    <cellStyle name="Paryškinimas 1 2 4" xfId="6893" xr:uid="{00000000-0005-0000-0000-00007C340000}"/>
    <cellStyle name="Paryškinimas 1 2 4 2" xfId="6894" xr:uid="{00000000-0005-0000-0000-00007D340000}"/>
    <cellStyle name="Paryškinimas 1 2 4 2 2" xfId="14768" xr:uid="{00000000-0005-0000-0000-00007E340000}"/>
    <cellStyle name="Paryškinimas 1 2 4 3" xfId="11965" xr:uid="{00000000-0005-0000-0000-00007F340000}"/>
    <cellStyle name="Paryškinimas 1 2 5" xfId="6895" xr:uid="{00000000-0005-0000-0000-000080340000}"/>
    <cellStyle name="Paryškinimas 1 2 5 2" xfId="6896" xr:uid="{00000000-0005-0000-0000-000081340000}"/>
    <cellStyle name="Paryškinimas 1 2 5 2 2" xfId="12465" xr:uid="{00000000-0005-0000-0000-000082340000}"/>
    <cellStyle name="Paryškinimas 1 2 5 3" xfId="12295" xr:uid="{00000000-0005-0000-0000-000083340000}"/>
    <cellStyle name="Paryškinimas 1 2 6" xfId="6897" xr:uid="{00000000-0005-0000-0000-000084340000}"/>
    <cellStyle name="Paryškinimas 1 2 6 2" xfId="12424" xr:uid="{00000000-0005-0000-0000-000085340000}"/>
    <cellStyle name="Paryškinimas 1 2 7" xfId="11960" xr:uid="{00000000-0005-0000-0000-000086340000}"/>
    <cellStyle name="Paryškinimas 2 2" xfId="6898" xr:uid="{00000000-0005-0000-0000-000087340000}"/>
    <cellStyle name="Paryškinimas 2 2 2" xfId="6899" xr:uid="{00000000-0005-0000-0000-000088340000}"/>
    <cellStyle name="Paryškinimas 2 2 2 2" xfId="6900" xr:uid="{00000000-0005-0000-0000-000089340000}"/>
    <cellStyle name="Paryškinimas 2 2 2 2 2" xfId="6901" xr:uid="{00000000-0005-0000-0000-00008A340000}"/>
    <cellStyle name="Paryškinimas 2 2 2 2 2 2" xfId="14769" xr:uid="{00000000-0005-0000-0000-00008B340000}"/>
    <cellStyle name="Paryškinimas 2 2 2 2 3" xfId="11968" xr:uid="{00000000-0005-0000-0000-00008C340000}"/>
    <cellStyle name="Paryškinimas 2 2 2 3" xfId="6902" xr:uid="{00000000-0005-0000-0000-00008D340000}"/>
    <cellStyle name="Paryškinimas 2 2 2 3 2" xfId="6903" xr:uid="{00000000-0005-0000-0000-00008E340000}"/>
    <cellStyle name="Paryškinimas 2 2 2 3 2 2" xfId="14770" xr:uid="{00000000-0005-0000-0000-00008F340000}"/>
    <cellStyle name="Paryškinimas 2 2 2 3 3" xfId="11969" xr:uid="{00000000-0005-0000-0000-000090340000}"/>
    <cellStyle name="Paryškinimas 2 2 2 4" xfId="6904" xr:uid="{00000000-0005-0000-0000-000091340000}"/>
    <cellStyle name="Paryškinimas 2 2 2 4 2" xfId="6905" xr:uid="{00000000-0005-0000-0000-000092340000}"/>
    <cellStyle name="Paryškinimas 2 2 2 4 2 2" xfId="14771" xr:uid="{00000000-0005-0000-0000-000093340000}"/>
    <cellStyle name="Paryškinimas 2 2 2 4 3" xfId="12357" xr:uid="{00000000-0005-0000-0000-000094340000}"/>
    <cellStyle name="Paryškinimas 2 2 2 5" xfId="6906" xr:uid="{00000000-0005-0000-0000-000095340000}"/>
    <cellStyle name="Paryškinimas 2 2 2 5 2" xfId="14772" xr:uid="{00000000-0005-0000-0000-000096340000}"/>
    <cellStyle name="Paryškinimas 2 2 2 6" xfId="11967" xr:uid="{00000000-0005-0000-0000-000097340000}"/>
    <cellStyle name="Paryškinimas 2 2 3" xfId="6907" xr:uid="{00000000-0005-0000-0000-000098340000}"/>
    <cellStyle name="Paryškinimas 2 2 3 2" xfId="6908" xr:uid="{00000000-0005-0000-0000-000099340000}"/>
    <cellStyle name="Paryškinimas 2 2 3 2 2" xfId="14773" xr:uid="{00000000-0005-0000-0000-00009A340000}"/>
    <cellStyle name="Paryškinimas 2 2 3 3" xfId="11970" xr:uid="{00000000-0005-0000-0000-00009B340000}"/>
    <cellStyle name="Paryškinimas 2 2 4" xfId="6909" xr:uid="{00000000-0005-0000-0000-00009C340000}"/>
    <cellStyle name="Paryškinimas 2 2 4 2" xfId="6910" xr:uid="{00000000-0005-0000-0000-00009D340000}"/>
    <cellStyle name="Paryškinimas 2 2 4 2 2" xfId="14774" xr:uid="{00000000-0005-0000-0000-00009E340000}"/>
    <cellStyle name="Paryškinimas 2 2 4 3" xfId="11971" xr:uid="{00000000-0005-0000-0000-00009F340000}"/>
    <cellStyle name="Paryškinimas 2 2 5" xfId="6911" xr:uid="{00000000-0005-0000-0000-0000A0340000}"/>
    <cellStyle name="Paryškinimas 2 2 5 2" xfId="14775" xr:uid="{00000000-0005-0000-0000-0000A1340000}"/>
    <cellStyle name="Paryškinimas 2 2 6" xfId="11966" xr:uid="{00000000-0005-0000-0000-0000A2340000}"/>
    <cellStyle name="Paryškinimas 3 2" xfId="6912" xr:uid="{00000000-0005-0000-0000-0000A3340000}"/>
    <cellStyle name="Paryškinimas 3 2 2" xfId="6913" xr:uid="{00000000-0005-0000-0000-0000A4340000}"/>
    <cellStyle name="Paryškinimas 3 2 2 2" xfId="6914" xr:uid="{00000000-0005-0000-0000-0000A5340000}"/>
    <cellStyle name="Paryškinimas 3 2 2 2 2" xfId="6915" xr:uid="{00000000-0005-0000-0000-0000A6340000}"/>
    <cellStyle name="Paryškinimas 3 2 2 2 2 2" xfId="14776" xr:uid="{00000000-0005-0000-0000-0000A7340000}"/>
    <cellStyle name="Paryškinimas 3 2 2 2 3" xfId="11974" xr:uid="{00000000-0005-0000-0000-0000A8340000}"/>
    <cellStyle name="Paryškinimas 3 2 2 3" xfId="6916" xr:uid="{00000000-0005-0000-0000-0000A9340000}"/>
    <cellStyle name="Paryškinimas 3 2 2 3 2" xfId="6917" xr:uid="{00000000-0005-0000-0000-0000AA340000}"/>
    <cellStyle name="Paryškinimas 3 2 2 3 2 2" xfId="14777" xr:uid="{00000000-0005-0000-0000-0000AB340000}"/>
    <cellStyle name="Paryškinimas 3 2 2 3 3" xfId="11975" xr:uid="{00000000-0005-0000-0000-0000AC340000}"/>
    <cellStyle name="Paryškinimas 3 2 2 4" xfId="6918" xr:uid="{00000000-0005-0000-0000-0000AD340000}"/>
    <cellStyle name="Paryškinimas 3 2 2 4 2" xfId="6919" xr:uid="{00000000-0005-0000-0000-0000AE340000}"/>
    <cellStyle name="Paryškinimas 3 2 2 4 2 2" xfId="14778" xr:uid="{00000000-0005-0000-0000-0000AF340000}"/>
    <cellStyle name="Paryškinimas 3 2 2 4 3" xfId="12358" xr:uid="{00000000-0005-0000-0000-0000B0340000}"/>
    <cellStyle name="Paryškinimas 3 2 2 5" xfId="6920" xr:uid="{00000000-0005-0000-0000-0000B1340000}"/>
    <cellStyle name="Paryškinimas 3 2 2 5 2" xfId="14779" xr:uid="{00000000-0005-0000-0000-0000B2340000}"/>
    <cellStyle name="Paryškinimas 3 2 2 6" xfId="11973" xr:uid="{00000000-0005-0000-0000-0000B3340000}"/>
    <cellStyle name="Paryškinimas 3 2 3" xfId="6921" xr:uid="{00000000-0005-0000-0000-0000B4340000}"/>
    <cellStyle name="Paryškinimas 3 2 3 2" xfId="6922" xr:uid="{00000000-0005-0000-0000-0000B5340000}"/>
    <cellStyle name="Paryškinimas 3 2 3 2 2" xfId="14780" xr:uid="{00000000-0005-0000-0000-0000B6340000}"/>
    <cellStyle name="Paryškinimas 3 2 3 3" xfId="11976" xr:uid="{00000000-0005-0000-0000-0000B7340000}"/>
    <cellStyle name="Paryškinimas 3 2 4" xfId="6923" xr:uid="{00000000-0005-0000-0000-0000B8340000}"/>
    <cellStyle name="Paryškinimas 3 2 4 2" xfId="6924" xr:uid="{00000000-0005-0000-0000-0000B9340000}"/>
    <cellStyle name="Paryškinimas 3 2 4 2 2" xfId="14781" xr:uid="{00000000-0005-0000-0000-0000BA340000}"/>
    <cellStyle name="Paryškinimas 3 2 4 3" xfId="11977" xr:uid="{00000000-0005-0000-0000-0000BB340000}"/>
    <cellStyle name="Paryškinimas 3 2 5" xfId="6925" xr:uid="{00000000-0005-0000-0000-0000BC340000}"/>
    <cellStyle name="Paryškinimas 3 2 5 2" xfId="14782" xr:uid="{00000000-0005-0000-0000-0000BD340000}"/>
    <cellStyle name="Paryškinimas 3 2 6" xfId="11972" xr:uid="{00000000-0005-0000-0000-0000BE340000}"/>
    <cellStyle name="Paryškinimas 4 2" xfId="6926" xr:uid="{00000000-0005-0000-0000-0000BF340000}"/>
    <cellStyle name="Paryškinimas 4 2 2" xfId="6927" xr:uid="{00000000-0005-0000-0000-0000C0340000}"/>
    <cellStyle name="Paryškinimas 4 2 2 2" xfId="6928" xr:uid="{00000000-0005-0000-0000-0000C1340000}"/>
    <cellStyle name="Paryškinimas 4 2 2 2 2" xfId="6929" xr:uid="{00000000-0005-0000-0000-0000C2340000}"/>
    <cellStyle name="Paryškinimas 4 2 2 2 2 2" xfId="14783" xr:uid="{00000000-0005-0000-0000-0000C3340000}"/>
    <cellStyle name="Paryškinimas 4 2 2 2 3" xfId="11980" xr:uid="{00000000-0005-0000-0000-0000C4340000}"/>
    <cellStyle name="Paryškinimas 4 2 2 3" xfId="6930" xr:uid="{00000000-0005-0000-0000-0000C5340000}"/>
    <cellStyle name="Paryškinimas 4 2 2 3 2" xfId="6931" xr:uid="{00000000-0005-0000-0000-0000C6340000}"/>
    <cellStyle name="Paryškinimas 4 2 2 3 2 2" xfId="14784" xr:uid="{00000000-0005-0000-0000-0000C7340000}"/>
    <cellStyle name="Paryškinimas 4 2 2 3 3" xfId="11981" xr:uid="{00000000-0005-0000-0000-0000C8340000}"/>
    <cellStyle name="Paryškinimas 4 2 2 4" xfId="6932" xr:uid="{00000000-0005-0000-0000-0000C9340000}"/>
    <cellStyle name="Paryškinimas 4 2 2 4 2" xfId="6933" xr:uid="{00000000-0005-0000-0000-0000CA340000}"/>
    <cellStyle name="Paryškinimas 4 2 2 4 2 2" xfId="14785" xr:uid="{00000000-0005-0000-0000-0000CB340000}"/>
    <cellStyle name="Paryškinimas 4 2 2 4 3" xfId="12359" xr:uid="{00000000-0005-0000-0000-0000CC340000}"/>
    <cellStyle name="Paryškinimas 4 2 2 5" xfId="6934" xr:uid="{00000000-0005-0000-0000-0000CD340000}"/>
    <cellStyle name="Paryškinimas 4 2 2 5 2" xfId="14786" xr:uid="{00000000-0005-0000-0000-0000CE340000}"/>
    <cellStyle name="Paryškinimas 4 2 2 6" xfId="11979" xr:uid="{00000000-0005-0000-0000-0000CF340000}"/>
    <cellStyle name="Paryškinimas 4 2 3" xfId="6935" xr:uid="{00000000-0005-0000-0000-0000D0340000}"/>
    <cellStyle name="Paryškinimas 4 2 3 2" xfId="6936" xr:uid="{00000000-0005-0000-0000-0000D1340000}"/>
    <cellStyle name="Paryškinimas 4 2 3 2 2" xfId="14787" xr:uid="{00000000-0005-0000-0000-0000D2340000}"/>
    <cellStyle name="Paryškinimas 4 2 3 3" xfId="11982" xr:uid="{00000000-0005-0000-0000-0000D3340000}"/>
    <cellStyle name="Paryškinimas 4 2 4" xfId="6937" xr:uid="{00000000-0005-0000-0000-0000D4340000}"/>
    <cellStyle name="Paryškinimas 4 2 4 2" xfId="6938" xr:uid="{00000000-0005-0000-0000-0000D5340000}"/>
    <cellStyle name="Paryškinimas 4 2 4 2 2" xfId="14788" xr:uid="{00000000-0005-0000-0000-0000D6340000}"/>
    <cellStyle name="Paryškinimas 4 2 4 3" xfId="11983" xr:uid="{00000000-0005-0000-0000-0000D7340000}"/>
    <cellStyle name="Paryškinimas 4 2 5" xfId="6939" xr:uid="{00000000-0005-0000-0000-0000D8340000}"/>
    <cellStyle name="Paryškinimas 4 2 5 2" xfId="6940" xr:uid="{00000000-0005-0000-0000-0000D9340000}"/>
    <cellStyle name="Paryškinimas 4 2 5 2 2" xfId="12466" xr:uid="{00000000-0005-0000-0000-0000DA340000}"/>
    <cellStyle name="Paryškinimas 4 2 5 3" xfId="12353" xr:uid="{00000000-0005-0000-0000-0000DB340000}"/>
    <cellStyle name="Paryškinimas 4 2 6" xfId="6941" xr:uid="{00000000-0005-0000-0000-0000DC340000}"/>
    <cellStyle name="Paryškinimas 4 2 6 2" xfId="12425" xr:uid="{00000000-0005-0000-0000-0000DD340000}"/>
    <cellStyle name="Paryškinimas 4 2 7" xfId="11978" xr:uid="{00000000-0005-0000-0000-0000DE340000}"/>
    <cellStyle name="Paryškinimas 5 2" xfId="6942" xr:uid="{00000000-0005-0000-0000-0000DF340000}"/>
    <cellStyle name="Paryškinimas 5 2 2" xfId="6943" xr:uid="{00000000-0005-0000-0000-0000E0340000}"/>
    <cellStyle name="Paryškinimas 5 2 2 2" xfId="6944" xr:uid="{00000000-0005-0000-0000-0000E1340000}"/>
    <cellStyle name="Paryškinimas 5 2 2 2 2" xfId="6945" xr:uid="{00000000-0005-0000-0000-0000E2340000}"/>
    <cellStyle name="Paryškinimas 5 2 2 2 2 2" xfId="14789" xr:uid="{00000000-0005-0000-0000-0000E3340000}"/>
    <cellStyle name="Paryškinimas 5 2 2 2 3" xfId="11986" xr:uid="{00000000-0005-0000-0000-0000E4340000}"/>
    <cellStyle name="Paryškinimas 5 2 2 3" xfId="6946" xr:uid="{00000000-0005-0000-0000-0000E5340000}"/>
    <cellStyle name="Paryškinimas 5 2 2 3 2" xfId="6947" xr:uid="{00000000-0005-0000-0000-0000E6340000}"/>
    <cellStyle name="Paryškinimas 5 2 2 3 2 2" xfId="14790" xr:uid="{00000000-0005-0000-0000-0000E7340000}"/>
    <cellStyle name="Paryškinimas 5 2 2 3 3" xfId="11987" xr:uid="{00000000-0005-0000-0000-0000E8340000}"/>
    <cellStyle name="Paryškinimas 5 2 2 4" xfId="6948" xr:uid="{00000000-0005-0000-0000-0000E9340000}"/>
    <cellStyle name="Paryškinimas 5 2 2 4 2" xfId="6949" xr:uid="{00000000-0005-0000-0000-0000EA340000}"/>
    <cellStyle name="Paryškinimas 5 2 2 4 2 2" xfId="14791" xr:uid="{00000000-0005-0000-0000-0000EB340000}"/>
    <cellStyle name="Paryškinimas 5 2 2 4 3" xfId="12360" xr:uid="{00000000-0005-0000-0000-0000EC340000}"/>
    <cellStyle name="Paryškinimas 5 2 2 5" xfId="6950" xr:uid="{00000000-0005-0000-0000-0000ED340000}"/>
    <cellStyle name="Paryškinimas 5 2 2 5 2" xfId="14792" xr:uid="{00000000-0005-0000-0000-0000EE340000}"/>
    <cellStyle name="Paryškinimas 5 2 2 6" xfId="11985" xr:uid="{00000000-0005-0000-0000-0000EF340000}"/>
    <cellStyle name="Paryškinimas 5 2 3" xfId="6951" xr:uid="{00000000-0005-0000-0000-0000F0340000}"/>
    <cellStyle name="Paryškinimas 5 2 3 2" xfId="6952" xr:uid="{00000000-0005-0000-0000-0000F1340000}"/>
    <cellStyle name="Paryškinimas 5 2 3 2 2" xfId="14793" xr:uid="{00000000-0005-0000-0000-0000F2340000}"/>
    <cellStyle name="Paryškinimas 5 2 3 3" xfId="11988" xr:uid="{00000000-0005-0000-0000-0000F3340000}"/>
    <cellStyle name="Paryškinimas 5 2 4" xfId="6953" xr:uid="{00000000-0005-0000-0000-0000F4340000}"/>
    <cellStyle name="Paryškinimas 5 2 4 2" xfId="6954" xr:uid="{00000000-0005-0000-0000-0000F5340000}"/>
    <cellStyle name="Paryškinimas 5 2 4 2 2" xfId="14794" xr:uid="{00000000-0005-0000-0000-0000F6340000}"/>
    <cellStyle name="Paryškinimas 5 2 4 3" xfId="11989" xr:uid="{00000000-0005-0000-0000-0000F7340000}"/>
    <cellStyle name="Paryškinimas 5 2 5" xfId="6955" xr:uid="{00000000-0005-0000-0000-0000F8340000}"/>
    <cellStyle name="Paryškinimas 5 2 5 2" xfId="14795" xr:uid="{00000000-0005-0000-0000-0000F9340000}"/>
    <cellStyle name="Paryškinimas 5 2 6" xfId="11984" xr:uid="{00000000-0005-0000-0000-0000FA340000}"/>
    <cellStyle name="Paryškinimas 6 2" xfId="6956" xr:uid="{00000000-0005-0000-0000-0000FB340000}"/>
    <cellStyle name="Paryškinimas 6 2 2" xfId="6957" xr:uid="{00000000-0005-0000-0000-0000FC340000}"/>
    <cellStyle name="Paryškinimas 6 2 2 2" xfId="6958" xr:uid="{00000000-0005-0000-0000-0000FD340000}"/>
    <cellStyle name="Paryškinimas 6 2 2 2 2" xfId="6959" xr:uid="{00000000-0005-0000-0000-0000FE340000}"/>
    <cellStyle name="Paryškinimas 6 2 2 2 2 2" xfId="14796" xr:uid="{00000000-0005-0000-0000-0000FF340000}"/>
    <cellStyle name="Paryškinimas 6 2 2 2 3" xfId="11992" xr:uid="{00000000-0005-0000-0000-000000350000}"/>
    <cellStyle name="Paryškinimas 6 2 2 3" xfId="6960" xr:uid="{00000000-0005-0000-0000-000001350000}"/>
    <cellStyle name="Paryškinimas 6 2 2 3 2" xfId="6961" xr:uid="{00000000-0005-0000-0000-000002350000}"/>
    <cellStyle name="Paryškinimas 6 2 2 3 2 2" xfId="14797" xr:uid="{00000000-0005-0000-0000-000003350000}"/>
    <cellStyle name="Paryškinimas 6 2 2 3 3" xfId="11993" xr:uid="{00000000-0005-0000-0000-000004350000}"/>
    <cellStyle name="Paryškinimas 6 2 2 4" xfId="6962" xr:uid="{00000000-0005-0000-0000-000005350000}"/>
    <cellStyle name="Paryškinimas 6 2 2 4 2" xfId="6963" xr:uid="{00000000-0005-0000-0000-000006350000}"/>
    <cellStyle name="Paryškinimas 6 2 2 4 2 2" xfId="14798" xr:uid="{00000000-0005-0000-0000-000007350000}"/>
    <cellStyle name="Paryškinimas 6 2 2 4 3" xfId="12361" xr:uid="{00000000-0005-0000-0000-000008350000}"/>
    <cellStyle name="Paryškinimas 6 2 2 5" xfId="6964" xr:uid="{00000000-0005-0000-0000-000009350000}"/>
    <cellStyle name="Paryškinimas 6 2 2 5 2" xfId="14799" xr:uid="{00000000-0005-0000-0000-00000A350000}"/>
    <cellStyle name="Paryškinimas 6 2 2 6" xfId="11991" xr:uid="{00000000-0005-0000-0000-00000B350000}"/>
    <cellStyle name="Paryškinimas 6 2 3" xfId="6965" xr:uid="{00000000-0005-0000-0000-00000C350000}"/>
    <cellStyle name="Paryškinimas 6 2 3 2" xfId="6966" xr:uid="{00000000-0005-0000-0000-00000D350000}"/>
    <cellStyle name="Paryškinimas 6 2 3 2 2" xfId="14800" xr:uid="{00000000-0005-0000-0000-00000E350000}"/>
    <cellStyle name="Paryškinimas 6 2 3 3" xfId="11994" xr:uid="{00000000-0005-0000-0000-00000F350000}"/>
    <cellStyle name="Paryškinimas 6 2 4" xfId="6967" xr:uid="{00000000-0005-0000-0000-000010350000}"/>
    <cellStyle name="Paryškinimas 6 2 4 2" xfId="6968" xr:uid="{00000000-0005-0000-0000-000011350000}"/>
    <cellStyle name="Paryškinimas 6 2 4 2 2" xfId="14801" xr:uid="{00000000-0005-0000-0000-000012350000}"/>
    <cellStyle name="Paryškinimas 6 2 4 3" xfId="11995" xr:uid="{00000000-0005-0000-0000-000013350000}"/>
    <cellStyle name="Paryškinimas 6 2 5" xfId="6969" xr:uid="{00000000-0005-0000-0000-000014350000}"/>
    <cellStyle name="Paryškinimas 6 2 5 2" xfId="14802" xr:uid="{00000000-0005-0000-0000-000015350000}"/>
    <cellStyle name="Paryškinimas 6 2 6" xfId="11990" xr:uid="{00000000-0005-0000-0000-000016350000}"/>
    <cellStyle name="Pastaba 2" xfId="6970" xr:uid="{00000000-0005-0000-0000-000017350000}"/>
    <cellStyle name="Pastaba 2 2" xfId="6971" xr:uid="{00000000-0005-0000-0000-000018350000}"/>
    <cellStyle name="Pastaba 2 2 10" xfId="6972" xr:uid="{00000000-0005-0000-0000-000019350000}"/>
    <cellStyle name="Pastaba 2 2 10 2" xfId="14803" xr:uid="{00000000-0005-0000-0000-00001A350000}"/>
    <cellStyle name="Pastaba 2 2 11" xfId="11997" xr:uid="{00000000-0005-0000-0000-00001B350000}"/>
    <cellStyle name="Pastaba 2 2 2" xfId="6973" xr:uid="{00000000-0005-0000-0000-00001C350000}"/>
    <cellStyle name="Pastaba 2 2 2 2" xfId="6974" xr:uid="{00000000-0005-0000-0000-00001D350000}"/>
    <cellStyle name="Pastaba 2 2 2 2 2" xfId="6975" xr:uid="{00000000-0005-0000-0000-00001E350000}"/>
    <cellStyle name="Pastaba 2 2 2 2 2 2" xfId="6976" xr:uid="{00000000-0005-0000-0000-00001F350000}"/>
    <cellStyle name="Pastaba 2 2 2 2 2 2 2" xfId="6977" xr:uid="{00000000-0005-0000-0000-000020350000}"/>
    <cellStyle name="Pastaba 2 2 2 2 2 2 2 2" xfId="6978" xr:uid="{00000000-0005-0000-0000-000021350000}"/>
    <cellStyle name="Pastaba 2 2 2 2 2 2 2 2 2" xfId="14804" xr:uid="{00000000-0005-0000-0000-000022350000}"/>
    <cellStyle name="Pastaba 2 2 2 2 2 2 2 3" xfId="12002" xr:uid="{00000000-0005-0000-0000-000023350000}"/>
    <cellStyle name="Pastaba 2 2 2 2 2 2 3" xfId="6979" xr:uid="{00000000-0005-0000-0000-000024350000}"/>
    <cellStyle name="Pastaba 2 2 2 2 2 2 3 2" xfId="14805" xr:uid="{00000000-0005-0000-0000-000025350000}"/>
    <cellStyle name="Pastaba 2 2 2 2 2 2 4" xfId="12001" xr:uid="{00000000-0005-0000-0000-000026350000}"/>
    <cellStyle name="Pastaba 2 2 2 2 2 3" xfId="6980" xr:uid="{00000000-0005-0000-0000-000027350000}"/>
    <cellStyle name="Pastaba 2 2 2 2 2 3 2" xfId="6981" xr:uid="{00000000-0005-0000-0000-000028350000}"/>
    <cellStyle name="Pastaba 2 2 2 2 2 3 2 2" xfId="14806" xr:uid="{00000000-0005-0000-0000-000029350000}"/>
    <cellStyle name="Pastaba 2 2 2 2 2 3 3" xfId="12003" xr:uid="{00000000-0005-0000-0000-00002A350000}"/>
    <cellStyle name="Pastaba 2 2 2 2 2 4" xfId="6982" xr:uid="{00000000-0005-0000-0000-00002B350000}"/>
    <cellStyle name="Pastaba 2 2 2 2 2 4 2" xfId="14807" xr:uid="{00000000-0005-0000-0000-00002C350000}"/>
    <cellStyle name="Pastaba 2 2 2 2 2 5" xfId="12000" xr:uid="{00000000-0005-0000-0000-00002D350000}"/>
    <cellStyle name="Pastaba 2 2 2 2 3" xfId="6983" xr:uid="{00000000-0005-0000-0000-00002E350000}"/>
    <cellStyle name="Pastaba 2 2 2 2 3 2" xfId="6984" xr:uid="{00000000-0005-0000-0000-00002F350000}"/>
    <cellStyle name="Pastaba 2 2 2 2 3 2 2" xfId="6985" xr:uid="{00000000-0005-0000-0000-000030350000}"/>
    <cellStyle name="Pastaba 2 2 2 2 3 2 2 2" xfId="14808" xr:uid="{00000000-0005-0000-0000-000031350000}"/>
    <cellStyle name="Pastaba 2 2 2 2 3 2 3" xfId="12005" xr:uid="{00000000-0005-0000-0000-000032350000}"/>
    <cellStyle name="Pastaba 2 2 2 2 3 3" xfId="6986" xr:uid="{00000000-0005-0000-0000-000033350000}"/>
    <cellStyle name="Pastaba 2 2 2 2 3 3 2" xfId="14809" xr:uid="{00000000-0005-0000-0000-000034350000}"/>
    <cellStyle name="Pastaba 2 2 2 2 3 4" xfId="12004" xr:uid="{00000000-0005-0000-0000-000035350000}"/>
    <cellStyle name="Pastaba 2 2 2 2 4" xfId="6987" xr:uid="{00000000-0005-0000-0000-000036350000}"/>
    <cellStyle name="Pastaba 2 2 2 2 4 2" xfId="6988" xr:uid="{00000000-0005-0000-0000-000037350000}"/>
    <cellStyle name="Pastaba 2 2 2 2 4 2 2" xfId="14810" xr:uid="{00000000-0005-0000-0000-000038350000}"/>
    <cellStyle name="Pastaba 2 2 2 2 4 3" xfId="12006" xr:uid="{00000000-0005-0000-0000-000039350000}"/>
    <cellStyle name="Pastaba 2 2 2 2 5" xfId="6989" xr:uid="{00000000-0005-0000-0000-00003A350000}"/>
    <cellStyle name="Pastaba 2 2 2 2 5 2" xfId="14811" xr:uid="{00000000-0005-0000-0000-00003B350000}"/>
    <cellStyle name="Pastaba 2 2 2 2 6" xfId="11999" xr:uid="{00000000-0005-0000-0000-00003C350000}"/>
    <cellStyle name="Pastaba 2 2 2 3" xfId="6990" xr:uid="{00000000-0005-0000-0000-00003D350000}"/>
    <cellStyle name="Pastaba 2 2 2 3 2" xfId="6991" xr:uid="{00000000-0005-0000-0000-00003E350000}"/>
    <cellStyle name="Pastaba 2 2 2 3 2 2" xfId="6992" xr:uid="{00000000-0005-0000-0000-00003F350000}"/>
    <cellStyle name="Pastaba 2 2 2 3 2 2 2" xfId="6993" xr:uid="{00000000-0005-0000-0000-000040350000}"/>
    <cellStyle name="Pastaba 2 2 2 3 2 2 2 2" xfId="14812" xr:uid="{00000000-0005-0000-0000-000041350000}"/>
    <cellStyle name="Pastaba 2 2 2 3 2 2 3" xfId="12009" xr:uid="{00000000-0005-0000-0000-000042350000}"/>
    <cellStyle name="Pastaba 2 2 2 3 2 3" xfId="6994" xr:uid="{00000000-0005-0000-0000-000043350000}"/>
    <cellStyle name="Pastaba 2 2 2 3 2 3 2" xfId="14813" xr:uid="{00000000-0005-0000-0000-000044350000}"/>
    <cellStyle name="Pastaba 2 2 2 3 2 4" xfId="12008" xr:uid="{00000000-0005-0000-0000-000045350000}"/>
    <cellStyle name="Pastaba 2 2 2 3 3" xfId="6995" xr:uid="{00000000-0005-0000-0000-000046350000}"/>
    <cellStyle name="Pastaba 2 2 2 3 3 2" xfId="6996" xr:uid="{00000000-0005-0000-0000-000047350000}"/>
    <cellStyle name="Pastaba 2 2 2 3 3 2 2" xfId="14814" xr:uid="{00000000-0005-0000-0000-000048350000}"/>
    <cellStyle name="Pastaba 2 2 2 3 3 3" xfId="12010" xr:uid="{00000000-0005-0000-0000-000049350000}"/>
    <cellStyle name="Pastaba 2 2 2 3 4" xfId="6997" xr:uid="{00000000-0005-0000-0000-00004A350000}"/>
    <cellStyle name="Pastaba 2 2 2 3 4 2" xfId="14815" xr:uid="{00000000-0005-0000-0000-00004B350000}"/>
    <cellStyle name="Pastaba 2 2 2 3 5" xfId="12007" xr:uid="{00000000-0005-0000-0000-00004C350000}"/>
    <cellStyle name="Pastaba 2 2 2 4" xfId="6998" xr:uid="{00000000-0005-0000-0000-00004D350000}"/>
    <cellStyle name="Pastaba 2 2 2 4 2" xfId="6999" xr:uid="{00000000-0005-0000-0000-00004E350000}"/>
    <cellStyle name="Pastaba 2 2 2 4 2 2" xfId="7000" xr:uid="{00000000-0005-0000-0000-00004F350000}"/>
    <cellStyle name="Pastaba 2 2 2 4 2 2 2" xfId="14816" xr:uid="{00000000-0005-0000-0000-000050350000}"/>
    <cellStyle name="Pastaba 2 2 2 4 2 3" xfId="12012" xr:uid="{00000000-0005-0000-0000-000051350000}"/>
    <cellStyle name="Pastaba 2 2 2 4 3" xfId="7001" xr:uid="{00000000-0005-0000-0000-000052350000}"/>
    <cellStyle name="Pastaba 2 2 2 4 3 2" xfId="14817" xr:uid="{00000000-0005-0000-0000-000053350000}"/>
    <cellStyle name="Pastaba 2 2 2 4 4" xfId="12011" xr:uid="{00000000-0005-0000-0000-000054350000}"/>
    <cellStyle name="Pastaba 2 2 2 5" xfId="7002" xr:uid="{00000000-0005-0000-0000-000055350000}"/>
    <cellStyle name="Pastaba 2 2 2 5 2" xfId="7003" xr:uid="{00000000-0005-0000-0000-000056350000}"/>
    <cellStyle name="Pastaba 2 2 2 5 2 2" xfId="14818" xr:uid="{00000000-0005-0000-0000-000057350000}"/>
    <cellStyle name="Pastaba 2 2 2 5 3" xfId="12013" xr:uid="{00000000-0005-0000-0000-000058350000}"/>
    <cellStyle name="Pastaba 2 2 2 6" xfId="7004" xr:uid="{00000000-0005-0000-0000-000059350000}"/>
    <cellStyle name="Pastaba 2 2 2 6 2" xfId="14819" xr:uid="{00000000-0005-0000-0000-00005A350000}"/>
    <cellStyle name="Pastaba 2 2 2 7" xfId="11998" xr:uid="{00000000-0005-0000-0000-00005B350000}"/>
    <cellStyle name="Pastaba 2 2 3" xfId="7005" xr:uid="{00000000-0005-0000-0000-00005C350000}"/>
    <cellStyle name="Pastaba 2 2 3 2" xfId="7006" xr:uid="{00000000-0005-0000-0000-00005D350000}"/>
    <cellStyle name="Pastaba 2 2 3 2 2" xfId="7007" xr:uid="{00000000-0005-0000-0000-00005E350000}"/>
    <cellStyle name="Pastaba 2 2 3 2 2 2" xfId="7008" xr:uid="{00000000-0005-0000-0000-00005F350000}"/>
    <cellStyle name="Pastaba 2 2 3 2 2 2 2" xfId="7009" xr:uid="{00000000-0005-0000-0000-000060350000}"/>
    <cellStyle name="Pastaba 2 2 3 2 2 2 2 2" xfId="14820" xr:uid="{00000000-0005-0000-0000-000061350000}"/>
    <cellStyle name="Pastaba 2 2 3 2 2 2 3" xfId="12017" xr:uid="{00000000-0005-0000-0000-000062350000}"/>
    <cellStyle name="Pastaba 2 2 3 2 2 3" xfId="7010" xr:uid="{00000000-0005-0000-0000-000063350000}"/>
    <cellStyle name="Pastaba 2 2 3 2 2 3 2" xfId="14821" xr:uid="{00000000-0005-0000-0000-000064350000}"/>
    <cellStyle name="Pastaba 2 2 3 2 2 4" xfId="12016" xr:uid="{00000000-0005-0000-0000-000065350000}"/>
    <cellStyle name="Pastaba 2 2 3 2 3" xfId="7011" xr:uid="{00000000-0005-0000-0000-000066350000}"/>
    <cellStyle name="Pastaba 2 2 3 2 3 2" xfId="7012" xr:uid="{00000000-0005-0000-0000-000067350000}"/>
    <cellStyle name="Pastaba 2 2 3 2 3 2 2" xfId="14822" xr:uid="{00000000-0005-0000-0000-000068350000}"/>
    <cellStyle name="Pastaba 2 2 3 2 3 3" xfId="12018" xr:uid="{00000000-0005-0000-0000-000069350000}"/>
    <cellStyle name="Pastaba 2 2 3 2 4" xfId="7013" xr:uid="{00000000-0005-0000-0000-00006A350000}"/>
    <cellStyle name="Pastaba 2 2 3 2 4 2" xfId="14823" xr:uid="{00000000-0005-0000-0000-00006B350000}"/>
    <cellStyle name="Pastaba 2 2 3 2 5" xfId="12015" xr:uid="{00000000-0005-0000-0000-00006C350000}"/>
    <cellStyle name="Pastaba 2 2 3 3" xfId="7014" xr:uid="{00000000-0005-0000-0000-00006D350000}"/>
    <cellStyle name="Pastaba 2 2 3 3 2" xfId="7015" xr:uid="{00000000-0005-0000-0000-00006E350000}"/>
    <cellStyle name="Pastaba 2 2 3 3 2 2" xfId="7016" xr:uid="{00000000-0005-0000-0000-00006F350000}"/>
    <cellStyle name="Pastaba 2 2 3 3 2 2 2" xfId="14824" xr:uid="{00000000-0005-0000-0000-000070350000}"/>
    <cellStyle name="Pastaba 2 2 3 3 2 3" xfId="12020" xr:uid="{00000000-0005-0000-0000-000071350000}"/>
    <cellStyle name="Pastaba 2 2 3 3 3" xfId="7017" xr:uid="{00000000-0005-0000-0000-000072350000}"/>
    <cellStyle name="Pastaba 2 2 3 3 3 2" xfId="14825" xr:uid="{00000000-0005-0000-0000-000073350000}"/>
    <cellStyle name="Pastaba 2 2 3 3 4" xfId="12019" xr:uid="{00000000-0005-0000-0000-000074350000}"/>
    <cellStyle name="Pastaba 2 2 3 4" xfId="7018" xr:uid="{00000000-0005-0000-0000-000075350000}"/>
    <cellStyle name="Pastaba 2 2 3 4 2" xfId="7019" xr:uid="{00000000-0005-0000-0000-000076350000}"/>
    <cellStyle name="Pastaba 2 2 3 4 2 2" xfId="14826" xr:uid="{00000000-0005-0000-0000-000077350000}"/>
    <cellStyle name="Pastaba 2 2 3 4 3" xfId="12021" xr:uid="{00000000-0005-0000-0000-000078350000}"/>
    <cellStyle name="Pastaba 2 2 3 5" xfId="7020" xr:uid="{00000000-0005-0000-0000-000079350000}"/>
    <cellStyle name="Pastaba 2 2 3 5 2" xfId="14827" xr:uid="{00000000-0005-0000-0000-00007A350000}"/>
    <cellStyle name="Pastaba 2 2 3 6" xfId="12014" xr:uid="{00000000-0005-0000-0000-00007B350000}"/>
    <cellStyle name="Pastaba 2 2 4" xfId="7021" xr:uid="{00000000-0005-0000-0000-00007C350000}"/>
    <cellStyle name="Pastaba 2 2 4 2" xfId="7022" xr:uid="{00000000-0005-0000-0000-00007D350000}"/>
    <cellStyle name="Pastaba 2 2 4 2 2" xfId="7023" xr:uid="{00000000-0005-0000-0000-00007E350000}"/>
    <cellStyle name="Pastaba 2 2 4 2 2 2" xfId="7024" xr:uid="{00000000-0005-0000-0000-00007F350000}"/>
    <cellStyle name="Pastaba 2 2 4 2 2 2 2" xfId="14828" xr:uid="{00000000-0005-0000-0000-000080350000}"/>
    <cellStyle name="Pastaba 2 2 4 2 2 3" xfId="12024" xr:uid="{00000000-0005-0000-0000-000081350000}"/>
    <cellStyle name="Pastaba 2 2 4 2 3" xfId="7025" xr:uid="{00000000-0005-0000-0000-000082350000}"/>
    <cellStyle name="Pastaba 2 2 4 2 3 2" xfId="14829" xr:uid="{00000000-0005-0000-0000-000083350000}"/>
    <cellStyle name="Pastaba 2 2 4 2 4" xfId="12023" xr:uid="{00000000-0005-0000-0000-000084350000}"/>
    <cellStyle name="Pastaba 2 2 4 3" xfId="7026" xr:uid="{00000000-0005-0000-0000-000085350000}"/>
    <cellStyle name="Pastaba 2 2 4 3 2" xfId="7027" xr:uid="{00000000-0005-0000-0000-000086350000}"/>
    <cellStyle name="Pastaba 2 2 4 3 2 2" xfId="14830" xr:uid="{00000000-0005-0000-0000-000087350000}"/>
    <cellStyle name="Pastaba 2 2 4 3 3" xfId="12025" xr:uid="{00000000-0005-0000-0000-000088350000}"/>
    <cellStyle name="Pastaba 2 2 4 4" xfId="7028" xr:uid="{00000000-0005-0000-0000-000089350000}"/>
    <cellStyle name="Pastaba 2 2 4 4 2" xfId="14831" xr:uid="{00000000-0005-0000-0000-00008A350000}"/>
    <cellStyle name="Pastaba 2 2 4 5" xfId="12022" xr:uid="{00000000-0005-0000-0000-00008B350000}"/>
    <cellStyle name="Pastaba 2 2 5" xfId="7029" xr:uid="{00000000-0005-0000-0000-00008C350000}"/>
    <cellStyle name="Pastaba 2 2 5 2" xfId="7030" xr:uid="{00000000-0005-0000-0000-00008D350000}"/>
    <cellStyle name="Pastaba 2 2 5 2 2" xfId="7031" xr:uid="{00000000-0005-0000-0000-00008E350000}"/>
    <cellStyle name="Pastaba 2 2 5 2 2 2" xfId="14832" xr:uid="{00000000-0005-0000-0000-00008F350000}"/>
    <cellStyle name="Pastaba 2 2 5 2 3" xfId="12027" xr:uid="{00000000-0005-0000-0000-000090350000}"/>
    <cellStyle name="Pastaba 2 2 5 3" xfId="7032" xr:uid="{00000000-0005-0000-0000-000091350000}"/>
    <cellStyle name="Pastaba 2 2 5 3 2" xfId="14833" xr:uid="{00000000-0005-0000-0000-000092350000}"/>
    <cellStyle name="Pastaba 2 2 5 4" xfId="12026" xr:uid="{00000000-0005-0000-0000-000093350000}"/>
    <cellStyle name="Pastaba 2 2 6" xfId="7033" xr:uid="{00000000-0005-0000-0000-000094350000}"/>
    <cellStyle name="Pastaba 2 2 6 2" xfId="7034" xr:uid="{00000000-0005-0000-0000-000095350000}"/>
    <cellStyle name="Pastaba 2 2 6 2 2" xfId="14834" xr:uid="{00000000-0005-0000-0000-000096350000}"/>
    <cellStyle name="Pastaba 2 2 6 3" xfId="12028" xr:uid="{00000000-0005-0000-0000-000097350000}"/>
    <cellStyle name="Pastaba 2 2 7" xfId="7035" xr:uid="{00000000-0005-0000-0000-000098350000}"/>
    <cellStyle name="Pastaba 2 2 7 2" xfId="7036" xr:uid="{00000000-0005-0000-0000-000099350000}"/>
    <cellStyle name="Pastaba 2 2 7 2 2" xfId="14835" xr:uid="{00000000-0005-0000-0000-00009A350000}"/>
    <cellStyle name="Pastaba 2 2 7 3" xfId="12029" xr:uid="{00000000-0005-0000-0000-00009B350000}"/>
    <cellStyle name="Pastaba 2 2 8" xfId="7037" xr:uid="{00000000-0005-0000-0000-00009C350000}"/>
    <cellStyle name="Pastaba 2 2 8 2" xfId="7038" xr:uid="{00000000-0005-0000-0000-00009D350000}"/>
    <cellStyle name="Pastaba 2 2 8 2 2" xfId="14836" xr:uid="{00000000-0005-0000-0000-00009E350000}"/>
    <cellStyle name="Pastaba 2 2 8 3" xfId="12030" xr:uid="{00000000-0005-0000-0000-00009F350000}"/>
    <cellStyle name="Pastaba 2 2 9" xfId="7039" xr:uid="{00000000-0005-0000-0000-0000A0350000}"/>
    <cellStyle name="Pastaba 2 2 9 2" xfId="7040" xr:uid="{00000000-0005-0000-0000-0000A1350000}"/>
    <cellStyle name="Pastaba 2 2 9 2 2" xfId="14837" xr:uid="{00000000-0005-0000-0000-0000A2350000}"/>
    <cellStyle name="Pastaba 2 2 9 3" xfId="12362" xr:uid="{00000000-0005-0000-0000-0000A3350000}"/>
    <cellStyle name="Pastaba 2 3" xfId="7041" xr:uid="{00000000-0005-0000-0000-0000A4350000}"/>
    <cellStyle name="Pastaba 2 3 2" xfId="7042" xr:uid="{00000000-0005-0000-0000-0000A5350000}"/>
    <cellStyle name="Pastaba 2 3 2 2" xfId="7043" xr:uid="{00000000-0005-0000-0000-0000A6350000}"/>
    <cellStyle name="Pastaba 2 3 2 2 2" xfId="7044" xr:uid="{00000000-0005-0000-0000-0000A7350000}"/>
    <cellStyle name="Pastaba 2 3 2 2 2 2" xfId="7045" xr:uid="{00000000-0005-0000-0000-0000A8350000}"/>
    <cellStyle name="Pastaba 2 3 2 2 2 2 2" xfId="7046" xr:uid="{00000000-0005-0000-0000-0000A9350000}"/>
    <cellStyle name="Pastaba 2 3 2 2 2 2 2 2" xfId="14838" xr:uid="{00000000-0005-0000-0000-0000AA350000}"/>
    <cellStyle name="Pastaba 2 3 2 2 2 2 3" xfId="12035" xr:uid="{00000000-0005-0000-0000-0000AB350000}"/>
    <cellStyle name="Pastaba 2 3 2 2 2 3" xfId="7047" xr:uid="{00000000-0005-0000-0000-0000AC350000}"/>
    <cellStyle name="Pastaba 2 3 2 2 2 3 2" xfId="14839" xr:uid="{00000000-0005-0000-0000-0000AD350000}"/>
    <cellStyle name="Pastaba 2 3 2 2 2 4" xfId="12034" xr:uid="{00000000-0005-0000-0000-0000AE350000}"/>
    <cellStyle name="Pastaba 2 3 2 2 3" xfId="7048" xr:uid="{00000000-0005-0000-0000-0000AF350000}"/>
    <cellStyle name="Pastaba 2 3 2 2 3 2" xfId="7049" xr:uid="{00000000-0005-0000-0000-0000B0350000}"/>
    <cellStyle name="Pastaba 2 3 2 2 3 2 2" xfId="14840" xr:uid="{00000000-0005-0000-0000-0000B1350000}"/>
    <cellStyle name="Pastaba 2 3 2 2 3 3" xfId="12036" xr:uid="{00000000-0005-0000-0000-0000B2350000}"/>
    <cellStyle name="Pastaba 2 3 2 2 4" xfId="7050" xr:uid="{00000000-0005-0000-0000-0000B3350000}"/>
    <cellStyle name="Pastaba 2 3 2 2 4 2" xfId="14841" xr:uid="{00000000-0005-0000-0000-0000B4350000}"/>
    <cellStyle name="Pastaba 2 3 2 2 5" xfId="12033" xr:uid="{00000000-0005-0000-0000-0000B5350000}"/>
    <cellStyle name="Pastaba 2 3 2 3" xfId="7051" xr:uid="{00000000-0005-0000-0000-0000B6350000}"/>
    <cellStyle name="Pastaba 2 3 2 3 2" xfId="7052" xr:uid="{00000000-0005-0000-0000-0000B7350000}"/>
    <cellStyle name="Pastaba 2 3 2 3 2 2" xfId="7053" xr:uid="{00000000-0005-0000-0000-0000B8350000}"/>
    <cellStyle name="Pastaba 2 3 2 3 2 2 2" xfId="14842" xr:uid="{00000000-0005-0000-0000-0000B9350000}"/>
    <cellStyle name="Pastaba 2 3 2 3 2 3" xfId="12038" xr:uid="{00000000-0005-0000-0000-0000BA350000}"/>
    <cellStyle name="Pastaba 2 3 2 3 3" xfId="7054" xr:uid="{00000000-0005-0000-0000-0000BB350000}"/>
    <cellStyle name="Pastaba 2 3 2 3 3 2" xfId="14843" xr:uid="{00000000-0005-0000-0000-0000BC350000}"/>
    <cellStyle name="Pastaba 2 3 2 3 4" xfId="12037" xr:uid="{00000000-0005-0000-0000-0000BD350000}"/>
    <cellStyle name="Pastaba 2 3 2 4" xfId="7055" xr:uid="{00000000-0005-0000-0000-0000BE350000}"/>
    <cellStyle name="Pastaba 2 3 2 4 2" xfId="7056" xr:uid="{00000000-0005-0000-0000-0000BF350000}"/>
    <cellStyle name="Pastaba 2 3 2 4 2 2" xfId="14844" xr:uid="{00000000-0005-0000-0000-0000C0350000}"/>
    <cellStyle name="Pastaba 2 3 2 4 3" xfId="12039" xr:uid="{00000000-0005-0000-0000-0000C1350000}"/>
    <cellStyle name="Pastaba 2 3 2 5" xfId="7057" xr:uid="{00000000-0005-0000-0000-0000C2350000}"/>
    <cellStyle name="Pastaba 2 3 2 5 2" xfId="14845" xr:uid="{00000000-0005-0000-0000-0000C3350000}"/>
    <cellStyle name="Pastaba 2 3 2 6" xfId="12032" xr:uid="{00000000-0005-0000-0000-0000C4350000}"/>
    <cellStyle name="Pastaba 2 3 3" xfId="7058" xr:uid="{00000000-0005-0000-0000-0000C5350000}"/>
    <cellStyle name="Pastaba 2 3 3 2" xfId="7059" xr:uid="{00000000-0005-0000-0000-0000C6350000}"/>
    <cellStyle name="Pastaba 2 3 3 2 2" xfId="7060" xr:uid="{00000000-0005-0000-0000-0000C7350000}"/>
    <cellStyle name="Pastaba 2 3 3 2 2 2" xfId="7061" xr:uid="{00000000-0005-0000-0000-0000C8350000}"/>
    <cellStyle name="Pastaba 2 3 3 2 2 2 2" xfId="14846" xr:uid="{00000000-0005-0000-0000-0000C9350000}"/>
    <cellStyle name="Pastaba 2 3 3 2 2 3" xfId="12042" xr:uid="{00000000-0005-0000-0000-0000CA350000}"/>
    <cellStyle name="Pastaba 2 3 3 2 3" xfId="7062" xr:uid="{00000000-0005-0000-0000-0000CB350000}"/>
    <cellStyle name="Pastaba 2 3 3 2 3 2" xfId="14847" xr:uid="{00000000-0005-0000-0000-0000CC350000}"/>
    <cellStyle name="Pastaba 2 3 3 2 4" xfId="12041" xr:uid="{00000000-0005-0000-0000-0000CD350000}"/>
    <cellStyle name="Pastaba 2 3 3 3" xfId="7063" xr:uid="{00000000-0005-0000-0000-0000CE350000}"/>
    <cellStyle name="Pastaba 2 3 3 3 2" xfId="7064" xr:uid="{00000000-0005-0000-0000-0000CF350000}"/>
    <cellStyle name="Pastaba 2 3 3 3 2 2" xfId="14848" xr:uid="{00000000-0005-0000-0000-0000D0350000}"/>
    <cellStyle name="Pastaba 2 3 3 3 3" xfId="12043" xr:uid="{00000000-0005-0000-0000-0000D1350000}"/>
    <cellStyle name="Pastaba 2 3 3 4" xfId="7065" xr:uid="{00000000-0005-0000-0000-0000D2350000}"/>
    <cellStyle name="Pastaba 2 3 3 4 2" xfId="14849" xr:uid="{00000000-0005-0000-0000-0000D3350000}"/>
    <cellStyle name="Pastaba 2 3 3 5" xfId="12040" xr:uid="{00000000-0005-0000-0000-0000D4350000}"/>
    <cellStyle name="Pastaba 2 3 4" xfId="7066" xr:uid="{00000000-0005-0000-0000-0000D5350000}"/>
    <cellStyle name="Pastaba 2 3 4 2" xfId="7067" xr:uid="{00000000-0005-0000-0000-0000D6350000}"/>
    <cellStyle name="Pastaba 2 3 4 2 2" xfId="7068" xr:uid="{00000000-0005-0000-0000-0000D7350000}"/>
    <cellStyle name="Pastaba 2 3 4 2 2 2" xfId="14850" xr:uid="{00000000-0005-0000-0000-0000D8350000}"/>
    <cellStyle name="Pastaba 2 3 4 2 3" xfId="12045" xr:uid="{00000000-0005-0000-0000-0000D9350000}"/>
    <cellStyle name="Pastaba 2 3 4 3" xfId="7069" xr:uid="{00000000-0005-0000-0000-0000DA350000}"/>
    <cellStyle name="Pastaba 2 3 4 3 2" xfId="14851" xr:uid="{00000000-0005-0000-0000-0000DB350000}"/>
    <cellStyle name="Pastaba 2 3 4 4" xfId="12044" xr:uid="{00000000-0005-0000-0000-0000DC350000}"/>
    <cellStyle name="Pastaba 2 3 5" xfId="7070" xr:uid="{00000000-0005-0000-0000-0000DD350000}"/>
    <cellStyle name="Pastaba 2 3 5 2" xfId="7071" xr:uid="{00000000-0005-0000-0000-0000DE350000}"/>
    <cellStyle name="Pastaba 2 3 5 2 2" xfId="14852" xr:uid="{00000000-0005-0000-0000-0000DF350000}"/>
    <cellStyle name="Pastaba 2 3 5 3" xfId="12046" xr:uid="{00000000-0005-0000-0000-0000E0350000}"/>
    <cellStyle name="Pastaba 2 3 6" xfId="7072" xr:uid="{00000000-0005-0000-0000-0000E1350000}"/>
    <cellStyle name="Pastaba 2 3 6 2" xfId="14853" xr:uid="{00000000-0005-0000-0000-0000E2350000}"/>
    <cellStyle name="Pastaba 2 3 7" xfId="12031" xr:uid="{00000000-0005-0000-0000-0000E3350000}"/>
    <cellStyle name="Pastaba 2 4" xfId="7073" xr:uid="{00000000-0005-0000-0000-0000E4350000}"/>
    <cellStyle name="Pastaba 2 4 2" xfId="7074" xr:uid="{00000000-0005-0000-0000-0000E5350000}"/>
    <cellStyle name="Pastaba 2 4 2 2" xfId="7075" xr:uid="{00000000-0005-0000-0000-0000E6350000}"/>
    <cellStyle name="Pastaba 2 4 2 2 2" xfId="7076" xr:uid="{00000000-0005-0000-0000-0000E7350000}"/>
    <cellStyle name="Pastaba 2 4 2 2 2 2" xfId="7077" xr:uid="{00000000-0005-0000-0000-0000E8350000}"/>
    <cellStyle name="Pastaba 2 4 2 2 2 2 2" xfId="14854" xr:uid="{00000000-0005-0000-0000-0000E9350000}"/>
    <cellStyle name="Pastaba 2 4 2 2 2 3" xfId="12050" xr:uid="{00000000-0005-0000-0000-0000EA350000}"/>
    <cellStyle name="Pastaba 2 4 2 2 3" xfId="7078" xr:uid="{00000000-0005-0000-0000-0000EB350000}"/>
    <cellStyle name="Pastaba 2 4 2 2 3 2" xfId="14855" xr:uid="{00000000-0005-0000-0000-0000EC350000}"/>
    <cellStyle name="Pastaba 2 4 2 2 4" xfId="12049" xr:uid="{00000000-0005-0000-0000-0000ED350000}"/>
    <cellStyle name="Pastaba 2 4 2 3" xfId="7079" xr:uid="{00000000-0005-0000-0000-0000EE350000}"/>
    <cellStyle name="Pastaba 2 4 2 3 2" xfId="7080" xr:uid="{00000000-0005-0000-0000-0000EF350000}"/>
    <cellStyle name="Pastaba 2 4 2 3 2 2" xfId="14856" xr:uid="{00000000-0005-0000-0000-0000F0350000}"/>
    <cellStyle name="Pastaba 2 4 2 3 3" xfId="12051" xr:uid="{00000000-0005-0000-0000-0000F1350000}"/>
    <cellStyle name="Pastaba 2 4 2 4" xfId="7081" xr:uid="{00000000-0005-0000-0000-0000F2350000}"/>
    <cellStyle name="Pastaba 2 4 2 4 2" xfId="14857" xr:uid="{00000000-0005-0000-0000-0000F3350000}"/>
    <cellStyle name="Pastaba 2 4 2 5" xfId="12048" xr:uid="{00000000-0005-0000-0000-0000F4350000}"/>
    <cellStyle name="Pastaba 2 4 3" xfId="7082" xr:uid="{00000000-0005-0000-0000-0000F5350000}"/>
    <cellStyle name="Pastaba 2 4 3 2" xfId="7083" xr:uid="{00000000-0005-0000-0000-0000F6350000}"/>
    <cellStyle name="Pastaba 2 4 3 2 2" xfId="7084" xr:uid="{00000000-0005-0000-0000-0000F7350000}"/>
    <cellStyle name="Pastaba 2 4 3 2 2 2" xfId="14858" xr:uid="{00000000-0005-0000-0000-0000F8350000}"/>
    <cellStyle name="Pastaba 2 4 3 2 3" xfId="12053" xr:uid="{00000000-0005-0000-0000-0000F9350000}"/>
    <cellStyle name="Pastaba 2 4 3 3" xfId="7085" xr:uid="{00000000-0005-0000-0000-0000FA350000}"/>
    <cellStyle name="Pastaba 2 4 3 3 2" xfId="14859" xr:uid="{00000000-0005-0000-0000-0000FB350000}"/>
    <cellStyle name="Pastaba 2 4 3 4" xfId="12052" xr:uid="{00000000-0005-0000-0000-0000FC350000}"/>
    <cellStyle name="Pastaba 2 4 4" xfId="7086" xr:uid="{00000000-0005-0000-0000-0000FD350000}"/>
    <cellStyle name="Pastaba 2 4 4 2" xfId="7087" xr:uid="{00000000-0005-0000-0000-0000FE350000}"/>
    <cellStyle name="Pastaba 2 4 4 2 2" xfId="14860" xr:uid="{00000000-0005-0000-0000-0000FF350000}"/>
    <cellStyle name="Pastaba 2 4 4 3" xfId="12054" xr:uid="{00000000-0005-0000-0000-000000360000}"/>
    <cellStyle name="Pastaba 2 4 5" xfId="7088" xr:uid="{00000000-0005-0000-0000-000001360000}"/>
    <cellStyle name="Pastaba 2 4 5 2" xfId="14861" xr:uid="{00000000-0005-0000-0000-000002360000}"/>
    <cellStyle name="Pastaba 2 4 6" xfId="12047" xr:uid="{00000000-0005-0000-0000-000003360000}"/>
    <cellStyle name="Pastaba 2 5" xfId="7089" xr:uid="{00000000-0005-0000-0000-000004360000}"/>
    <cellStyle name="Pastaba 2 5 2" xfId="7090" xr:uid="{00000000-0005-0000-0000-000005360000}"/>
    <cellStyle name="Pastaba 2 5 2 2" xfId="7091" xr:uid="{00000000-0005-0000-0000-000006360000}"/>
    <cellStyle name="Pastaba 2 5 2 2 2" xfId="7092" xr:uid="{00000000-0005-0000-0000-000007360000}"/>
    <cellStyle name="Pastaba 2 5 2 2 2 2" xfId="7093" xr:uid="{00000000-0005-0000-0000-000008360000}"/>
    <cellStyle name="Pastaba 2 5 2 2 2 2 2" xfId="14862" xr:uid="{00000000-0005-0000-0000-000009360000}"/>
    <cellStyle name="Pastaba 2 5 2 2 2 3" xfId="12058" xr:uid="{00000000-0005-0000-0000-00000A360000}"/>
    <cellStyle name="Pastaba 2 5 2 2 3" xfId="7094" xr:uid="{00000000-0005-0000-0000-00000B360000}"/>
    <cellStyle name="Pastaba 2 5 2 2 3 2" xfId="14863" xr:uid="{00000000-0005-0000-0000-00000C360000}"/>
    <cellStyle name="Pastaba 2 5 2 2 4" xfId="12057" xr:uid="{00000000-0005-0000-0000-00000D360000}"/>
    <cellStyle name="Pastaba 2 5 2 3" xfId="7095" xr:uid="{00000000-0005-0000-0000-00000E360000}"/>
    <cellStyle name="Pastaba 2 5 2 3 2" xfId="7096" xr:uid="{00000000-0005-0000-0000-00000F360000}"/>
    <cellStyle name="Pastaba 2 5 2 3 2 2" xfId="14864" xr:uid="{00000000-0005-0000-0000-000010360000}"/>
    <cellStyle name="Pastaba 2 5 2 3 3" xfId="12059" xr:uid="{00000000-0005-0000-0000-000011360000}"/>
    <cellStyle name="Pastaba 2 5 2 4" xfId="7097" xr:uid="{00000000-0005-0000-0000-000012360000}"/>
    <cellStyle name="Pastaba 2 5 2 4 2" xfId="14865" xr:uid="{00000000-0005-0000-0000-000013360000}"/>
    <cellStyle name="Pastaba 2 5 2 5" xfId="12056" xr:uid="{00000000-0005-0000-0000-000014360000}"/>
    <cellStyle name="Pastaba 2 5 3" xfId="7098" xr:uid="{00000000-0005-0000-0000-000015360000}"/>
    <cellStyle name="Pastaba 2 5 3 2" xfId="7099" xr:uid="{00000000-0005-0000-0000-000016360000}"/>
    <cellStyle name="Pastaba 2 5 3 2 2" xfId="7100" xr:uid="{00000000-0005-0000-0000-000017360000}"/>
    <cellStyle name="Pastaba 2 5 3 2 2 2" xfId="14866" xr:uid="{00000000-0005-0000-0000-000018360000}"/>
    <cellStyle name="Pastaba 2 5 3 2 3" xfId="12061" xr:uid="{00000000-0005-0000-0000-000019360000}"/>
    <cellStyle name="Pastaba 2 5 3 3" xfId="7101" xr:uid="{00000000-0005-0000-0000-00001A360000}"/>
    <cellStyle name="Pastaba 2 5 3 3 2" xfId="14867" xr:uid="{00000000-0005-0000-0000-00001B360000}"/>
    <cellStyle name="Pastaba 2 5 3 4" xfId="12060" xr:uid="{00000000-0005-0000-0000-00001C360000}"/>
    <cellStyle name="Pastaba 2 5 4" xfId="7102" xr:uid="{00000000-0005-0000-0000-00001D360000}"/>
    <cellStyle name="Pastaba 2 5 4 2" xfId="7103" xr:uid="{00000000-0005-0000-0000-00001E360000}"/>
    <cellStyle name="Pastaba 2 5 4 2 2" xfId="14868" xr:uid="{00000000-0005-0000-0000-00001F360000}"/>
    <cellStyle name="Pastaba 2 5 4 3" xfId="12062" xr:uid="{00000000-0005-0000-0000-000020360000}"/>
    <cellStyle name="Pastaba 2 5 5" xfId="7104" xr:uid="{00000000-0005-0000-0000-000021360000}"/>
    <cellStyle name="Pastaba 2 5 5 2" xfId="14869" xr:uid="{00000000-0005-0000-0000-000022360000}"/>
    <cellStyle name="Pastaba 2 5 6" xfId="12055" xr:uid="{00000000-0005-0000-0000-000023360000}"/>
    <cellStyle name="Pastaba 2 6" xfId="7105" xr:uid="{00000000-0005-0000-0000-000024360000}"/>
    <cellStyle name="Pastaba 2 6 2" xfId="7106" xr:uid="{00000000-0005-0000-0000-000025360000}"/>
    <cellStyle name="Pastaba 2 6 2 2" xfId="14870" xr:uid="{00000000-0005-0000-0000-000026360000}"/>
    <cellStyle name="Pastaba 2 6 3" xfId="12063" xr:uid="{00000000-0005-0000-0000-000027360000}"/>
    <cellStyle name="Pastaba 2 7" xfId="7107" xr:uid="{00000000-0005-0000-0000-000028360000}"/>
    <cellStyle name="Pastaba 2 7 2" xfId="7108" xr:uid="{00000000-0005-0000-0000-000029360000}"/>
    <cellStyle name="Pastaba 2 7 2 2" xfId="14871" xr:uid="{00000000-0005-0000-0000-00002A360000}"/>
    <cellStyle name="Pastaba 2 7 3" xfId="12064" xr:uid="{00000000-0005-0000-0000-00002B360000}"/>
    <cellStyle name="Pastaba 2 8" xfId="7109" xr:uid="{00000000-0005-0000-0000-00002C360000}"/>
    <cellStyle name="Pastaba 2 8 2" xfId="14872" xr:uid="{00000000-0005-0000-0000-00002D360000}"/>
    <cellStyle name="Pastaba 2 9" xfId="11996" xr:uid="{00000000-0005-0000-0000-00002E360000}"/>
    <cellStyle name="Pastaba 3" xfId="7110" xr:uid="{00000000-0005-0000-0000-00002F360000}"/>
    <cellStyle name="Pastaba 3 2" xfId="7111" xr:uid="{00000000-0005-0000-0000-000030360000}"/>
    <cellStyle name="Pastaba 3 2 2" xfId="7112" xr:uid="{00000000-0005-0000-0000-000031360000}"/>
    <cellStyle name="Pastaba 3 2 2 2" xfId="7113" xr:uid="{00000000-0005-0000-0000-000032360000}"/>
    <cellStyle name="Pastaba 3 2 2 2 2" xfId="7114" xr:uid="{00000000-0005-0000-0000-000033360000}"/>
    <cellStyle name="Pastaba 3 2 2 2 2 2" xfId="7115" xr:uid="{00000000-0005-0000-0000-000034360000}"/>
    <cellStyle name="Pastaba 3 2 2 2 2 2 2" xfId="7116" xr:uid="{00000000-0005-0000-0000-000035360000}"/>
    <cellStyle name="Pastaba 3 2 2 2 2 2 2 2" xfId="7117" xr:uid="{00000000-0005-0000-0000-000036360000}"/>
    <cellStyle name="Pastaba 3 2 2 2 2 2 2 2 2" xfId="14873" xr:uid="{00000000-0005-0000-0000-000037360000}"/>
    <cellStyle name="Pastaba 3 2 2 2 2 2 2 3" xfId="12071" xr:uid="{00000000-0005-0000-0000-000038360000}"/>
    <cellStyle name="Pastaba 3 2 2 2 2 2 3" xfId="7118" xr:uid="{00000000-0005-0000-0000-000039360000}"/>
    <cellStyle name="Pastaba 3 2 2 2 2 2 3 2" xfId="14874" xr:uid="{00000000-0005-0000-0000-00003A360000}"/>
    <cellStyle name="Pastaba 3 2 2 2 2 2 4" xfId="12070" xr:uid="{00000000-0005-0000-0000-00003B360000}"/>
    <cellStyle name="Pastaba 3 2 2 2 2 3" xfId="7119" xr:uid="{00000000-0005-0000-0000-00003C360000}"/>
    <cellStyle name="Pastaba 3 2 2 2 2 3 2" xfId="7120" xr:uid="{00000000-0005-0000-0000-00003D360000}"/>
    <cellStyle name="Pastaba 3 2 2 2 2 3 2 2" xfId="14875" xr:uid="{00000000-0005-0000-0000-00003E360000}"/>
    <cellStyle name="Pastaba 3 2 2 2 2 3 3" xfId="12072" xr:uid="{00000000-0005-0000-0000-00003F360000}"/>
    <cellStyle name="Pastaba 3 2 2 2 2 4" xfId="7121" xr:uid="{00000000-0005-0000-0000-000040360000}"/>
    <cellStyle name="Pastaba 3 2 2 2 2 4 2" xfId="14876" xr:uid="{00000000-0005-0000-0000-000041360000}"/>
    <cellStyle name="Pastaba 3 2 2 2 2 5" xfId="12069" xr:uid="{00000000-0005-0000-0000-000042360000}"/>
    <cellStyle name="Pastaba 3 2 2 2 3" xfId="7122" xr:uid="{00000000-0005-0000-0000-000043360000}"/>
    <cellStyle name="Pastaba 3 2 2 2 3 2" xfId="7123" xr:uid="{00000000-0005-0000-0000-000044360000}"/>
    <cellStyle name="Pastaba 3 2 2 2 3 2 2" xfId="7124" xr:uid="{00000000-0005-0000-0000-000045360000}"/>
    <cellStyle name="Pastaba 3 2 2 2 3 2 2 2" xfId="14877" xr:uid="{00000000-0005-0000-0000-000046360000}"/>
    <cellStyle name="Pastaba 3 2 2 2 3 2 3" xfId="12074" xr:uid="{00000000-0005-0000-0000-000047360000}"/>
    <cellStyle name="Pastaba 3 2 2 2 3 3" xfId="7125" xr:uid="{00000000-0005-0000-0000-000048360000}"/>
    <cellStyle name="Pastaba 3 2 2 2 3 3 2" xfId="14878" xr:uid="{00000000-0005-0000-0000-000049360000}"/>
    <cellStyle name="Pastaba 3 2 2 2 3 4" xfId="12073" xr:uid="{00000000-0005-0000-0000-00004A360000}"/>
    <cellStyle name="Pastaba 3 2 2 2 4" xfId="7126" xr:uid="{00000000-0005-0000-0000-00004B360000}"/>
    <cellStyle name="Pastaba 3 2 2 2 4 2" xfId="7127" xr:uid="{00000000-0005-0000-0000-00004C360000}"/>
    <cellStyle name="Pastaba 3 2 2 2 4 2 2" xfId="14879" xr:uid="{00000000-0005-0000-0000-00004D360000}"/>
    <cellStyle name="Pastaba 3 2 2 2 4 3" xfId="12075" xr:uid="{00000000-0005-0000-0000-00004E360000}"/>
    <cellStyle name="Pastaba 3 2 2 2 5" xfId="7128" xr:uid="{00000000-0005-0000-0000-00004F360000}"/>
    <cellStyle name="Pastaba 3 2 2 2 5 2" xfId="14880" xr:uid="{00000000-0005-0000-0000-000050360000}"/>
    <cellStyle name="Pastaba 3 2 2 2 6" xfId="12068" xr:uid="{00000000-0005-0000-0000-000051360000}"/>
    <cellStyle name="Pastaba 3 2 2 3" xfId="7129" xr:uid="{00000000-0005-0000-0000-000052360000}"/>
    <cellStyle name="Pastaba 3 2 2 3 2" xfId="7130" xr:uid="{00000000-0005-0000-0000-000053360000}"/>
    <cellStyle name="Pastaba 3 2 2 3 2 2" xfId="7131" xr:uid="{00000000-0005-0000-0000-000054360000}"/>
    <cellStyle name="Pastaba 3 2 2 3 2 2 2" xfId="7132" xr:uid="{00000000-0005-0000-0000-000055360000}"/>
    <cellStyle name="Pastaba 3 2 2 3 2 2 2 2" xfId="14881" xr:uid="{00000000-0005-0000-0000-000056360000}"/>
    <cellStyle name="Pastaba 3 2 2 3 2 2 3" xfId="12078" xr:uid="{00000000-0005-0000-0000-000057360000}"/>
    <cellStyle name="Pastaba 3 2 2 3 2 3" xfId="7133" xr:uid="{00000000-0005-0000-0000-000058360000}"/>
    <cellStyle name="Pastaba 3 2 2 3 2 3 2" xfId="14882" xr:uid="{00000000-0005-0000-0000-000059360000}"/>
    <cellStyle name="Pastaba 3 2 2 3 2 4" xfId="12077" xr:uid="{00000000-0005-0000-0000-00005A360000}"/>
    <cellStyle name="Pastaba 3 2 2 3 3" xfId="7134" xr:uid="{00000000-0005-0000-0000-00005B360000}"/>
    <cellStyle name="Pastaba 3 2 2 3 3 2" xfId="7135" xr:uid="{00000000-0005-0000-0000-00005C360000}"/>
    <cellStyle name="Pastaba 3 2 2 3 3 2 2" xfId="14883" xr:uid="{00000000-0005-0000-0000-00005D360000}"/>
    <cellStyle name="Pastaba 3 2 2 3 3 3" xfId="12079" xr:uid="{00000000-0005-0000-0000-00005E360000}"/>
    <cellStyle name="Pastaba 3 2 2 3 4" xfId="7136" xr:uid="{00000000-0005-0000-0000-00005F360000}"/>
    <cellStyle name="Pastaba 3 2 2 3 4 2" xfId="14884" xr:uid="{00000000-0005-0000-0000-000060360000}"/>
    <cellStyle name="Pastaba 3 2 2 3 5" xfId="12076" xr:uid="{00000000-0005-0000-0000-000061360000}"/>
    <cellStyle name="Pastaba 3 2 2 4" xfId="7137" xr:uid="{00000000-0005-0000-0000-000062360000}"/>
    <cellStyle name="Pastaba 3 2 2 4 2" xfId="7138" xr:uid="{00000000-0005-0000-0000-000063360000}"/>
    <cellStyle name="Pastaba 3 2 2 4 2 2" xfId="7139" xr:uid="{00000000-0005-0000-0000-000064360000}"/>
    <cellStyle name="Pastaba 3 2 2 4 2 2 2" xfId="14885" xr:uid="{00000000-0005-0000-0000-000065360000}"/>
    <cellStyle name="Pastaba 3 2 2 4 2 3" xfId="12081" xr:uid="{00000000-0005-0000-0000-000066360000}"/>
    <cellStyle name="Pastaba 3 2 2 4 3" xfId="7140" xr:uid="{00000000-0005-0000-0000-000067360000}"/>
    <cellStyle name="Pastaba 3 2 2 4 3 2" xfId="14886" xr:uid="{00000000-0005-0000-0000-000068360000}"/>
    <cellStyle name="Pastaba 3 2 2 4 4" xfId="12080" xr:uid="{00000000-0005-0000-0000-000069360000}"/>
    <cellStyle name="Pastaba 3 2 2 5" xfId="7141" xr:uid="{00000000-0005-0000-0000-00006A360000}"/>
    <cellStyle name="Pastaba 3 2 2 5 2" xfId="7142" xr:uid="{00000000-0005-0000-0000-00006B360000}"/>
    <cellStyle name="Pastaba 3 2 2 5 2 2" xfId="14887" xr:uid="{00000000-0005-0000-0000-00006C360000}"/>
    <cellStyle name="Pastaba 3 2 2 5 3" xfId="12082" xr:uid="{00000000-0005-0000-0000-00006D360000}"/>
    <cellStyle name="Pastaba 3 2 2 6" xfId="7143" xr:uid="{00000000-0005-0000-0000-00006E360000}"/>
    <cellStyle name="Pastaba 3 2 2 6 2" xfId="14888" xr:uid="{00000000-0005-0000-0000-00006F360000}"/>
    <cellStyle name="Pastaba 3 2 2 7" xfId="12067" xr:uid="{00000000-0005-0000-0000-000070360000}"/>
    <cellStyle name="Pastaba 3 2 3" xfId="7144" xr:uid="{00000000-0005-0000-0000-000071360000}"/>
    <cellStyle name="Pastaba 3 2 3 2" xfId="7145" xr:uid="{00000000-0005-0000-0000-000072360000}"/>
    <cellStyle name="Pastaba 3 2 3 2 2" xfId="7146" xr:uid="{00000000-0005-0000-0000-000073360000}"/>
    <cellStyle name="Pastaba 3 2 3 2 2 2" xfId="7147" xr:uid="{00000000-0005-0000-0000-000074360000}"/>
    <cellStyle name="Pastaba 3 2 3 2 2 2 2" xfId="7148" xr:uid="{00000000-0005-0000-0000-000075360000}"/>
    <cellStyle name="Pastaba 3 2 3 2 2 2 2 2" xfId="14889" xr:uid="{00000000-0005-0000-0000-000076360000}"/>
    <cellStyle name="Pastaba 3 2 3 2 2 2 3" xfId="12086" xr:uid="{00000000-0005-0000-0000-000077360000}"/>
    <cellStyle name="Pastaba 3 2 3 2 2 3" xfId="7149" xr:uid="{00000000-0005-0000-0000-000078360000}"/>
    <cellStyle name="Pastaba 3 2 3 2 2 3 2" xfId="14890" xr:uid="{00000000-0005-0000-0000-000079360000}"/>
    <cellStyle name="Pastaba 3 2 3 2 2 4" xfId="12085" xr:uid="{00000000-0005-0000-0000-00007A360000}"/>
    <cellStyle name="Pastaba 3 2 3 2 3" xfId="7150" xr:uid="{00000000-0005-0000-0000-00007B360000}"/>
    <cellStyle name="Pastaba 3 2 3 2 3 2" xfId="7151" xr:uid="{00000000-0005-0000-0000-00007C360000}"/>
    <cellStyle name="Pastaba 3 2 3 2 3 2 2" xfId="14891" xr:uid="{00000000-0005-0000-0000-00007D360000}"/>
    <cellStyle name="Pastaba 3 2 3 2 3 3" xfId="12087" xr:uid="{00000000-0005-0000-0000-00007E360000}"/>
    <cellStyle name="Pastaba 3 2 3 2 4" xfId="7152" xr:uid="{00000000-0005-0000-0000-00007F360000}"/>
    <cellStyle name="Pastaba 3 2 3 2 4 2" xfId="14892" xr:uid="{00000000-0005-0000-0000-000080360000}"/>
    <cellStyle name="Pastaba 3 2 3 2 5" xfId="12084" xr:uid="{00000000-0005-0000-0000-000081360000}"/>
    <cellStyle name="Pastaba 3 2 3 3" xfId="7153" xr:uid="{00000000-0005-0000-0000-000082360000}"/>
    <cellStyle name="Pastaba 3 2 3 3 2" xfId="7154" xr:uid="{00000000-0005-0000-0000-000083360000}"/>
    <cellStyle name="Pastaba 3 2 3 3 2 2" xfId="7155" xr:uid="{00000000-0005-0000-0000-000084360000}"/>
    <cellStyle name="Pastaba 3 2 3 3 2 2 2" xfId="14893" xr:uid="{00000000-0005-0000-0000-000085360000}"/>
    <cellStyle name="Pastaba 3 2 3 3 2 3" xfId="12089" xr:uid="{00000000-0005-0000-0000-000086360000}"/>
    <cellStyle name="Pastaba 3 2 3 3 3" xfId="7156" xr:uid="{00000000-0005-0000-0000-000087360000}"/>
    <cellStyle name="Pastaba 3 2 3 3 3 2" xfId="14894" xr:uid="{00000000-0005-0000-0000-000088360000}"/>
    <cellStyle name="Pastaba 3 2 3 3 4" xfId="12088" xr:uid="{00000000-0005-0000-0000-000089360000}"/>
    <cellStyle name="Pastaba 3 2 3 4" xfId="7157" xr:uid="{00000000-0005-0000-0000-00008A360000}"/>
    <cellStyle name="Pastaba 3 2 3 4 2" xfId="7158" xr:uid="{00000000-0005-0000-0000-00008B360000}"/>
    <cellStyle name="Pastaba 3 2 3 4 2 2" xfId="14895" xr:uid="{00000000-0005-0000-0000-00008C360000}"/>
    <cellStyle name="Pastaba 3 2 3 4 3" xfId="12090" xr:uid="{00000000-0005-0000-0000-00008D360000}"/>
    <cellStyle name="Pastaba 3 2 3 5" xfId="7159" xr:uid="{00000000-0005-0000-0000-00008E360000}"/>
    <cellStyle name="Pastaba 3 2 3 5 2" xfId="14896" xr:uid="{00000000-0005-0000-0000-00008F360000}"/>
    <cellStyle name="Pastaba 3 2 3 6" xfId="12083" xr:uid="{00000000-0005-0000-0000-000090360000}"/>
    <cellStyle name="Pastaba 3 2 4" xfId="7160" xr:uid="{00000000-0005-0000-0000-000091360000}"/>
    <cellStyle name="Pastaba 3 2 4 2" xfId="7161" xr:uid="{00000000-0005-0000-0000-000092360000}"/>
    <cellStyle name="Pastaba 3 2 4 2 2" xfId="7162" xr:uid="{00000000-0005-0000-0000-000093360000}"/>
    <cellStyle name="Pastaba 3 2 4 2 2 2" xfId="7163" xr:uid="{00000000-0005-0000-0000-000094360000}"/>
    <cellStyle name="Pastaba 3 2 4 2 2 2 2" xfId="14897" xr:uid="{00000000-0005-0000-0000-000095360000}"/>
    <cellStyle name="Pastaba 3 2 4 2 2 3" xfId="12093" xr:uid="{00000000-0005-0000-0000-000096360000}"/>
    <cellStyle name="Pastaba 3 2 4 2 3" xfId="7164" xr:uid="{00000000-0005-0000-0000-000097360000}"/>
    <cellStyle name="Pastaba 3 2 4 2 3 2" xfId="14898" xr:uid="{00000000-0005-0000-0000-000098360000}"/>
    <cellStyle name="Pastaba 3 2 4 2 4" xfId="12092" xr:uid="{00000000-0005-0000-0000-000099360000}"/>
    <cellStyle name="Pastaba 3 2 4 3" xfId="7165" xr:uid="{00000000-0005-0000-0000-00009A360000}"/>
    <cellStyle name="Pastaba 3 2 4 3 2" xfId="7166" xr:uid="{00000000-0005-0000-0000-00009B360000}"/>
    <cellStyle name="Pastaba 3 2 4 3 2 2" xfId="14899" xr:uid="{00000000-0005-0000-0000-00009C360000}"/>
    <cellStyle name="Pastaba 3 2 4 3 3" xfId="12094" xr:uid="{00000000-0005-0000-0000-00009D360000}"/>
    <cellStyle name="Pastaba 3 2 4 4" xfId="7167" xr:uid="{00000000-0005-0000-0000-00009E360000}"/>
    <cellStyle name="Pastaba 3 2 4 4 2" xfId="14900" xr:uid="{00000000-0005-0000-0000-00009F360000}"/>
    <cellStyle name="Pastaba 3 2 4 5" xfId="12091" xr:uid="{00000000-0005-0000-0000-0000A0360000}"/>
    <cellStyle name="Pastaba 3 2 5" xfId="7168" xr:uid="{00000000-0005-0000-0000-0000A1360000}"/>
    <cellStyle name="Pastaba 3 2 5 2" xfId="7169" xr:uid="{00000000-0005-0000-0000-0000A2360000}"/>
    <cellStyle name="Pastaba 3 2 5 2 2" xfId="7170" xr:uid="{00000000-0005-0000-0000-0000A3360000}"/>
    <cellStyle name="Pastaba 3 2 5 2 2 2" xfId="14901" xr:uid="{00000000-0005-0000-0000-0000A4360000}"/>
    <cellStyle name="Pastaba 3 2 5 2 3" xfId="12096" xr:uid="{00000000-0005-0000-0000-0000A5360000}"/>
    <cellStyle name="Pastaba 3 2 5 3" xfId="7171" xr:uid="{00000000-0005-0000-0000-0000A6360000}"/>
    <cellStyle name="Pastaba 3 2 5 3 2" xfId="14902" xr:uid="{00000000-0005-0000-0000-0000A7360000}"/>
    <cellStyle name="Pastaba 3 2 5 4" xfId="12095" xr:uid="{00000000-0005-0000-0000-0000A8360000}"/>
    <cellStyle name="Pastaba 3 2 6" xfId="7172" xr:uid="{00000000-0005-0000-0000-0000A9360000}"/>
    <cellStyle name="Pastaba 3 2 6 2" xfId="7173" xr:uid="{00000000-0005-0000-0000-0000AA360000}"/>
    <cellStyle name="Pastaba 3 2 6 2 2" xfId="14903" xr:uid="{00000000-0005-0000-0000-0000AB360000}"/>
    <cellStyle name="Pastaba 3 2 6 3" xfId="12097" xr:uid="{00000000-0005-0000-0000-0000AC360000}"/>
    <cellStyle name="Pastaba 3 2 7" xfId="7174" xr:uid="{00000000-0005-0000-0000-0000AD360000}"/>
    <cellStyle name="Pastaba 3 2 7 2" xfId="14904" xr:uid="{00000000-0005-0000-0000-0000AE360000}"/>
    <cellStyle name="Pastaba 3 2 8" xfId="12066" xr:uid="{00000000-0005-0000-0000-0000AF360000}"/>
    <cellStyle name="Pastaba 3 3" xfId="7175" xr:uid="{00000000-0005-0000-0000-0000B0360000}"/>
    <cellStyle name="Pastaba 3 3 2" xfId="7176" xr:uid="{00000000-0005-0000-0000-0000B1360000}"/>
    <cellStyle name="Pastaba 3 3 2 2" xfId="7177" xr:uid="{00000000-0005-0000-0000-0000B2360000}"/>
    <cellStyle name="Pastaba 3 3 2 2 2" xfId="7178" xr:uid="{00000000-0005-0000-0000-0000B3360000}"/>
    <cellStyle name="Pastaba 3 3 2 2 2 2" xfId="7179" xr:uid="{00000000-0005-0000-0000-0000B4360000}"/>
    <cellStyle name="Pastaba 3 3 2 2 2 2 2" xfId="7180" xr:uid="{00000000-0005-0000-0000-0000B5360000}"/>
    <cellStyle name="Pastaba 3 3 2 2 2 2 2 2" xfId="14905" xr:uid="{00000000-0005-0000-0000-0000B6360000}"/>
    <cellStyle name="Pastaba 3 3 2 2 2 2 3" xfId="12102" xr:uid="{00000000-0005-0000-0000-0000B7360000}"/>
    <cellStyle name="Pastaba 3 3 2 2 2 3" xfId="7181" xr:uid="{00000000-0005-0000-0000-0000B8360000}"/>
    <cellStyle name="Pastaba 3 3 2 2 2 3 2" xfId="14906" xr:uid="{00000000-0005-0000-0000-0000B9360000}"/>
    <cellStyle name="Pastaba 3 3 2 2 2 4" xfId="12101" xr:uid="{00000000-0005-0000-0000-0000BA360000}"/>
    <cellStyle name="Pastaba 3 3 2 2 3" xfId="7182" xr:uid="{00000000-0005-0000-0000-0000BB360000}"/>
    <cellStyle name="Pastaba 3 3 2 2 3 2" xfId="7183" xr:uid="{00000000-0005-0000-0000-0000BC360000}"/>
    <cellStyle name="Pastaba 3 3 2 2 3 2 2" xfId="14907" xr:uid="{00000000-0005-0000-0000-0000BD360000}"/>
    <cellStyle name="Pastaba 3 3 2 2 3 3" xfId="12103" xr:uid="{00000000-0005-0000-0000-0000BE360000}"/>
    <cellStyle name="Pastaba 3 3 2 2 4" xfId="7184" xr:uid="{00000000-0005-0000-0000-0000BF360000}"/>
    <cellStyle name="Pastaba 3 3 2 2 4 2" xfId="14908" xr:uid="{00000000-0005-0000-0000-0000C0360000}"/>
    <cellStyle name="Pastaba 3 3 2 2 5" xfId="12100" xr:uid="{00000000-0005-0000-0000-0000C1360000}"/>
    <cellStyle name="Pastaba 3 3 2 3" xfId="7185" xr:uid="{00000000-0005-0000-0000-0000C2360000}"/>
    <cellStyle name="Pastaba 3 3 2 3 2" xfId="7186" xr:uid="{00000000-0005-0000-0000-0000C3360000}"/>
    <cellStyle name="Pastaba 3 3 2 3 2 2" xfId="7187" xr:uid="{00000000-0005-0000-0000-0000C4360000}"/>
    <cellStyle name="Pastaba 3 3 2 3 2 2 2" xfId="14909" xr:uid="{00000000-0005-0000-0000-0000C5360000}"/>
    <cellStyle name="Pastaba 3 3 2 3 2 3" xfId="12105" xr:uid="{00000000-0005-0000-0000-0000C6360000}"/>
    <cellStyle name="Pastaba 3 3 2 3 3" xfId="7188" xr:uid="{00000000-0005-0000-0000-0000C7360000}"/>
    <cellStyle name="Pastaba 3 3 2 3 3 2" xfId="14910" xr:uid="{00000000-0005-0000-0000-0000C8360000}"/>
    <cellStyle name="Pastaba 3 3 2 3 4" xfId="12104" xr:uid="{00000000-0005-0000-0000-0000C9360000}"/>
    <cellStyle name="Pastaba 3 3 2 4" xfId="7189" xr:uid="{00000000-0005-0000-0000-0000CA360000}"/>
    <cellStyle name="Pastaba 3 3 2 4 2" xfId="7190" xr:uid="{00000000-0005-0000-0000-0000CB360000}"/>
    <cellStyle name="Pastaba 3 3 2 4 2 2" xfId="14911" xr:uid="{00000000-0005-0000-0000-0000CC360000}"/>
    <cellStyle name="Pastaba 3 3 2 4 3" xfId="12106" xr:uid="{00000000-0005-0000-0000-0000CD360000}"/>
    <cellStyle name="Pastaba 3 3 2 5" xfId="7191" xr:uid="{00000000-0005-0000-0000-0000CE360000}"/>
    <cellStyle name="Pastaba 3 3 2 5 2" xfId="14912" xr:uid="{00000000-0005-0000-0000-0000CF360000}"/>
    <cellStyle name="Pastaba 3 3 2 6" xfId="12099" xr:uid="{00000000-0005-0000-0000-0000D0360000}"/>
    <cellStyle name="Pastaba 3 3 3" xfId="7192" xr:uid="{00000000-0005-0000-0000-0000D1360000}"/>
    <cellStyle name="Pastaba 3 3 3 2" xfId="7193" xr:uid="{00000000-0005-0000-0000-0000D2360000}"/>
    <cellStyle name="Pastaba 3 3 3 2 2" xfId="7194" xr:uid="{00000000-0005-0000-0000-0000D3360000}"/>
    <cellStyle name="Pastaba 3 3 3 2 2 2" xfId="7195" xr:uid="{00000000-0005-0000-0000-0000D4360000}"/>
    <cellStyle name="Pastaba 3 3 3 2 2 2 2" xfId="14913" xr:uid="{00000000-0005-0000-0000-0000D5360000}"/>
    <cellStyle name="Pastaba 3 3 3 2 2 3" xfId="12109" xr:uid="{00000000-0005-0000-0000-0000D6360000}"/>
    <cellStyle name="Pastaba 3 3 3 2 3" xfId="7196" xr:uid="{00000000-0005-0000-0000-0000D7360000}"/>
    <cellStyle name="Pastaba 3 3 3 2 3 2" xfId="14914" xr:uid="{00000000-0005-0000-0000-0000D8360000}"/>
    <cellStyle name="Pastaba 3 3 3 2 4" xfId="12108" xr:uid="{00000000-0005-0000-0000-0000D9360000}"/>
    <cellStyle name="Pastaba 3 3 3 3" xfId="7197" xr:uid="{00000000-0005-0000-0000-0000DA360000}"/>
    <cellStyle name="Pastaba 3 3 3 3 2" xfId="7198" xr:uid="{00000000-0005-0000-0000-0000DB360000}"/>
    <cellStyle name="Pastaba 3 3 3 3 2 2" xfId="14915" xr:uid="{00000000-0005-0000-0000-0000DC360000}"/>
    <cellStyle name="Pastaba 3 3 3 3 3" xfId="12110" xr:uid="{00000000-0005-0000-0000-0000DD360000}"/>
    <cellStyle name="Pastaba 3 3 3 4" xfId="7199" xr:uid="{00000000-0005-0000-0000-0000DE360000}"/>
    <cellStyle name="Pastaba 3 3 3 4 2" xfId="14916" xr:uid="{00000000-0005-0000-0000-0000DF360000}"/>
    <cellStyle name="Pastaba 3 3 3 5" xfId="12107" xr:uid="{00000000-0005-0000-0000-0000E0360000}"/>
    <cellStyle name="Pastaba 3 3 4" xfId="7200" xr:uid="{00000000-0005-0000-0000-0000E1360000}"/>
    <cellStyle name="Pastaba 3 3 4 2" xfId="7201" xr:uid="{00000000-0005-0000-0000-0000E2360000}"/>
    <cellStyle name="Pastaba 3 3 4 2 2" xfId="7202" xr:uid="{00000000-0005-0000-0000-0000E3360000}"/>
    <cellStyle name="Pastaba 3 3 4 2 2 2" xfId="14917" xr:uid="{00000000-0005-0000-0000-0000E4360000}"/>
    <cellStyle name="Pastaba 3 3 4 2 3" xfId="12112" xr:uid="{00000000-0005-0000-0000-0000E5360000}"/>
    <cellStyle name="Pastaba 3 3 4 3" xfId="7203" xr:uid="{00000000-0005-0000-0000-0000E6360000}"/>
    <cellStyle name="Pastaba 3 3 4 3 2" xfId="14918" xr:uid="{00000000-0005-0000-0000-0000E7360000}"/>
    <cellStyle name="Pastaba 3 3 4 4" xfId="12111" xr:uid="{00000000-0005-0000-0000-0000E8360000}"/>
    <cellStyle name="Pastaba 3 3 5" xfId="7204" xr:uid="{00000000-0005-0000-0000-0000E9360000}"/>
    <cellStyle name="Pastaba 3 3 5 2" xfId="7205" xr:uid="{00000000-0005-0000-0000-0000EA360000}"/>
    <cellStyle name="Pastaba 3 3 5 2 2" xfId="14919" xr:uid="{00000000-0005-0000-0000-0000EB360000}"/>
    <cellStyle name="Pastaba 3 3 5 3" xfId="12113" xr:uid="{00000000-0005-0000-0000-0000EC360000}"/>
    <cellStyle name="Pastaba 3 3 6" xfId="7206" xr:uid="{00000000-0005-0000-0000-0000ED360000}"/>
    <cellStyle name="Pastaba 3 3 6 2" xfId="14920" xr:uid="{00000000-0005-0000-0000-0000EE360000}"/>
    <cellStyle name="Pastaba 3 3 7" xfId="12098" xr:uid="{00000000-0005-0000-0000-0000EF360000}"/>
    <cellStyle name="Pastaba 3 4" xfId="7207" xr:uid="{00000000-0005-0000-0000-0000F0360000}"/>
    <cellStyle name="Pastaba 3 4 2" xfId="7208" xr:uid="{00000000-0005-0000-0000-0000F1360000}"/>
    <cellStyle name="Pastaba 3 4 2 2" xfId="7209" xr:uid="{00000000-0005-0000-0000-0000F2360000}"/>
    <cellStyle name="Pastaba 3 4 2 2 2" xfId="7210" xr:uid="{00000000-0005-0000-0000-0000F3360000}"/>
    <cellStyle name="Pastaba 3 4 2 2 2 2" xfId="7211" xr:uid="{00000000-0005-0000-0000-0000F4360000}"/>
    <cellStyle name="Pastaba 3 4 2 2 2 2 2" xfId="14921" xr:uid="{00000000-0005-0000-0000-0000F5360000}"/>
    <cellStyle name="Pastaba 3 4 2 2 2 3" xfId="12117" xr:uid="{00000000-0005-0000-0000-0000F6360000}"/>
    <cellStyle name="Pastaba 3 4 2 2 3" xfId="7212" xr:uid="{00000000-0005-0000-0000-0000F7360000}"/>
    <cellStyle name="Pastaba 3 4 2 2 3 2" xfId="14922" xr:uid="{00000000-0005-0000-0000-0000F8360000}"/>
    <cellStyle name="Pastaba 3 4 2 2 4" xfId="12116" xr:uid="{00000000-0005-0000-0000-0000F9360000}"/>
    <cellStyle name="Pastaba 3 4 2 3" xfId="7213" xr:uid="{00000000-0005-0000-0000-0000FA360000}"/>
    <cellStyle name="Pastaba 3 4 2 3 2" xfId="7214" xr:uid="{00000000-0005-0000-0000-0000FB360000}"/>
    <cellStyle name="Pastaba 3 4 2 3 2 2" xfId="14923" xr:uid="{00000000-0005-0000-0000-0000FC360000}"/>
    <cellStyle name="Pastaba 3 4 2 3 3" xfId="12118" xr:uid="{00000000-0005-0000-0000-0000FD360000}"/>
    <cellStyle name="Pastaba 3 4 2 4" xfId="7215" xr:uid="{00000000-0005-0000-0000-0000FE360000}"/>
    <cellStyle name="Pastaba 3 4 2 4 2" xfId="14924" xr:uid="{00000000-0005-0000-0000-0000FF360000}"/>
    <cellStyle name="Pastaba 3 4 2 5" xfId="12115" xr:uid="{00000000-0005-0000-0000-000000370000}"/>
    <cellStyle name="Pastaba 3 4 3" xfId="7216" xr:uid="{00000000-0005-0000-0000-000001370000}"/>
    <cellStyle name="Pastaba 3 4 3 2" xfId="7217" xr:uid="{00000000-0005-0000-0000-000002370000}"/>
    <cellStyle name="Pastaba 3 4 3 2 2" xfId="7218" xr:uid="{00000000-0005-0000-0000-000003370000}"/>
    <cellStyle name="Pastaba 3 4 3 2 2 2" xfId="14925" xr:uid="{00000000-0005-0000-0000-000004370000}"/>
    <cellStyle name="Pastaba 3 4 3 2 3" xfId="12120" xr:uid="{00000000-0005-0000-0000-000005370000}"/>
    <cellStyle name="Pastaba 3 4 3 3" xfId="7219" xr:uid="{00000000-0005-0000-0000-000006370000}"/>
    <cellStyle name="Pastaba 3 4 3 3 2" xfId="14926" xr:uid="{00000000-0005-0000-0000-000007370000}"/>
    <cellStyle name="Pastaba 3 4 3 4" xfId="12119" xr:uid="{00000000-0005-0000-0000-000008370000}"/>
    <cellStyle name="Pastaba 3 4 4" xfId="7220" xr:uid="{00000000-0005-0000-0000-000009370000}"/>
    <cellStyle name="Pastaba 3 4 4 2" xfId="7221" xr:uid="{00000000-0005-0000-0000-00000A370000}"/>
    <cellStyle name="Pastaba 3 4 4 2 2" xfId="14927" xr:uid="{00000000-0005-0000-0000-00000B370000}"/>
    <cellStyle name="Pastaba 3 4 4 3" xfId="12121" xr:uid="{00000000-0005-0000-0000-00000C370000}"/>
    <cellStyle name="Pastaba 3 4 5" xfId="7222" xr:uid="{00000000-0005-0000-0000-00000D370000}"/>
    <cellStyle name="Pastaba 3 4 5 2" xfId="14928" xr:uid="{00000000-0005-0000-0000-00000E370000}"/>
    <cellStyle name="Pastaba 3 4 6" xfId="12114" xr:uid="{00000000-0005-0000-0000-00000F370000}"/>
    <cellStyle name="Pastaba 3 5" xfId="7223" xr:uid="{00000000-0005-0000-0000-000010370000}"/>
    <cellStyle name="Pastaba 3 5 2" xfId="7224" xr:uid="{00000000-0005-0000-0000-000011370000}"/>
    <cellStyle name="Pastaba 3 5 2 2" xfId="7225" xr:uid="{00000000-0005-0000-0000-000012370000}"/>
    <cellStyle name="Pastaba 3 5 2 2 2" xfId="7226" xr:uid="{00000000-0005-0000-0000-000013370000}"/>
    <cellStyle name="Pastaba 3 5 2 2 2 2" xfId="7227" xr:uid="{00000000-0005-0000-0000-000014370000}"/>
    <cellStyle name="Pastaba 3 5 2 2 2 2 2" xfId="14929" xr:uid="{00000000-0005-0000-0000-000015370000}"/>
    <cellStyle name="Pastaba 3 5 2 2 2 3" xfId="12125" xr:uid="{00000000-0005-0000-0000-000016370000}"/>
    <cellStyle name="Pastaba 3 5 2 2 3" xfId="7228" xr:uid="{00000000-0005-0000-0000-000017370000}"/>
    <cellStyle name="Pastaba 3 5 2 2 3 2" xfId="14930" xr:uid="{00000000-0005-0000-0000-000018370000}"/>
    <cellStyle name="Pastaba 3 5 2 2 4" xfId="12124" xr:uid="{00000000-0005-0000-0000-000019370000}"/>
    <cellStyle name="Pastaba 3 5 2 3" xfId="7229" xr:uid="{00000000-0005-0000-0000-00001A370000}"/>
    <cellStyle name="Pastaba 3 5 2 3 2" xfId="7230" xr:uid="{00000000-0005-0000-0000-00001B370000}"/>
    <cellStyle name="Pastaba 3 5 2 3 2 2" xfId="14931" xr:uid="{00000000-0005-0000-0000-00001C370000}"/>
    <cellStyle name="Pastaba 3 5 2 3 3" xfId="12126" xr:uid="{00000000-0005-0000-0000-00001D370000}"/>
    <cellStyle name="Pastaba 3 5 2 4" xfId="7231" xr:uid="{00000000-0005-0000-0000-00001E370000}"/>
    <cellStyle name="Pastaba 3 5 2 4 2" xfId="14932" xr:uid="{00000000-0005-0000-0000-00001F370000}"/>
    <cellStyle name="Pastaba 3 5 2 5" xfId="12123" xr:uid="{00000000-0005-0000-0000-000020370000}"/>
    <cellStyle name="Pastaba 3 5 3" xfId="7232" xr:uid="{00000000-0005-0000-0000-000021370000}"/>
    <cellStyle name="Pastaba 3 5 3 2" xfId="7233" xr:uid="{00000000-0005-0000-0000-000022370000}"/>
    <cellStyle name="Pastaba 3 5 3 2 2" xfId="7234" xr:uid="{00000000-0005-0000-0000-000023370000}"/>
    <cellStyle name="Pastaba 3 5 3 2 2 2" xfId="14933" xr:uid="{00000000-0005-0000-0000-000024370000}"/>
    <cellStyle name="Pastaba 3 5 3 2 3" xfId="12128" xr:uid="{00000000-0005-0000-0000-000025370000}"/>
    <cellStyle name="Pastaba 3 5 3 3" xfId="7235" xr:uid="{00000000-0005-0000-0000-000026370000}"/>
    <cellStyle name="Pastaba 3 5 3 3 2" xfId="14934" xr:uid="{00000000-0005-0000-0000-000027370000}"/>
    <cellStyle name="Pastaba 3 5 3 4" xfId="12127" xr:uid="{00000000-0005-0000-0000-000028370000}"/>
    <cellStyle name="Pastaba 3 5 4" xfId="7236" xr:uid="{00000000-0005-0000-0000-000029370000}"/>
    <cellStyle name="Pastaba 3 5 4 2" xfId="7237" xr:uid="{00000000-0005-0000-0000-00002A370000}"/>
    <cellStyle name="Pastaba 3 5 4 2 2" xfId="14935" xr:uid="{00000000-0005-0000-0000-00002B370000}"/>
    <cellStyle name="Pastaba 3 5 4 3" xfId="12129" xr:uid="{00000000-0005-0000-0000-00002C370000}"/>
    <cellStyle name="Pastaba 3 5 5" xfId="7238" xr:uid="{00000000-0005-0000-0000-00002D370000}"/>
    <cellStyle name="Pastaba 3 5 5 2" xfId="14936" xr:uid="{00000000-0005-0000-0000-00002E370000}"/>
    <cellStyle name="Pastaba 3 5 6" xfId="12122" xr:uid="{00000000-0005-0000-0000-00002F370000}"/>
    <cellStyle name="Pastaba 3 6" xfId="7239" xr:uid="{00000000-0005-0000-0000-000030370000}"/>
    <cellStyle name="Pastaba 3 6 2" xfId="14937" xr:uid="{00000000-0005-0000-0000-000031370000}"/>
    <cellStyle name="Pastaba 3 7" xfId="12065" xr:uid="{00000000-0005-0000-0000-000032370000}"/>
    <cellStyle name="Pastaba 4" xfId="7240" xr:uid="{00000000-0005-0000-0000-000033370000}"/>
    <cellStyle name="Pastaba 4 2" xfId="7241" xr:uid="{00000000-0005-0000-0000-000034370000}"/>
    <cellStyle name="Pastaba 4 2 2" xfId="7242" xr:uid="{00000000-0005-0000-0000-000035370000}"/>
    <cellStyle name="Pastaba 4 2 2 2" xfId="7243" xr:uid="{00000000-0005-0000-0000-000036370000}"/>
    <cellStyle name="Pastaba 4 2 2 2 2" xfId="7244" xr:uid="{00000000-0005-0000-0000-000037370000}"/>
    <cellStyle name="Pastaba 4 2 2 2 2 2" xfId="7245" xr:uid="{00000000-0005-0000-0000-000038370000}"/>
    <cellStyle name="Pastaba 4 2 2 2 2 2 2" xfId="7246" xr:uid="{00000000-0005-0000-0000-000039370000}"/>
    <cellStyle name="Pastaba 4 2 2 2 2 2 2 2" xfId="7247" xr:uid="{00000000-0005-0000-0000-00003A370000}"/>
    <cellStyle name="Pastaba 4 2 2 2 2 2 2 2 2" xfId="14938" xr:uid="{00000000-0005-0000-0000-00003B370000}"/>
    <cellStyle name="Pastaba 4 2 2 2 2 2 2 3" xfId="12136" xr:uid="{00000000-0005-0000-0000-00003C370000}"/>
    <cellStyle name="Pastaba 4 2 2 2 2 2 3" xfId="7248" xr:uid="{00000000-0005-0000-0000-00003D370000}"/>
    <cellStyle name="Pastaba 4 2 2 2 2 2 3 2" xfId="14939" xr:uid="{00000000-0005-0000-0000-00003E370000}"/>
    <cellStyle name="Pastaba 4 2 2 2 2 2 4" xfId="12135" xr:uid="{00000000-0005-0000-0000-00003F370000}"/>
    <cellStyle name="Pastaba 4 2 2 2 2 3" xfId="7249" xr:uid="{00000000-0005-0000-0000-000040370000}"/>
    <cellStyle name="Pastaba 4 2 2 2 2 3 2" xfId="7250" xr:uid="{00000000-0005-0000-0000-000041370000}"/>
    <cellStyle name="Pastaba 4 2 2 2 2 3 2 2" xfId="14940" xr:uid="{00000000-0005-0000-0000-000042370000}"/>
    <cellStyle name="Pastaba 4 2 2 2 2 3 3" xfId="12137" xr:uid="{00000000-0005-0000-0000-000043370000}"/>
    <cellStyle name="Pastaba 4 2 2 2 2 4" xfId="7251" xr:uid="{00000000-0005-0000-0000-000044370000}"/>
    <cellStyle name="Pastaba 4 2 2 2 2 4 2" xfId="14941" xr:uid="{00000000-0005-0000-0000-000045370000}"/>
    <cellStyle name="Pastaba 4 2 2 2 2 5" xfId="12134" xr:uid="{00000000-0005-0000-0000-000046370000}"/>
    <cellStyle name="Pastaba 4 2 2 2 3" xfId="7252" xr:uid="{00000000-0005-0000-0000-000047370000}"/>
    <cellStyle name="Pastaba 4 2 2 2 3 2" xfId="7253" xr:uid="{00000000-0005-0000-0000-000048370000}"/>
    <cellStyle name="Pastaba 4 2 2 2 3 2 2" xfId="7254" xr:uid="{00000000-0005-0000-0000-000049370000}"/>
    <cellStyle name="Pastaba 4 2 2 2 3 2 2 2" xfId="14942" xr:uid="{00000000-0005-0000-0000-00004A370000}"/>
    <cellStyle name="Pastaba 4 2 2 2 3 2 3" xfId="12139" xr:uid="{00000000-0005-0000-0000-00004B370000}"/>
    <cellStyle name="Pastaba 4 2 2 2 3 3" xfId="7255" xr:uid="{00000000-0005-0000-0000-00004C370000}"/>
    <cellStyle name="Pastaba 4 2 2 2 3 3 2" xfId="14943" xr:uid="{00000000-0005-0000-0000-00004D370000}"/>
    <cellStyle name="Pastaba 4 2 2 2 3 4" xfId="12138" xr:uid="{00000000-0005-0000-0000-00004E370000}"/>
    <cellStyle name="Pastaba 4 2 2 2 4" xfId="7256" xr:uid="{00000000-0005-0000-0000-00004F370000}"/>
    <cellStyle name="Pastaba 4 2 2 2 4 2" xfId="7257" xr:uid="{00000000-0005-0000-0000-000050370000}"/>
    <cellStyle name="Pastaba 4 2 2 2 4 2 2" xfId="14944" xr:uid="{00000000-0005-0000-0000-000051370000}"/>
    <cellStyle name="Pastaba 4 2 2 2 4 3" xfId="12140" xr:uid="{00000000-0005-0000-0000-000052370000}"/>
    <cellStyle name="Pastaba 4 2 2 2 5" xfId="7258" xr:uid="{00000000-0005-0000-0000-000053370000}"/>
    <cellStyle name="Pastaba 4 2 2 2 5 2" xfId="14945" xr:uid="{00000000-0005-0000-0000-000054370000}"/>
    <cellStyle name="Pastaba 4 2 2 2 6" xfId="12133" xr:uid="{00000000-0005-0000-0000-000055370000}"/>
    <cellStyle name="Pastaba 4 2 2 3" xfId="7259" xr:uid="{00000000-0005-0000-0000-000056370000}"/>
    <cellStyle name="Pastaba 4 2 2 3 2" xfId="7260" xr:uid="{00000000-0005-0000-0000-000057370000}"/>
    <cellStyle name="Pastaba 4 2 2 3 2 2" xfId="7261" xr:uid="{00000000-0005-0000-0000-000058370000}"/>
    <cellStyle name="Pastaba 4 2 2 3 2 2 2" xfId="7262" xr:uid="{00000000-0005-0000-0000-000059370000}"/>
    <cellStyle name="Pastaba 4 2 2 3 2 2 2 2" xfId="14946" xr:uid="{00000000-0005-0000-0000-00005A370000}"/>
    <cellStyle name="Pastaba 4 2 2 3 2 2 3" xfId="12143" xr:uid="{00000000-0005-0000-0000-00005B370000}"/>
    <cellStyle name="Pastaba 4 2 2 3 2 3" xfId="7263" xr:uid="{00000000-0005-0000-0000-00005C370000}"/>
    <cellStyle name="Pastaba 4 2 2 3 2 3 2" xfId="14947" xr:uid="{00000000-0005-0000-0000-00005D370000}"/>
    <cellStyle name="Pastaba 4 2 2 3 2 4" xfId="12142" xr:uid="{00000000-0005-0000-0000-00005E370000}"/>
    <cellStyle name="Pastaba 4 2 2 3 3" xfId="7264" xr:uid="{00000000-0005-0000-0000-00005F370000}"/>
    <cellStyle name="Pastaba 4 2 2 3 3 2" xfId="7265" xr:uid="{00000000-0005-0000-0000-000060370000}"/>
    <cellStyle name="Pastaba 4 2 2 3 3 2 2" xfId="14948" xr:uid="{00000000-0005-0000-0000-000061370000}"/>
    <cellStyle name="Pastaba 4 2 2 3 3 3" xfId="12144" xr:uid="{00000000-0005-0000-0000-000062370000}"/>
    <cellStyle name="Pastaba 4 2 2 3 4" xfId="7266" xr:uid="{00000000-0005-0000-0000-000063370000}"/>
    <cellStyle name="Pastaba 4 2 2 3 4 2" xfId="14949" xr:uid="{00000000-0005-0000-0000-000064370000}"/>
    <cellStyle name="Pastaba 4 2 2 3 5" xfId="12141" xr:uid="{00000000-0005-0000-0000-000065370000}"/>
    <cellStyle name="Pastaba 4 2 2 4" xfId="7267" xr:uid="{00000000-0005-0000-0000-000066370000}"/>
    <cellStyle name="Pastaba 4 2 2 4 2" xfId="7268" xr:uid="{00000000-0005-0000-0000-000067370000}"/>
    <cellStyle name="Pastaba 4 2 2 4 2 2" xfId="7269" xr:uid="{00000000-0005-0000-0000-000068370000}"/>
    <cellStyle name="Pastaba 4 2 2 4 2 2 2" xfId="14950" xr:uid="{00000000-0005-0000-0000-000069370000}"/>
    <cellStyle name="Pastaba 4 2 2 4 2 3" xfId="12146" xr:uid="{00000000-0005-0000-0000-00006A370000}"/>
    <cellStyle name="Pastaba 4 2 2 4 3" xfId="7270" xr:uid="{00000000-0005-0000-0000-00006B370000}"/>
    <cellStyle name="Pastaba 4 2 2 4 3 2" xfId="14951" xr:uid="{00000000-0005-0000-0000-00006C370000}"/>
    <cellStyle name="Pastaba 4 2 2 4 4" xfId="12145" xr:uid="{00000000-0005-0000-0000-00006D370000}"/>
    <cellStyle name="Pastaba 4 2 2 5" xfId="7271" xr:uid="{00000000-0005-0000-0000-00006E370000}"/>
    <cellStyle name="Pastaba 4 2 2 5 2" xfId="7272" xr:uid="{00000000-0005-0000-0000-00006F370000}"/>
    <cellStyle name="Pastaba 4 2 2 5 2 2" xfId="14952" xr:uid="{00000000-0005-0000-0000-000070370000}"/>
    <cellStyle name="Pastaba 4 2 2 5 3" xfId="12147" xr:uid="{00000000-0005-0000-0000-000071370000}"/>
    <cellStyle name="Pastaba 4 2 2 6" xfId="7273" xr:uid="{00000000-0005-0000-0000-000072370000}"/>
    <cellStyle name="Pastaba 4 2 2 6 2" xfId="14953" xr:uid="{00000000-0005-0000-0000-000073370000}"/>
    <cellStyle name="Pastaba 4 2 2 7" xfId="12132" xr:uid="{00000000-0005-0000-0000-000074370000}"/>
    <cellStyle name="Pastaba 4 2 3" xfId="7274" xr:uid="{00000000-0005-0000-0000-000075370000}"/>
    <cellStyle name="Pastaba 4 2 3 2" xfId="7275" xr:uid="{00000000-0005-0000-0000-000076370000}"/>
    <cellStyle name="Pastaba 4 2 3 2 2" xfId="7276" xr:uid="{00000000-0005-0000-0000-000077370000}"/>
    <cellStyle name="Pastaba 4 2 3 2 2 2" xfId="7277" xr:uid="{00000000-0005-0000-0000-000078370000}"/>
    <cellStyle name="Pastaba 4 2 3 2 2 2 2" xfId="7278" xr:uid="{00000000-0005-0000-0000-000079370000}"/>
    <cellStyle name="Pastaba 4 2 3 2 2 2 2 2" xfId="14954" xr:uid="{00000000-0005-0000-0000-00007A370000}"/>
    <cellStyle name="Pastaba 4 2 3 2 2 2 3" xfId="12151" xr:uid="{00000000-0005-0000-0000-00007B370000}"/>
    <cellStyle name="Pastaba 4 2 3 2 2 3" xfId="7279" xr:uid="{00000000-0005-0000-0000-00007C370000}"/>
    <cellStyle name="Pastaba 4 2 3 2 2 3 2" xfId="14955" xr:uid="{00000000-0005-0000-0000-00007D370000}"/>
    <cellStyle name="Pastaba 4 2 3 2 2 4" xfId="12150" xr:uid="{00000000-0005-0000-0000-00007E370000}"/>
    <cellStyle name="Pastaba 4 2 3 2 3" xfId="7280" xr:uid="{00000000-0005-0000-0000-00007F370000}"/>
    <cellStyle name="Pastaba 4 2 3 2 3 2" xfId="7281" xr:uid="{00000000-0005-0000-0000-000080370000}"/>
    <cellStyle name="Pastaba 4 2 3 2 3 2 2" xfId="14956" xr:uid="{00000000-0005-0000-0000-000081370000}"/>
    <cellStyle name="Pastaba 4 2 3 2 3 3" xfId="12152" xr:uid="{00000000-0005-0000-0000-000082370000}"/>
    <cellStyle name="Pastaba 4 2 3 2 4" xfId="7282" xr:uid="{00000000-0005-0000-0000-000083370000}"/>
    <cellStyle name="Pastaba 4 2 3 2 4 2" xfId="14957" xr:uid="{00000000-0005-0000-0000-000084370000}"/>
    <cellStyle name="Pastaba 4 2 3 2 5" xfId="12149" xr:uid="{00000000-0005-0000-0000-000085370000}"/>
    <cellStyle name="Pastaba 4 2 3 3" xfId="7283" xr:uid="{00000000-0005-0000-0000-000086370000}"/>
    <cellStyle name="Pastaba 4 2 3 3 2" xfId="7284" xr:uid="{00000000-0005-0000-0000-000087370000}"/>
    <cellStyle name="Pastaba 4 2 3 3 2 2" xfId="7285" xr:uid="{00000000-0005-0000-0000-000088370000}"/>
    <cellStyle name="Pastaba 4 2 3 3 2 2 2" xfId="14958" xr:uid="{00000000-0005-0000-0000-000089370000}"/>
    <cellStyle name="Pastaba 4 2 3 3 2 3" xfId="12154" xr:uid="{00000000-0005-0000-0000-00008A370000}"/>
    <cellStyle name="Pastaba 4 2 3 3 3" xfId="7286" xr:uid="{00000000-0005-0000-0000-00008B370000}"/>
    <cellStyle name="Pastaba 4 2 3 3 3 2" xfId="14959" xr:uid="{00000000-0005-0000-0000-00008C370000}"/>
    <cellStyle name="Pastaba 4 2 3 3 4" xfId="12153" xr:uid="{00000000-0005-0000-0000-00008D370000}"/>
    <cellStyle name="Pastaba 4 2 3 4" xfId="7287" xr:uid="{00000000-0005-0000-0000-00008E370000}"/>
    <cellStyle name="Pastaba 4 2 3 4 2" xfId="7288" xr:uid="{00000000-0005-0000-0000-00008F370000}"/>
    <cellStyle name="Pastaba 4 2 3 4 2 2" xfId="14960" xr:uid="{00000000-0005-0000-0000-000090370000}"/>
    <cellStyle name="Pastaba 4 2 3 4 3" xfId="12155" xr:uid="{00000000-0005-0000-0000-000091370000}"/>
    <cellStyle name="Pastaba 4 2 3 5" xfId="7289" xr:uid="{00000000-0005-0000-0000-000092370000}"/>
    <cellStyle name="Pastaba 4 2 3 5 2" xfId="14961" xr:uid="{00000000-0005-0000-0000-000093370000}"/>
    <cellStyle name="Pastaba 4 2 3 6" xfId="12148" xr:uid="{00000000-0005-0000-0000-000094370000}"/>
    <cellStyle name="Pastaba 4 2 4" xfId="7290" xr:uid="{00000000-0005-0000-0000-000095370000}"/>
    <cellStyle name="Pastaba 4 2 4 2" xfId="7291" xr:uid="{00000000-0005-0000-0000-000096370000}"/>
    <cellStyle name="Pastaba 4 2 4 2 2" xfId="7292" xr:uid="{00000000-0005-0000-0000-000097370000}"/>
    <cellStyle name="Pastaba 4 2 4 2 2 2" xfId="7293" xr:uid="{00000000-0005-0000-0000-000098370000}"/>
    <cellStyle name="Pastaba 4 2 4 2 2 2 2" xfId="14962" xr:uid="{00000000-0005-0000-0000-000099370000}"/>
    <cellStyle name="Pastaba 4 2 4 2 2 3" xfId="12158" xr:uid="{00000000-0005-0000-0000-00009A370000}"/>
    <cellStyle name="Pastaba 4 2 4 2 3" xfId="7294" xr:uid="{00000000-0005-0000-0000-00009B370000}"/>
    <cellStyle name="Pastaba 4 2 4 2 3 2" xfId="14963" xr:uid="{00000000-0005-0000-0000-00009C370000}"/>
    <cellStyle name="Pastaba 4 2 4 2 4" xfId="12157" xr:uid="{00000000-0005-0000-0000-00009D370000}"/>
    <cellStyle name="Pastaba 4 2 4 3" xfId="7295" xr:uid="{00000000-0005-0000-0000-00009E370000}"/>
    <cellStyle name="Pastaba 4 2 4 3 2" xfId="7296" xr:uid="{00000000-0005-0000-0000-00009F370000}"/>
    <cellStyle name="Pastaba 4 2 4 3 2 2" xfId="14964" xr:uid="{00000000-0005-0000-0000-0000A0370000}"/>
    <cellStyle name="Pastaba 4 2 4 3 3" xfId="12159" xr:uid="{00000000-0005-0000-0000-0000A1370000}"/>
    <cellStyle name="Pastaba 4 2 4 4" xfId="7297" xr:uid="{00000000-0005-0000-0000-0000A2370000}"/>
    <cellStyle name="Pastaba 4 2 4 4 2" xfId="14965" xr:uid="{00000000-0005-0000-0000-0000A3370000}"/>
    <cellStyle name="Pastaba 4 2 4 5" xfId="12156" xr:uid="{00000000-0005-0000-0000-0000A4370000}"/>
    <cellStyle name="Pastaba 4 2 5" xfId="7298" xr:uid="{00000000-0005-0000-0000-0000A5370000}"/>
    <cellStyle name="Pastaba 4 2 5 2" xfId="7299" xr:uid="{00000000-0005-0000-0000-0000A6370000}"/>
    <cellStyle name="Pastaba 4 2 5 2 2" xfId="7300" xr:uid="{00000000-0005-0000-0000-0000A7370000}"/>
    <cellStyle name="Pastaba 4 2 5 2 2 2" xfId="14966" xr:uid="{00000000-0005-0000-0000-0000A8370000}"/>
    <cellStyle name="Pastaba 4 2 5 2 3" xfId="12161" xr:uid="{00000000-0005-0000-0000-0000A9370000}"/>
    <cellStyle name="Pastaba 4 2 5 3" xfId="7301" xr:uid="{00000000-0005-0000-0000-0000AA370000}"/>
    <cellStyle name="Pastaba 4 2 5 3 2" xfId="14967" xr:uid="{00000000-0005-0000-0000-0000AB370000}"/>
    <cellStyle name="Pastaba 4 2 5 4" xfId="12160" xr:uid="{00000000-0005-0000-0000-0000AC370000}"/>
    <cellStyle name="Pastaba 4 2 6" xfId="7302" xr:uid="{00000000-0005-0000-0000-0000AD370000}"/>
    <cellStyle name="Pastaba 4 2 6 2" xfId="7303" xr:uid="{00000000-0005-0000-0000-0000AE370000}"/>
    <cellStyle name="Pastaba 4 2 6 2 2" xfId="14968" xr:uid="{00000000-0005-0000-0000-0000AF370000}"/>
    <cellStyle name="Pastaba 4 2 6 3" xfId="12162" xr:uid="{00000000-0005-0000-0000-0000B0370000}"/>
    <cellStyle name="Pastaba 4 2 7" xfId="7304" xr:uid="{00000000-0005-0000-0000-0000B1370000}"/>
    <cellStyle name="Pastaba 4 2 7 2" xfId="14969" xr:uid="{00000000-0005-0000-0000-0000B2370000}"/>
    <cellStyle name="Pastaba 4 2 8" xfId="12131" xr:uid="{00000000-0005-0000-0000-0000B3370000}"/>
    <cellStyle name="Pastaba 4 3" xfId="7305" xr:uid="{00000000-0005-0000-0000-0000B4370000}"/>
    <cellStyle name="Pastaba 4 3 2" xfId="7306" xr:uid="{00000000-0005-0000-0000-0000B5370000}"/>
    <cellStyle name="Pastaba 4 3 2 2" xfId="7307" xr:uid="{00000000-0005-0000-0000-0000B6370000}"/>
    <cellStyle name="Pastaba 4 3 2 2 2" xfId="7308" xr:uid="{00000000-0005-0000-0000-0000B7370000}"/>
    <cellStyle name="Pastaba 4 3 2 2 2 2" xfId="7309" xr:uid="{00000000-0005-0000-0000-0000B8370000}"/>
    <cellStyle name="Pastaba 4 3 2 2 2 2 2" xfId="7310" xr:uid="{00000000-0005-0000-0000-0000B9370000}"/>
    <cellStyle name="Pastaba 4 3 2 2 2 2 2 2" xfId="14970" xr:uid="{00000000-0005-0000-0000-0000BA370000}"/>
    <cellStyle name="Pastaba 4 3 2 2 2 2 3" xfId="12167" xr:uid="{00000000-0005-0000-0000-0000BB370000}"/>
    <cellStyle name="Pastaba 4 3 2 2 2 3" xfId="7311" xr:uid="{00000000-0005-0000-0000-0000BC370000}"/>
    <cellStyle name="Pastaba 4 3 2 2 2 3 2" xfId="14971" xr:uid="{00000000-0005-0000-0000-0000BD370000}"/>
    <cellStyle name="Pastaba 4 3 2 2 2 4" xfId="12166" xr:uid="{00000000-0005-0000-0000-0000BE370000}"/>
    <cellStyle name="Pastaba 4 3 2 2 3" xfId="7312" xr:uid="{00000000-0005-0000-0000-0000BF370000}"/>
    <cellStyle name="Pastaba 4 3 2 2 3 2" xfId="7313" xr:uid="{00000000-0005-0000-0000-0000C0370000}"/>
    <cellStyle name="Pastaba 4 3 2 2 3 2 2" xfId="14972" xr:uid="{00000000-0005-0000-0000-0000C1370000}"/>
    <cellStyle name="Pastaba 4 3 2 2 3 3" xfId="12168" xr:uid="{00000000-0005-0000-0000-0000C2370000}"/>
    <cellStyle name="Pastaba 4 3 2 2 4" xfId="7314" xr:uid="{00000000-0005-0000-0000-0000C3370000}"/>
    <cellStyle name="Pastaba 4 3 2 2 4 2" xfId="14973" xr:uid="{00000000-0005-0000-0000-0000C4370000}"/>
    <cellStyle name="Pastaba 4 3 2 2 5" xfId="12165" xr:uid="{00000000-0005-0000-0000-0000C5370000}"/>
    <cellStyle name="Pastaba 4 3 2 3" xfId="7315" xr:uid="{00000000-0005-0000-0000-0000C6370000}"/>
    <cellStyle name="Pastaba 4 3 2 3 2" xfId="7316" xr:uid="{00000000-0005-0000-0000-0000C7370000}"/>
    <cellStyle name="Pastaba 4 3 2 3 2 2" xfId="7317" xr:uid="{00000000-0005-0000-0000-0000C8370000}"/>
    <cellStyle name="Pastaba 4 3 2 3 2 2 2" xfId="14974" xr:uid="{00000000-0005-0000-0000-0000C9370000}"/>
    <cellStyle name="Pastaba 4 3 2 3 2 3" xfId="12170" xr:uid="{00000000-0005-0000-0000-0000CA370000}"/>
    <cellStyle name="Pastaba 4 3 2 3 3" xfId="7318" xr:uid="{00000000-0005-0000-0000-0000CB370000}"/>
    <cellStyle name="Pastaba 4 3 2 3 3 2" xfId="14975" xr:uid="{00000000-0005-0000-0000-0000CC370000}"/>
    <cellStyle name="Pastaba 4 3 2 3 4" xfId="12169" xr:uid="{00000000-0005-0000-0000-0000CD370000}"/>
    <cellStyle name="Pastaba 4 3 2 4" xfId="7319" xr:uid="{00000000-0005-0000-0000-0000CE370000}"/>
    <cellStyle name="Pastaba 4 3 2 4 2" xfId="7320" xr:uid="{00000000-0005-0000-0000-0000CF370000}"/>
    <cellStyle name="Pastaba 4 3 2 4 2 2" xfId="14976" xr:uid="{00000000-0005-0000-0000-0000D0370000}"/>
    <cellStyle name="Pastaba 4 3 2 4 3" xfId="12171" xr:uid="{00000000-0005-0000-0000-0000D1370000}"/>
    <cellStyle name="Pastaba 4 3 2 5" xfId="7321" xr:uid="{00000000-0005-0000-0000-0000D2370000}"/>
    <cellStyle name="Pastaba 4 3 2 5 2" xfId="14977" xr:uid="{00000000-0005-0000-0000-0000D3370000}"/>
    <cellStyle name="Pastaba 4 3 2 6" xfId="12164" xr:uid="{00000000-0005-0000-0000-0000D4370000}"/>
    <cellStyle name="Pastaba 4 3 3" xfId="7322" xr:uid="{00000000-0005-0000-0000-0000D5370000}"/>
    <cellStyle name="Pastaba 4 3 3 2" xfId="7323" xr:uid="{00000000-0005-0000-0000-0000D6370000}"/>
    <cellStyle name="Pastaba 4 3 3 2 2" xfId="7324" xr:uid="{00000000-0005-0000-0000-0000D7370000}"/>
    <cellStyle name="Pastaba 4 3 3 2 2 2" xfId="7325" xr:uid="{00000000-0005-0000-0000-0000D8370000}"/>
    <cellStyle name="Pastaba 4 3 3 2 2 2 2" xfId="14978" xr:uid="{00000000-0005-0000-0000-0000D9370000}"/>
    <cellStyle name="Pastaba 4 3 3 2 2 3" xfId="12174" xr:uid="{00000000-0005-0000-0000-0000DA370000}"/>
    <cellStyle name="Pastaba 4 3 3 2 3" xfId="7326" xr:uid="{00000000-0005-0000-0000-0000DB370000}"/>
    <cellStyle name="Pastaba 4 3 3 2 3 2" xfId="14979" xr:uid="{00000000-0005-0000-0000-0000DC370000}"/>
    <cellStyle name="Pastaba 4 3 3 2 4" xfId="12173" xr:uid="{00000000-0005-0000-0000-0000DD370000}"/>
    <cellStyle name="Pastaba 4 3 3 3" xfId="7327" xr:uid="{00000000-0005-0000-0000-0000DE370000}"/>
    <cellStyle name="Pastaba 4 3 3 3 2" xfId="7328" xr:uid="{00000000-0005-0000-0000-0000DF370000}"/>
    <cellStyle name="Pastaba 4 3 3 3 2 2" xfId="14980" xr:uid="{00000000-0005-0000-0000-0000E0370000}"/>
    <cellStyle name="Pastaba 4 3 3 3 3" xfId="12175" xr:uid="{00000000-0005-0000-0000-0000E1370000}"/>
    <cellStyle name="Pastaba 4 3 3 4" xfId="7329" xr:uid="{00000000-0005-0000-0000-0000E2370000}"/>
    <cellStyle name="Pastaba 4 3 3 4 2" xfId="14981" xr:uid="{00000000-0005-0000-0000-0000E3370000}"/>
    <cellStyle name="Pastaba 4 3 3 5" xfId="12172" xr:uid="{00000000-0005-0000-0000-0000E4370000}"/>
    <cellStyle name="Pastaba 4 3 4" xfId="7330" xr:uid="{00000000-0005-0000-0000-0000E5370000}"/>
    <cellStyle name="Pastaba 4 3 4 2" xfId="7331" xr:uid="{00000000-0005-0000-0000-0000E6370000}"/>
    <cellStyle name="Pastaba 4 3 4 2 2" xfId="7332" xr:uid="{00000000-0005-0000-0000-0000E7370000}"/>
    <cellStyle name="Pastaba 4 3 4 2 2 2" xfId="14982" xr:uid="{00000000-0005-0000-0000-0000E8370000}"/>
    <cellStyle name="Pastaba 4 3 4 2 3" xfId="12177" xr:uid="{00000000-0005-0000-0000-0000E9370000}"/>
    <cellStyle name="Pastaba 4 3 4 3" xfId="7333" xr:uid="{00000000-0005-0000-0000-0000EA370000}"/>
    <cellStyle name="Pastaba 4 3 4 3 2" xfId="14983" xr:uid="{00000000-0005-0000-0000-0000EB370000}"/>
    <cellStyle name="Pastaba 4 3 4 4" xfId="12176" xr:uid="{00000000-0005-0000-0000-0000EC370000}"/>
    <cellStyle name="Pastaba 4 3 5" xfId="7334" xr:uid="{00000000-0005-0000-0000-0000ED370000}"/>
    <cellStyle name="Pastaba 4 3 5 2" xfId="7335" xr:uid="{00000000-0005-0000-0000-0000EE370000}"/>
    <cellStyle name="Pastaba 4 3 5 2 2" xfId="14984" xr:uid="{00000000-0005-0000-0000-0000EF370000}"/>
    <cellStyle name="Pastaba 4 3 5 3" xfId="12178" xr:uid="{00000000-0005-0000-0000-0000F0370000}"/>
    <cellStyle name="Pastaba 4 3 6" xfId="7336" xr:uid="{00000000-0005-0000-0000-0000F1370000}"/>
    <cellStyle name="Pastaba 4 3 6 2" xfId="14985" xr:uid="{00000000-0005-0000-0000-0000F2370000}"/>
    <cellStyle name="Pastaba 4 3 7" xfId="12163" xr:uid="{00000000-0005-0000-0000-0000F3370000}"/>
    <cellStyle name="Pastaba 4 4" xfId="7337" xr:uid="{00000000-0005-0000-0000-0000F4370000}"/>
    <cellStyle name="Pastaba 4 4 2" xfId="7338" xr:uid="{00000000-0005-0000-0000-0000F5370000}"/>
    <cellStyle name="Pastaba 4 4 2 2" xfId="7339" xr:uid="{00000000-0005-0000-0000-0000F6370000}"/>
    <cellStyle name="Pastaba 4 4 2 2 2" xfId="7340" xr:uid="{00000000-0005-0000-0000-0000F7370000}"/>
    <cellStyle name="Pastaba 4 4 2 2 2 2" xfId="7341" xr:uid="{00000000-0005-0000-0000-0000F8370000}"/>
    <cellStyle name="Pastaba 4 4 2 2 2 2 2" xfId="14986" xr:uid="{00000000-0005-0000-0000-0000F9370000}"/>
    <cellStyle name="Pastaba 4 4 2 2 2 3" xfId="12182" xr:uid="{00000000-0005-0000-0000-0000FA370000}"/>
    <cellStyle name="Pastaba 4 4 2 2 3" xfId="7342" xr:uid="{00000000-0005-0000-0000-0000FB370000}"/>
    <cellStyle name="Pastaba 4 4 2 2 3 2" xfId="14987" xr:uid="{00000000-0005-0000-0000-0000FC370000}"/>
    <cellStyle name="Pastaba 4 4 2 2 4" xfId="12181" xr:uid="{00000000-0005-0000-0000-0000FD370000}"/>
    <cellStyle name="Pastaba 4 4 2 3" xfId="7343" xr:uid="{00000000-0005-0000-0000-0000FE370000}"/>
    <cellStyle name="Pastaba 4 4 2 3 2" xfId="7344" xr:uid="{00000000-0005-0000-0000-0000FF370000}"/>
    <cellStyle name="Pastaba 4 4 2 3 2 2" xfId="14988" xr:uid="{00000000-0005-0000-0000-000000380000}"/>
    <cellStyle name="Pastaba 4 4 2 3 3" xfId="12183" xr:uid="{00000000-0005-0000-0000-000001380000}"/>
    <cellStyle name="Pastaba 4 4 2 4" xfId="7345" xr:uid="{00000000-0005-0000-0000-000002380000}"/>
    <cellStyle name="Pastaba 4 4 2 4 2" xfId="14989" xr:uid="{00000000-0005-0000-0000-000003380000}"/>
    <cellStyle name="Pastaba 4 4 2 5" xfId="12180" xr:uid="{00000000-0005-0000-0000-000004380000}"/>
    <cellStyle name="Pastaba 4 4 3" xfId="7346" xr:uid="{00000000-0005-0000-0000-000005380000}"/>
    <cellStyle name="Pastaba 4 4 3 2" xfId="7347" xr:uid="{00000000-0005-0000-0000-000006380000}"/>
    <cellStyle name="Pastaba 4 4 3 2 2" xfId="7348" xr:uid="{00000000-0005-0000-0000-000007380000}"/>
    <cellStyle name="Pastaba 4 4 3 2 2 2" xfId="14990" xr:uid="{00000000-0005-0000-0000-000008380000}"/>
    <cellStyle name="Pastaba 4 4 3 2 3" xfId="12185" xr:uid="{00000000-0005-0000-0000-000009380000}"/>
    <cellStyle name="Pastaba 4 4 3 3" xfId="7349" xr:uid="{00000000-0005-0000-0000-00000A380000}"/>
    <cellStyle name="Pastaba 4 4 3 3 2" xfId="14991" xr:uid="{00000000-0005-0000-0000-00000B380000}"/>
    <cellStyle name="Pastaba 4 4 3 4" xfId="12184" xr:uid="{00000000-0005-0000-0000-00000C380000}"/>
    <cellStyle name="Pastaba 4 4 4" xfId="7350" xr:uid="{00000000-0005-0000-0000-00000D380000}"/>
    <cellStyle name="Pastaba 4 4 4 2" xfId="7351" xr:uid="{00000000-0005-0000-0000-00000E380000}"/>
    <cellStyle name="Pastaba 4 4 4 2 2" xfId="14992" xr:uid="{00000000-0005-0000-0000-00000F380000}"/>
    <cellStyle name="Pastaba 4 4 4 3" xfId="12186" xr:uid="{00000000-0005-0000-0000-000010380000}"/>
    <cellStyle name="Pastaba 4 4 5" xfId="7352" xr:uid="{00000000-0005-0000-0000-000011380000}"/>
    <cellStyle name="Pastaba 4 4 5 2" xfId="14993" xr:uid="{00000000-0005-0000-0000-000012380000}"/>
    <cellStyle name="Pastaba 4 4 6" xfId="12179" xr:uid="{00000000-0005-0000-0000-000013380000}"/>
    <cellStyle name="Pastaba 4 5" xfId="7353" xr:uid="{00000000-0005-0000-0000-000014380000}"/>
    <cellStyle name="Pastaba 4 5 2" xfId="7354" xr:uid="{00000000-0005-0000-0000-000015380000}"/>
    <cellStyle name="Pastaba 4 5 2 2" xfId="7355" xr:uid="{00000000-0005-0000-0000-000016380000}"/>
    <cellStyle name="Pastaba 4 5 2 2 2" xfId="7356" xr:uid="{00000000-0005-0000-0000-000017380000}"/>
    <cellStyle name="Pastaba 4 5 2 2 2 2" xfId="14994" xr:uid="{00000000-0005-0000-0000-000018380000}"/>
    <cellStyle name="Pastaba 4 5 2 2 3" xfId="12189" xr:uid="{00000000-0005-0000-0000-000019380000}"/>
    <cellStyle name="Pastaba 4 5 2 3" xfId="7357" xr:uid="{00000000-0005-0000-0000-00001A380000}"/>
    <cellStyle name="Pastaba 4 5 2 3 2" xfId="14995" xr:uid="{00000000-0005-0000-0000-00001B380000}"/>
    <cellStyle name="Pastaba 4 5 2 4" xfId="12188" xr:uid="{00000000-0005-0000-0000-00001C380000}"/>
    <cellStyle name="Pastaba 4 5 3" xfId="7358" xr:uid="{00000000-0005-0000-0000-00001D380000}"/>
    <cellStyle name="Pastaba 4 5 3 2" xfId="7359" xr:uid="{00000000-0005-0000-0000-00001E380000}"/>
    <cellStyle name="Pastaba 4 5 3 2 2" xfId="14996" xr:uid="{00000000-0005-0000-0000-00001F380000}"/>
    <cellStyle name="Pastaba 4 5 3 3" xfId="12190" xr:uid="{00000000-0005-0000-0000-000020380000}"/>
    <cellStyle name="Pastaba 4 5 4" xfId="7360" xr:uid="{00000000-0005-0000-0000-000021380000}"/>
    <cellStyle name="Pastaba 4 5 4 2" xfId="14997" xr:uid="{00000000-0005-0000-0000-000022380000}"/>
    <cellStyle name="Pastaba 4 5 5" xfId="12187" xr:uid="{00000000-0005-0000-0000-000023380000}"/>
    <cellStyle name="Pastaba 4 6" xfId="7361" xr:uid="{00000000-0005-0000-0000-000024380000}"/>
    <cellStyle name="Pastaba 4 6 2" xfId="7362" xr:uid="{00000000-0005-0000-0000-000025380000}"/>
    <cellStyle name="Pastaba 4 6 2 2" xfId="7363" xr:uid="{00000000-0005-0000-0000-000026380000}"/>
    <cellStyle name="Pastaba 4 6 2 2 2" xfId="14998" xr:uid="{00000000-0005-0000-0000-000027380000}"/>
    <cellStyle name="Pastaba 4 6 2 3" xfId="12192" xr:uid="{00000000-0005-0000-0000-000028380000}"/>
    <cellStyle name="Pastaba 4 6 3" xfId="7364" xr:uid="{00000000-0005-0000-0000-000029380000}"/>
    <cellStyle name="Pastaba 4 6 3 2" xfId="14999" xr:uid="{00000000-0005-0000-0000-00002A380000}"/>
    <cellStyle name="Pastaba 4 6 4" xfId="12191" xr:uid="{00000000-0005-0000-0000-00002B380000}"/>
    <cellStyle name="Pastaba 4 7" xfId="7365" xr:uid="{00000000-0005-0000-0000-00002C380000}"/>
    <cellStyle name="Pastaba 4 7 2" xfId="7366" xr:uid="{00000000-0005-0000-0000-00002D380000}"/>
    <cellStyle name="Pastaba 4 7 2 2" xfId="15000" xr:uid="{00000000-0005-0000-0000-00002E380000}"/>
    <cellStyle name="Pastaba 4 7 3" xfId="12193" xr:uid="{00000000-0005-0000-0000-00002F380000}"/>
    <cellStyle name="Pastaba 4 8" xfId="7367" xr:uid="{00000000-0005-0000-0000-000030380000}"/>
    <cellStyle name="Pastaba 4 8 2" xfId="15001" xr:uid="{00000000-0005-0000-0000-000031380000}"/>
    <cellStyle name="Pastaba 4 9" xfId="12130" xr:uid="{00000000-0005-0000-0000-000032380000}"/>
    <cellStyle name="Pastaba 5" xfId="7368" xr:uid="{00000000-0005-0000-0000-000033380000}"/>
    <cellStyle name="Pastaba 5 2" xfId="7369" xr:uid="{00000000-0005-0000-0000-000034380000}"/>
    <cellStyle name="Pastaba 5 2 2" xfId="7370" xr:uid="{00000000-0005-0000-0000-000035380000}"/>
    <cellStyle name="Pastaba 5 2 2 2" xfId="7371" xr:uid="{00000000-0005-0000-0000-000036380000}"/>
    <cellStyle name="Pastaba 5 2 2 2 2" xfId="7372" xr:uid="{00000000-0005-0000-0000-000037380000}"/>
    <cellStyle name="Pastaba 5 2 2 2 2 2" xfId="7373" xr:uid="{00000000-0005-0000-0000-000038380000}"/>
    <cellStyle name="Pastaba 5 2 2 2 2 2 2" xfId="15002" xr:uid="{00000000-0005-0000-0000-000039380000}"/>
    <cellStyle name="Pastaba 5 2 2 2 2 3" xfId="12198" xr:uid="{00000000-0005-0000-0000-00003A380000}"/>
    <cellStyle name="Pastaba 5 2 2 2 3" xfId="7374" xr:uid="{00000000-0005-0000-0000-00003B380000}"/>
    <cellStyle name="Pastaba 5 2 2 2 3 2" xfId="15003" xr:uid="{00000000-0005-0000-0000-00003C380000}"/>
    <cellStyle name="Pastaba 5 2 2 2 4" xfId="12197" xr:uid="{00000000-0005-0000-0000-00003D380000}"/>
    <cellStyle name="Pastaba 5 2 2 3" xfId="7375" xr:uid="{00000000-0005-0000-0000-00003E380000}"/>
    <cellStyle name="Pastaba 5 2 2 3 2" xfId="7376" xr:uid="{00000000-0005-0000-0000-00003F380000}"/>
    <cellStyle name="Pastaba 5 2 2 3 2 2" xfId="15004" xr:uid="{00000000-0005-0000-0000-000040380000}"/>
    <cellStyle name="Pastaba 5 2 2 3 3" xfId="12199" xr:uid="{00000000-0005-0000-0000-000041380000}"/>
    <cellStyle name="Pastaba 5 2 2 4" xfId="7377" xr:uid="{00000000-0005-0000-0000-000042380000}"/>
    <cellStyle name="Pastaba 5 2 2 4 2" xfId="15005" xr:uid="{00000000-0005-0000-0000-000043380000}"/>
    <cellStyle name="Pastaba 5 2 2 5" xfId="12196" xr:uid="{00000000-0005-0000-0000-000044380000}"/>
    <cellStyle name="Pastaba 5 2 3" xfId="7378" xr:uid="{00000000-0005-0000-0000-000045380000}"/>
    <cellStyle name="Pastaba 5 2 3 2" xfId="7379" xr:uid="{00000000-0005-0000-0000-000046380000}"/>
    <cellStyle name="Pastaba 5 2 3 2 2" xfId="7380" xr:uid="{00000000-0005-0000-0000-000047380000}"/>
    <cellStyle name="Pastaba 5 2 3 2 2 2" xfId="15006" xr:uid="{00000000-0005-0000-0000-000048380000}"/>
    <cellStyle name="Pastaba 5 2 3 2 3" xfId="12201" xr:uid="{00000000-0005-0000-0000-000049380000}"/>
    <cellStyle name="Pastaba 5 2 3 3" xfId="7381" xr:uid="{00000000-0005-0000-0000-00004A380000}"/>
    <cellStyle name="Pastaba 5 2 3 3 2" xfId="15007" xr:uid="{00000000-0005-0000-0000-00004B380000}"/>
    <cellStyle name="Pastaba 5 2 3 4" xfId="12200" xr:uid="{00000000-0005-0000-0000-00004C380000}"/>
    <cellStyle name="Pastaba 5 2 4" xfId="7382" xr:uid="{00000000-0005-0000-0000-00004D380000}"/>
    <cellStyle name="Pastaba 5 2 4 2" xfId="7383" xr:uid="{00000000-0005-0000-0000-00004E380000}"/>
    <cellStyle name="Pastaba 5 2 4 2 2" xfId="15008" xr:uid="{00000000-0005-0000-0000-00004F380000}"/>
    <cellStyle name="Pastaba 5 2 4 3" xfId="12202" xr:uid="{00000000-0005-0000-0000-000050380000}"/>
    <cellStyle name="Pastaba 5 2 5" xfId="7384" xr:uid="{00000000-0005-0000-0000-000051380000}"/>
    <cellStyle name="Pastaba 5 2 5 2" xfId="15009" xr:uid="{00000000-0005-0000-0000-000052380000}"/>
    <cellStyle name="Pastaba 5 2 6" xfId="12195" xr:uid="{00000000-0005-0000-0000-000053380000}"/>
    <cellStyle name="Pastaba 5 3" xfId="7385" xr:uid="{00000000-0005-0000-0000-000054380000}"/>
    <cellStyle name="Pastaba 5 3 2" xfId="7386" xr:uid="{00000000-0005-0000-0000-000055380000}"/>
    <cellStyle name="Pastaba 5 3 2 2" xfId="7387" xr:uid="{00000000-0005-0000-0000-000056380000}"/>
    <cellStyle name="Pastaba 5 3 2 2 2" xfId="7388" xr:uid="{00000000-0005-0000-0000-000057380000}"/>
    <cellStyle name="Pastaba 5 3 2 2 2 2" xfId="15010" xr:uid="{00000000-0005-0000-0000-000058380000}"/>
    <cellStyle name="Pastaba 5 3 2 2 3" xfId="12205" xr:uid="{00000000-0005-0000-0000-000059380000}"/>
    <cellStyle name="Pastaba 5 3 2 3" xfId="7389" xr:uid="{00000000-0005-0000-0000-00005A380000}"/>
    <cellStyle name="Pastaba 5 3 2 3 2" xfId="15011" xr:uid="{00000000-0005-0000-0000-00005B380000}"/>
    <cellStyle name="Pastaba 5 3 2 4" xfId="12204" xr:uid="{00000000-0005-0000-0000-00005C380000}"/>
    <cellStyle name="Pastaba 5 3 3" xfId="7390" xr:uid="{00000000-0005-0000-0000-00005D380000}"/>
    <cellStyle name="Pastaba 5 3 3 2" xfId="7391" xr:uid="{00000000-0005-0000-0000-00005E380000}"/>
    <cellStyle name="Pastaba 5 3 3 2 2" xfId="15012" xr:uid="{00000000-0005-0000-0000-00005F380000}"/>
    <cellStyle name="Pastaba 5 3 3 3" xfId="12206" xr:uid="{00000000-0005-0000-0000-000060380000}"/>
    <cellStyle name="Pastaba 5 3 4" xfId="7392" xr:uid="{00000000-0005-0000-0000-000061380000}"/>
    <cellStyle name="Pastaba 5 3 4 2" xfId="15013" xr:uid="{00000000-0005-0000-0000-000062380000}"/>
    <cellStyle name="Pastaba 5 3 5" xfId="12203" xr:uid="{00000000-0005-0000-0000-000063380000}"/>
    <cellStyle name="Pastaba 5 4" xfId="7393" xr:uid="{00000000-0005-0000-0000-000064380000}"/>
    <cellStyle name="Pastaba 5 4 2" xfId="7394" xr:uid="{00000000-0005-0000-0000-000065380000}"/>
    <cellStyle name="Pastaba 5 4 2 2" xfId="7395" xr:uid="{00000000-0005-0000-0000-000066380000}"/>
    <cellStyle name="Pastaba 5 4 2 2 2" xfId="15014" xr:uid="{00000000-0005-0000-0000-000067380000}"/>
    <cellStyle name="Pastaba 5 4 2 3" xfId="12208" xr:uid="{00000000-0005-0000-0000-000068380000}"/>
    <cellStyle name="Pastaba 5 4 3" xfId="7396" xr:uid="{00000000-0005-0000-0000-000069380000}"/>
    <cellStyle name="Pastaba 5 4 3 2" xfId="15015" xr:uid="{00000000-0005-0000-0000-00006A380000}"/>
    <cellStyle name="Pastaba 5 4 4" xfId="12207" xr:uid="{00000000-0005-0000-0000-00006B380000}"/>
    <cellStyle name="Pastaba 5 5" xfId="7397" xr:uid="{00000000-0005-0000-0000-00006C380000}"/>
    <cellStyle name="Pastaba 5 5 2" xfId="7398" xr:uid="{00000000-0005-0000-0000-00006D380000}"/>
    <cellStyle name="Pastaba 5 5 2 2" xfId="15016" xr:uid="{00000000-0005-0000-0000-00006E380000}"/>
    <cellStyle name="Pastaba 5 5 3" xfId="12209" xr:uid="{00000000-0005-0000-0000-00006F380000}"/>
    <cellStyle name="Pastaba 5 6" xfId="7399" xr:uid="{00000000-0005-0000-0000-000070380000}"/>
    <cellStyle name="Pastaba 5 6 2" xfId="15017" xr:uid="{00000000-0005-0000-0000-000071380000}"/>
    <cellStyle name="Pastaba 5 7" xfId="12194" xr:uid="{00000000-0005-0000-0000-000072380000}"/>
    <cellStyle name="Pastaba 6" xfId="7400" xr:uid="{00000000-0005-0000-0000-000073380000}"/>
    <cellStyle name="Pastaba 6 2" xfId="12426" xr:uid="{00000000-0005-0000-0000-000074380000}"/>
    <cellStyle name="Pavadinimas 2" xfId="7401" xr:uid="{00000000-0005-0000-0000-000075380000}"/>
    <cellStyle name="Pavadinimas 2 2" xfId="7402" xr:uid="{00000000-0005-0000-0000-000076380000}"/>
    <cellStyle name="Pavadinimas 2 2 2" xfId="7403" xr:uid="{00000000-0005-0000-0000-000077380000}"/>
    <cellStyle name="Pavadinimas 2 2 2 2" xfId="7404" xr:uid="{00000000-0005-0000-0000-000078380000}"/>
    <cellStyle name="Pavadinimas 2 2 2 2 2" xfId="15018" xr:uid="{00000000-0005-0000-0000-000079380000}"/>
    <cellStyle name="Pavadinimas 2 2 2 3" xfId="12212" xr:uid="{00000000-0005-0000-0000-00007A380000}"/>
    <cellStyle name="Pavadinimas 2 2 3" xfId="7405" xr:uid="{00000000-0005-0000-0000-00007B380000}"/>
    <cellStyle name="Pavadinimas 2 2 3 2" xfId="7406" xr:uid="{00000000-0005-0000-0000-00007C380000}"/>
    <cellStyle name="Pavadinimas 2 2 3 2 2" xfId="15019" xr:uid="{00000000-0005-0000-0000-00007D380000}"/>
    <cellStyle name="Pavadinimas 2 2 3 3" xfId="12213" xr:uid="{00000000-0005-0000-0000-00007E380000}"/>
    <cellStyle name="Pavadinimas 2 2 4" xfId="7407" xr:uid="{00000000-0005-0000-0000-00007F380000}"/>
    <cellStyle name="Pavadinimas 2 2 4 2" xfId="7408" xr:uid="{00000000-0005-0000-0000-000080380000}"/>
    <cellStyle name="Pavadinimas 2 2 4 2 2" xfId="15020" xr:uid="{00000000-0005-0000-0000-000081380000}"/>
    <cellStyle name="Pavadinimas 2 2 4 3" xfId="12367" xr:uid="{00000000-0005-0000-0000-000082380000}"/>
    <cellStyle name="Pavadinimas 2 2 5" xfId="7409" xr:uid="{00000000-0005-0000-0000-000083380000}"/>
    <cellStyle name="Pavadinimas 2 2 5 2" xfId="15021" xr:uid="{00000000-0005-0000-0000-000084380000}"/>
    <cellStyle name="Pavadinimas 2 2 6" xfId="12211" xr:uid="{00000000-0005-0000-0000-000085380000}"/>
    <cellStyle name="Pavadinimas 2 3" xfId="7410" xr:uid="{00000000-0005-0000-0000-000086380000}"/>
    <cellStyle name="Pavadinimas 2 3 2" xfId="7411" xr:uid="{00000000-0005-0000-0000-000087380000}"/>
    <cellStyle name="Pavadinimas 2 3 2 2" xfId="15022" xr:uid="{00000000-0005-0000-0000-000088380000}"/>
    <cellStyle name="Pavadinimas 2 3 3" xfId="12214" xr:uid="{00000000-0005-0000-0000-000089380000}"/>
    <cellStyle name="Pavadinimas 2 4" xfId="7412" xr:uid="{00000000-0005-0000-0000-00008A380000}"/>
    <cellStyle name="Pavadinimas 2 4 2" xfId="7413" xr:uid="{00000000-0005-0000-0000-00008B380000}"/>
    <cellStyle name="Pavadinimas 2 4 2 2" xfId="15023" xr:uid="{00000000-0005-0000-0000-00008C380000}"/>
    <cellStyle name="Pavadinimas 2 4 3" xfId="12215" xr:uid="{00000000-0005-0000-0000-00008D380000}"/>
    <cellStyle name="Pavadinimas 2 5" xfId="7414" xr:uid="{00000000-0005-0000-0000-00008E380000}"/>
    <cellStyle name="Pavadinimas 2 5 2" xfId="7415" xr:uid="{00000000-0005-0000-0000-00008F380000}"/>
    <cellStyle name="Pavadinimas 2 5 2 2" xfId="12467" xr:uid="{00000000-0005-0000-0000-000090380000}"/>
    <cellStyle name="Pavadinimas 2 5 3" xfId="12267" xr:uid="{00000000-0005-0000-0000-000091380000}"/>
    <cellStyle name="Pavadinimas 2 6" xfId="7416" xr:uid="{00000000-0005-0000-0000-000092380000}"/>
    <cellStyle name="Pavadinimas 2 6 2" xfId="12427" xr:uid="{00000000-0005-0000-0000-000093380000}"/>
    <cellStyle name="Pavadinimas 2 7" xfId="12210" xr:uid="{00000000-0005-0000-0000-000094380000}"/>
    <cellStyle name="Percent 2" xfId="7417" xr:uid="{00000000-0005-0000-0000-000095380000}"/>
    <cellStyle name="Percent 2 2" xfId="7418" xr:uid="{00000000-0005-0000-0000-000096380000}"/>
    <cellStyle name="Percent 2 2 2" xfId="7419" xr:uid="{00000000-0005-0000-0000-000097380000}"/>
    <cellStyle name="Percent 2 2 2 2" xfId="7420" xr:uid="{00000000-0005-0000-0000-000098380000}"/>
    <cellStyle name="Percent 2 2 2 2 2" xfId="7421" xr:uid="{00000000-0005-0000-0000-000099380000}"/>
    <cellStyle name="Percent 2 2 2 2 2 2" xfId="15024" xr:uid="{00000000-0005-0000-0000-00009A380000}"/>
    <cellStyle name="Percent 2 2 2 3" xfId="7422" xr:uid="{00000000-0005-0000-0000-00009B380000}"/>
    <cellStyle name="Percent 2 2 2 3 2" xfId="15025" xr:uid="{00000000-0005-0000-0000-00009C380000}"/>
    <cellStyle name="Percent 2 2 3" xfId="7423" xr:uid="{00000000-0005-0000-0000-00009D380000}"/>
    <cellStyle name="Percent 2 2 3 2" xfId="7424" xr:uid="{00000000-0005-0000-0000-00009E380000}"/>
    <cellStyle name="Percent 2 2 3 2 2" xfId="7425" xr:uid="{00000000-0005-0000-0000-00009F380000}"/>
    <cellStyle name="Percent 2 2 3 2 2 2" xfId="15026" xr:uid="{00000000-0005-0000-0000-0000A0380000}"/>
    <cellStyle name="Percent 2 2 3 3" xfId="7426" xr:uid="{00000000-0005-0000-0000-0000A1380000}"/>
    <cellStyle name="Percent 2 2 3 3 2" xfId="15027" xr:uid="{00000000-0005-0000-0000-0000A2380000}"/>
    <cellStyle name="Percent 2 2 4" xfId="7427" xr:uid="{00000000-0005-0000-0000-0000A3380000}"/>
    <cellStyle name="Percent 2 2 4 2" xfId="7428" xr:uid="{00000000-0005-0000-0000-0000A4380000}"/>
    <cellStyle name="Percent 2 2 4 2 2" xfId="15028" xr:uid="{00000000-0005-0000-0000-0000A5380000}"/>
    <cellStyle name="Percent 2 2 5" xfId="7429" xr:uid="{00000000-0005-0000-0000-0000A6380000}"/>
    <cellStyle name="Percent 2 2 5 2" xfId="15029" xr:uid="{00000000-0005-0000-0000-0000A7380000}"/>
    <cellStyle name="Percent 2 3" xfId="7430" xr:uid="{00000000-0005-0000-0000-0000A8380000}"/>
    <cellStyle name="Percent 2 3 2" xfId="7431" xr:uid="{00000000-0005-0000-0000-0000A9380000}"/>
    <cellStyle name="Percent 2 3 2 2" xfId="7432" xr:uid="{00000000-0005-0000-0000-0000AA380000}"/>
    <cellStyle name="Percent 2 3 2 2 2" xfId="15030" xr:uid="{00000000-0005-0000-0000-0000AB380000}"/>
    <cellStyle name="Percent 2 3 3" xfId="7433" xr:uid="{00000000-0005-0000-0000-0000AC380000}"/>
    <cellStyle name="Percent 2 3 3 2" xfId="15031" xr:uid="{00000000-0005-0000-0000-0000AD380000}"/>
    <cellStyle name="Percent 2 4" xfId="7434" xr:uid="{00000000-0005-0000-0000-0000AE380000}"/>
    <cellStyle name="Percent 2 4 2" xfId="7435" xr:uid="{00000000-0005-0000-0000-0000AF380000}"/>
    <cellStyle name="Percent 2 4 2 2" xfId="7436" xr:uid="{00000000-0005-0000-0000-0000B0380000}"/>
    <cellStyle name="Percent 2 4 2 2 2" xfId="15032" xr:uid="{00000000-0005-0000-0000-0000B1380000}"/>
    <cellStyle name="Percent 2 4 3" xfId="7437" xr:uid="{00000000-0005-0000-0000-0000B2380000}"/>
    <cellStyle name="Percent 2 4 3 2" xfId="15033" xr:uid="{00000000-0005-0000-0000-0000B3380000}"/>
    <cellStyle name="Percent 2 5" xfId="7438" xr:uid="{00000000-0005-0000-0000-0000B4380000}"/>
    <cellStyle name="Percent 2 5 2" xfId="7439" xr:uid="{00000000-0005-0000-0000-0000B5380000}"/>
    <cellStyle name="Percent 2 5 2 2" xfId="15034" xr:uid="{00000000-0005-0000-0000-0000B6380000}"/>
    <cellStyle name="Percent 2 6" xfId="7440" xr:uid="{00000000-0005-0000-0000-0000B7380000}"/>
    <cellStyle name="Percent 2 6 2" xfId="15035" xr:uid="{00000000-0005-0000-0000-0000B8380000}"/>
    <cellStyle name="Pilkku_Etelä-Savo" xfId="7441" xr:uid="{00000000-0005-0000-0000-0000B9380000}"/>
    <cellStyle name="Procentai 10" xfId="7442" xr:uid="{00000000-0005-0000-0000-0000BA380000}"/>
    <cellStyle name="Procentai 10 2" xfId="7443" xr:uid="{00000000-0005-0000-0000-0000BB380000}"/>
    <cellStyle name="Procentai 10 2 2" xfId="15036" xr:uid="{00000000-0005-0000-0000-0000BC380000}"/>
    <cellStyle name="Procentai 11" xfId="7444" xr:uid="{00000000-0005-0000-0000-0000BD380000}"/>
    <cellStyle name="Procentai 11 2" xfId="7445" xr:uid="{00000000-0005-0000-0000-0000BE380000}"/>
    <cellStyle name="Procentai 11 2 2" xfId="15037" xr:uid="{00000000-0005-0000-0000-0000BF380000}"/>
    <cellStyle name="Procentai 12" xfId="7446" xr:uid="{00000000-0005-0000-0000-0000C0380000}"/>
    <cellStyle name="Procentai 12 2" xfId="7447" xr:uid="{00000000-0005-0000-0000-0000C1380000}"/>
    <cellStyle name="Procentai 12 2 2" xfId="15038" xr:uid="{00000000-0005-0000-0000-0000C2380000}"/>
    <cellStyle name="Procentai 13" xfId="7448" xr:uid="{00000000-0005-0000-0000-0000C3380000}"/>
    <cellStyle name="Procentai 13 2" xfId="7449" xr:uid="{00000000-0005-0000-0000-0000C4380000}"/>
    <cellStyle name="Procentai 13 2 2" xfId="15039" xr:uid="{00000000-0005-0000-0000-0000C5380000}"/>
    <cellStyle name="Procentai 14" xfId="7450" xr:uid="{00000000-0005-0000-0000-0000C6380000}"/>
    <cellStyle name="Procentai 14 2" xfId="7451" xr:uid="{00000000-0005-0000-0000-0000C7380000}"/>
    <cellStyle name="Procentai 14 2 2" xfId="15040" xr:uid="{00000000-0005-0000-0000-0000C8380000}"/>
    <cellStyle name="Procentai 15" xfId="7452" xr:uid="{00000000-0005-0000-0000-0000C9380000}"/>
    <cellStyle name="Procentai 15 2" xfId="7453" xr:uid="{00000000-0005-0000-0000-0000CA380000}"/>
    <cellStyle name="Procentai 15 2 2" xfId="7454" xr:uid="{00000000-0005-0000-0000-0000CB380000}"/>
    <cellStyle name="Procentai 15 2 2 2" xfId="15041" xr:uid="{00000000-0005-0000-0000-0000CC380000}"/>
    <cellStyle name="Procentai 15 3" xfId="7455" xr:uid="{00000000-0005-0000-0000-0000CD380000}"/>
    <cellStyle name="Procentai 15 4" xfId="7456" xr:uid="{00000000-0005-0000-0000-0000CE380000}"/>
    <cellStyle name="Procentai 16" xfId="7457" xr:uid="{00000000-0005-0000-0000-0000CF380000}"/>
    <cellStyle name="Procentai 16 2" xfId="7458" xr:uid="{00000000-0005-0000-0000-0000D0380000}"/>
    <cellStyle name="Procentai 16 2 2" xfId="7459" xr:uid="{00000000-0005-0000-0000-0000D1380000}"/>
    <cellStyle name="Procentai 16 2 2 2" xfId="15042" xr:uid="{00000000-0005-0000-0000-0000D2380000}"/>
    <cellStyle name="Procentai 16 3" xfId="7460" xr:uid="{00000000-0005-0000-0000-0000D3380000}"/>
    <cellStyle name="Procentai 16 3 2" xfId="15043" xr:uid="{00000000-0005-0000-0000-0000D4380000}"/>
    <cellStyle name="Procentai 17" xfId="7461" xr:uid="{00000000-0005-0000-0000-0000D5380000}"/>
    <cellStyle name="Procentai 17 2" xfId="7462" xr:uid="{00000000-0005-0000-0000-0000D6380000}"/>
    <cellStyle name="Procentai 2" xfId="7463" xr:uid="{00000000-0005-0000-0000-0000D7380000}"/>
    <cellStyle name="Procentai 2 2" xfId="7464" xr:uid="{00000000-0005-0000-0000-0000D8380000}"/>
    <cellStyle name="Procentai 2 2 2" xfId="7465" xr:uid="{00000000-0005-0000-0000-0000D9380000}"/>
    <cellStyle name="Procentai 2 2 2 2" xfId="7466" xr:uid="{00000000-0005-0000-0000-0000DA380000}"/>
    <cellStyle name="Procentai 2 2 2 2 2" xfId="15044" xr:uid="{00000000-0005-0000-0000-0000DB380000}"/>
    <cellStyle name="Procentai 2 2 3" xfId="7467" xr:uid="{00000000-0005-0000-0000-0000DC380000}"/>
    <cellStyle name="Procentai 2 2 3 2" xfId="15045" xr:uid="{00000000-0005-0000-0000-0000DD380000}"/>
    <cellStyle name="Procentai 2 3" xfId="7468" xr:uid="{00000000-0005-0000-0000-0000DE380000}"/>
    <cellStyle name="Procentai 2 3 2" xfId="7469" xr:uid="{00000000-0005-0000-0000-0000DF380000}"/>
    <cellStyle name="Procentai 2 3 2 2" xfId="7470" xr:uid="{00000000-0005-0000-0000-0000E0380000}"/>
    <cellStyle name="Procentai 2 3 2 2 2" xfId="7471" xr:uid="{00000000-0005-0000-0000-0000E1380000}"/>
    <cellStyle name="Procentai 2 3 2 2 2 2" xfId="7472" xr:uid="{00000000-0005-0000-0000-0000E2380000}"/>
    <cellStyle name="Procentai 2 3 2 2 2 2 2" xfId="15046" xr:uid="{00000000-0005-0000-0000-0000E3380000}"/>
    <cellStyle name="Procentai 2 3 2 2 3" xfId="7473" xr:uid="{00000000-0005-0000-0000-0000E4380000}"/>
    <cellStyle name="Procentai 2 3 2 2 3 2" xfId="15047" xr:uid="{00000000-0005-0000-0000-0000E5380000}"/>
    <cellStyle name="Procentai 2 3 2 3" xfId="7474" xr:uid="{00000000-0005-0000-0000-0000E6380000}"/>
    <cellStyle name="Procentai 2 3 2 3 2" xfId="7475" xr:uid="{00000000-0005-0000-0000-0000E7380000}"/>
    <cellStyle name="Procentai 2 3 2 3 2 2" xfId="15048" xr:uid="{00000000-0005-0000-0000-0000E8380000}"/>
    <cellStyle name="Procentai 2 3 2 4" xfId="7476" xr:uid="{00000000-0005-0000-0000-0000E9380000}"/>
    <cellStyle name="Procentai 2 3 2 4 2" xfId="15049" xr:uid="{00000000-0005-0000-0000-0000EA380000}"/>
    <cellStyle name="Procentai 2 3 3" xfId="7477" xr:uid="{00000000-0005-0000-0000-0000EB380000}"/>
    <cellStyle name="Procentai 2 3 3 2" xfId="7478" xr:uid="{00000000-0005-0000-0000-0000EC380000}"/>
    <cellStyle name="Procentai 2 3 3 2 2" xfId="7479" xr:uid="{00000000-0005-0000-0000-0000ED380000}"/>
    <cellStyle name="Procentai 2 3 3 2 2 2" xfId="15050" xr:uid="{00000000-0005-0000-0000-0000EE380000}"/>
    <cellStyle name="Procentai 2 3 3 3" xfId="7480" xr:uid="{00000000-0005-0000-0000-0000EF380000}"/>
    <cellStyle name="Procentai 2 3 3 3 2" xfId="15051" xr:uid="{00000000-0005-0000-0000-0000F0380000}"/>
    <cellStyle name="Procentai 2 3 4" xfId="7481" xr:uid="{00000000-0005-0000-0000-0000F1380000}"/>
    <cellStyle name="Procentai 2 3 4 2" xfId="7482" xr:uid="{00000000-0005-0000-0000-0000F2380000}"/>
    <cellStyle name="Procentai 2 3 4 2 2" xfId="15052" xr:uid="{00000000-0005-0000-0000-0000F3380000}"/>
    <cellStyle name="Procentai 2 3 5" xfId="7483" xr:uid="{00000000-0005-0000-0000-0000F4380000}"/>
    <cellStyle name="Procentai 2 3 5 2" xfId="15053" xr:uid="{00000000-0005-0000-0000-0000F5380000}"/>
    <cellStyle name="Procentai 2 4" xfId="7484" xr:uid="{00000000-0005-0000-0000-0000F6380000}"/>
    <cellStyle name="Procentai 2 4 2" xfId="7485" xr:uid="{00000000-0005-0000-0000-0000F7380000}"/>
    <cellStyle name="Procentai 2 4 2 2" xfId="15054" xr:uid="{00000000-0005-0000-0000-0000F8380000}"/>
    <cellStyle name="Procentai 2 5" xfId="7486" xr:uid="{00000000-0005-0000-0000-0000F9380000}"/>
    <cellStyle name="Procentai 2 5 2" xfId="7487" xr:uid="{00000000-0005-0000-0000-0000FA380000}"/>
    <cellStyle name="Procentai 2 5 2 2" xfId="7488" xr:uid="{00000000-0005-0000-0000-0000FB380000}"/>
    <cellStyle name="Procentai 2 5 2 2 2" xfId="7489" xr:uid="{00000000-0005-0000-0000-0000FC380000}"/>
    <cellStyle name="Procentai 2 5 2 2 2 2" xfId="15055" xr:uid="{00000000-0005-0000-0000-0000FD380000}"/>
    <cellStyle name="Procentai 2 5 2 3" xfId="7490" xr:uid="{00000000-0005-0000-0000-0000FE380000}"/>
    <cellStyle name="Procentai 2 5 2 3 2" xfId="15056" xr:uid="{00000000-0005-0000-0000-0000FF380000}"/>
    <cellStyle name="Procentai 2 5 3" xfId="7491" xr:uid="{00000000-0005-0000-0000-000000390000}"/>
    <cellStyle name="Procentai 2 5 3 2" xfId="7492" xr:uid="{00000000-0005-0000-0000-000001390000}"/>
    <cellStyle name="Procentai 2 5 3 2 2" xfId="15057" xr:uid="{00000000-0005-0000-0000-000002390000}"/>
    <cellStyle name="Procentai 2 5 4" xfId="7493" xr:uid="{00000000-0005-0000-0000-000003390000}"/>
    <cellStyle name="Procentai 2 5 4 2" xfId="15058" xr:uid="{00000000-0005-0000-0000-000004390000}"/>
    <cellStyle name="Procentai 2 6" xfId="7494" xr:uid="{00000000-0005-0000-0000-000005390000}"/>
    <cellStyle name="Procentai 2 6 2" xfId="7495" xr:uid="{00000000-0005-0000-0000-000006390000}"/>
    <cellStyle name="Procentai 2 6 2 2" xfId="15059" xr:uid="{00000000-0005-0000-0000-000007390000}"/>
    <cellStyle name="Procentai 2 7" xfId="7496" xr:uid="{00000000-0005-0000-0000-000008390000}"/>
    <cellStyle name="Procentai 2 7 2" xfId="7497" xr:uid="{00000000-0005-0000-0000-000009390000}"/>
    <cellStyle name="Procentai 2 7 2 2" xfId="15060" xr:uid="{00000000-0005-0000-0000-00000A390000}"/>
    <cellStyle name="Procentai 2 8" xfId="7498" xr:uid="{00000000-0005-0000-0000-00000B390000}"/>
    <cellStyle name="Procentai 2 8 2" xfId="7499" xr:uid="{00000000-0005-0000-0000-00000C390000}"/>
    <cellStyle name="Procentai 2 8 2 2" xfId="15061" xr:uid="{00000000-0005-0000-0000-00000D390000}"/>
    <cellStyle name="Procentai 2 9" xfId="7500" xr:uid="{00000000-0005-0000-0000-00000E390000}"/>
    <cellStyle name="Procentai 3" xfId="7501" xr:uid="{00000000-0005-0000-0000-00000F390000}"/>
    <cellStyle name="Procentai 3 2" xfId="7502" xr:uid="{00000000-0005-0000-0000-000010390000}"/>
    <cellStyle name="Procentai 3 2 2" xfId="7503" xr:uid="{00000000-0005-0000-0000-000011390000}"/>
    <cellStyle name="Procentai 3 2 2 2" xfId="7504" xr:uid="{00000000-0005-0000-0000-000012390000}"/>
    <cellStyle name="Procentai 3 2 2 2 2" xfId="7505" xr:uid="{00000000-0005-0000-0000-000013390000}"/>
    <cellStyle name="Procentai 3 2 2 2 2 2" xfId="7506" xr:uid="{00000000-0005-0000-0000-000014390000}"/>
    <cellStyle name="Procentai 3 2 2 2 2 2 2" xfId="15062" xr:uid="{00000000-0005-0000-0000-000015390000}"/>
    <cellStyle name="Procentai 3 2 2 2 3" xfId="7507" xr:uid="{00000000-0005-0000-0000-000016390000}"/>
    <cellStyle name="Procentai 3 2 2 2 3 2" xfId="15063" xr:uid="{00000000-0005-0000-0000-000017390000}"/>
    <cellStyle name="Procentai 3 2 2 3" xfId="7508" xr:uid="{00000000-0005-0000-0000-000018390000}"/>
    <cellStyle name="Procentai 3 2 2 3 2" xfId="7509" xr:uid="{00000000-0005-0000-0000-000019390000}"/>
    <cellStyle name="Procentai 3 2 2 3 2 2" xfId="15064" xr:uid="{00000000-0005-0000-0000-00001A390000}"/>
    <cellStyle name="Procentai 3 2 2 4" xfId="7510" xr:uid="{00000000-0005-0000-0000-00001B390000}"/>
    <cellStyle name="Procentai 3 2 2 4 2" xfId="15065" xr:uid="{00000000-0005-0000-0000-00001C390000}"/>
    <cellStyle name="Procentai 3 2 3" xfId="7511" xr:uid="{00000000-0005-0000-0000-00001D390000}"/>
    <cellStyle name="Procentai 3 2 3 2" xfId="7512" xr:uid="{00000000-0005-0000-0000-00001E390000}"/>
    <cellStyle name="Procentai 3 2 3 2 2" xfId="7513" xr:uid="{00000000-0005-0000-0000-00001F390000}"/>
    <cellStyle name="Procentai 3 2 3 2 2 2" xfId="15066" xr:uid="{00000000-0005-0000-0000-000020390000}"/>
    <cellStyle name="Procentai 3 2 3 3" xfId="7514" xr:uid="{00000000-0005-0000-0000-000021390000}"/>
    <cellStyle name="Procentai 3 2 3 3 2" xfId="15067" xr:uid="{00000000-0005-0000-0000-000022390000}"/>
    <cellStyle name="Procentai 3 2 4" xfId="7515" xr:uid="{00000000-0005-0000-0000-000023390000}"/>
    <cellStyle name="Procentai 3 2 4 2" xfId="7516" xr:uid="{00000000-0005-0000-0000-000024390000}"/>
    <cellStyle name="Procentai 3 2 4 2 2" xfId="15068" xr:uid="{00000000-0005-0000-0000-000025390000}"/>
    <cellStyle name="Procentai 3 2 5" xfId="7517" xr:uid="{00000000-0005-0000-0000-000026390000}"/>
    <cellStyle name="Procentai 3 2 5 2" xfId="15069" xr:uid="{00000000-0005-0000-0000-000027390000}"/>
    <cellStyle name="Procentai 3 3" xfId="7518" xr:uid="{00000000-0005-0000-0000-000028390000}"/>
    <cellStyle name="Procentai 3 3 2" xfId="7519" xr:uid="{00000000-0005-0000-0000-000029390000}"/>
    <cellStyle name="Procentai 3 3 2 2" xfId="15070" xr:uid="{00000000-0005-0000-0000-00002A390000}"/>
    <cellStyle name="Procentai 3 4" xfId="7520" xr:uid="{00000000-0005-0000-0000-00002B390000}"/>
    <cellStyle name="Procentai 3 4 2" xfId="7521" xr:uid="{00000000-0005-0000-0000-00002C390000}"/>
    <cellStyle name="Procentai 3 4 2 2" xfId="7522" xr:uid="{00000000-0005-0000-0000-00002D390000}"/>
    <cellStyle name="Procentai 3 4 2 2 2" xfId="7523" xr:uid="{00000000-0005-0000-0000-00002E390000}"/>
    <cellStyle name="Procentai 3 4 2 2 2 2" xfId="15071" xr:uid="{00000000-0005-0000-0000-00002F390000}"/>
    <cellStyle name="Procentai 3 4 2 3" xfId="7524" xr:uid="{00000000-0005-0000-0000-000030390000}"/>
    <cellStyle name="Procentai 3 4 2 3 2" xfId="15072" xr:uid="{00000000-0005-0000-0000-000031390000}"/>
    <cellStyle name="Procentai 3 4 3" xfId="7525" xr:uid="{00000000-0005-0000-0000-000032390000}"/>
    <cellStyle name="Procentai 3 4 3 2" xfId="7526" xr:uid="{00000000-0005-0000-0000-000033390000}"/>
    <cellStyle name="Procentai 3 4 3 2 2" xfId="15073" xr:uid="{00000000-0005-0000-0000-000034390000}"/>
    <cellStyle name="Procentai 3 4 4" xfId="7527" xr:uid="{00000000-0005-0000-0000-000035390000}"/>
    <cellStyle name="Procentai 3 4 4 2" xfId="15074" xr:uid="{00000000-0005-0000-0000-000036390000}"/>
    <cellStyle name="Procentai 3 5" xfId="7528" xr:uid="{00000000-0005-0000-0000-000037390000}"/>
    <cellStyle name="Procentai 4" xfId="7529" xr:uid="{00000000-0005-0000-0000-000038390000}"/>
    <cellStyle name="Procentai 4 2" xfId="7530" xr:uid="{00000000-0005-0000-0000-000039390000}"/>
    <cellStyle name="Procentai 4 2 2" xfId="7531" xr:uid="{00000000-0005-0000-0000-00003A390000}"/>
    <cellStyle name="Procentai 4 2 2 2" xfId="7532" xr:uid="{00000000-0005-0000-0000-00003B390000}"/>
    <cellStyle name="Procentai 4 2 2 2 2" xfId="7533" xr:uid="{00000000-0005-0000-0000-00003C390000}"/>
    <cellStyle name="Procentai 4 2 2 2 2 2" xfId="7534" xr:uid="{00000000-0005-0000-0000-00003D390000}"/>
    <cellStyle name="Procentai 4 2 2 2 2 2 2" xfId="15075" xr:uid="{00000000-0005-0000-0000-00003E390000}"/>
    <cellStyle name="Procentai 4 2 2 2 3" xfId="7535" xr:uid="{00000000-0005-0000-0000-00003F390000}"/>
    <cellStyle name="Procentai 4 2 2 2 3 2" xfId="15076" xr:uid="{00000000-0005-0000-0000-000040390000}"/>
    <cellStyle name="Procentai 4 2 2 3" xfId="7536" xr:uid="{00000000-0005-0000-0000-000041390000}"/>
    <cellStyle name="Procentai 4 2 2 3 2" xfId="7537" xr:uid="{00000000-0005-0000-0000-000042390000}"/>
    <cellStyle name="Procentai 4 2 2 3 2 2" xfId="15077" xr:uid="{00000000-0005-0000-0000-000043390000}"/>
    <cellStyle name="Procentai 4 2 2 4" xfId="7538" xr:uid="{00000000-0005-0000-0000-000044390000}"/>
    <cellStyle name="Procentai 4 2 2 4 2" xfId="15078" xr:uid="{00000000-0005-0000-0000-000045390000}"/>
    <cellStyle name="Procentai 4 2 3" xfId="7539" xr:uid="{00000000-0005-0000-0000-000046390000}"/>
    <cellStyle name="Procentai 4 2 3 2" xfId="7540" xr:uid="{00000000-0005-0000-0000-000047390000}"/>
    <cellStyle name="Procentai 4 2 3 2 2" xfId="7541" xr:uid="{00000000-0005-0000-0000-000048390000}"/>
    <cellStyle name="Procentai 4 2 3 2 2 2" xfId="15079" xr:uid="{00000000-0005-0000-0000-000049390000}"/>
    <cellStyle name="Procentai 4 2 3 3" xfId="7542" xr:uid="{00000000-0005-0000-0000-00004A390000}"/>
    <cellStyle name="Procentai 4 2 3 3 2" xfId="15080" xr:uid="{00000000-0005-0000-0000-00004B390000}"/>
    <cellStyle name="Procentai 4 2 4" xfId="7543" xr:uid="{00000000-0005-0000-0000-00004C390000}"/>
    <cellStyle name="Procentai 4 2 4 2" xfId="7544" xr:uid="{00000000-0005-0000-0000-00004D390000}"/>
    <cellStyle name="Procentai 4 2 4 2 2" xfId="15081" xr:uid="{00000000-0005-0000-0000-00004E390000}"/>
    <cellStyle name="Procentai 4 2 5" xfId="7545" xr:uid="{00000000-0005-0000-0000-00004F390000}"/>
    <cellStyle name="Procentai 4 2 5 2" xfId="15082" xr:uid="{00000000-0005-0000-0000-000050390000}"/>
    <cellStyle name="Procentai 4 3" xfId="7546" xr:uid="{00000000-0005-0000-0000-000051390000}"/>
    <cellStyle name="Procentai 4 3 2" xfId="7547" xr:uid="{00000000-0005-0000-0000-000052390000}"/>
    <cellStyle name="Procentai 4 3 2 2" xfId="15083" xr:uid="{00000000-0005-0000-0000-000053390000}"/>
    <cellStyle name="Procentai 4 4" xfId="7548" xr:uid="{00000000-0005-0000-0000-000054390000}"/>
    <cellStyle name="Procentai 4 4 2" xfId="7549" xr:uid="{00000000-0005-0000-0000-000055390000}"/>
    <cellStyle name="Procentai 4 4 2 2" xfId="7550" xr:uid="{00000000-0005-0000-0000-000056390000}"/>
    <cellStyle name="Procentai 4 4 2 2 2" xfId="7551" xr:uid="{00000000-0005-0000-0000-000057390000}"/>
    <cellStyle name="Procentai 4 4 2 2 2 2" xfId="15084" xr:uid="{00000000-0005-0000-0000-000058390000}"/>
    <cellStyle name="Procentai 4 4 2 3" xfId="7552" xr:uid="{00000000-0005-0000-0000-000059390000}"/>
    <cellStyle name="Procentai 4 4 2 3 2" xfId="15085" xr:uid="{00000000-0005-0000-0000-00005A390000}"/>
    <cellStyle name="Procentai 4 4 3" xfId="7553" xr:uid="{00000000-0005-0000-0000-00005B390000}"/>
    <cellStyle name="Procentai 4 4 3 2" xfId="7554" xr:uid="{00000000-0005-0000-0000-00005C390000}"/>
    <cellStyle name="Procentai 4 4 3 2 2" xfId="15086" xr:uid="{00000000-0005-0000-0000-00005D390000}"/>
    <cellStyle name="Procentai 4 4 4" xfId="7555" xr:uid="{00000000-0005-0000-0000-00005E390000}"/>
    <cellStyle name="Procentai 4 4 4 2" xfId="15087" xr:uid="{00000000-0005-0000-0000-00005F390000}"/>
    <cellStyle name="Procentai 4 5" xfId="7556" xr:uid="{00000000-0005-0000-0000-000060390000}"/>
    <cellStyle name="Procentai 4 5 2" xfId="15088" xr:uid="{00000000-0005-0000-0000-000061390000}"/>
    <cellStyle name="Procentai 5" xfId="7557" xr:uid="{00000000-0005-0000-0000-000062390000}"/>
    <cellStyle name="Procentai 5 2" xfId="7558" xr:uid="{00000000-0005-0000-0000-000063390000}"/>
    <cellStyle name="Procentai 5 2 2" xfId="7559" xr:uid="{00000000-0005-0000-0000-000064390000}"/>
    <cellStyle name="Procentai 5 2 2 2" xfId="7560" xr:uid="{00000000-0005-0000-0000-000065390000}"/>
    <cellStyle name="Procentai 5 2 2 2 2" xfId="7561" xr:uid="{00000000-0005-0000-0000-000066390000}"/>
    <cellStyle name="Procentai 5 2 2 2 2 2" xfId="7562" xr:uid="{00000000-0005-0000-0000-000067390000}"/>
    <cellStyle name="Procentai 5 2 2 2 2 2 2" xfId="15089" xr:uid="{00000000-0005-0000-0000-000068390000}"/>
    <cellStyle name="Procentai 5 2 2 2 3" xfId="7563" xr:uid="{00000000-0005-0000-0000-000069390000}"/>
    <cellStyle name="Procentai 5 2 2 2 3 2" xfId="15090" xr:uid="{00000000-0005-0000-0000-00006A390000}"/>
    <cellStyle name="Procentai 5 2 2 3" xfId="7564" xr:uid="{00000000-0005-0000-0000-00006B390000}"/>
    <cellStyle name="Procentai 5 2 2 3 2" xfId="7565" xr:uid="{00000000-0005-0000-0000-00006C390000}"/>
    <cellStyle name="Procentai 5 2 2 3 2 2" xfId="15091" xr:uid="{00000000-0005-0000-0000-00006D390000}"/>
    <cellStyle name="Procentai 5 2 2 4" xfId="7566" xr:uid="{00000000-0005-0000-0000-00006E390000}"/>
    <cellStyle name="Procentai 5 2 2 4 2" xfId="15092" xr:uid="{00000000-0005-0000-0000-00006F390000}"/>
    <cellStyle name="Procentai 5 2 3" xfId="7567" xr:uid="{00000000-0005-0000-0000-000070390000}"/>
    <cellStyle name="Procentai 5 2 3 2" xfId="7568" xr:uid="{00000000-0005-0000-0000-000071390000}"/>
    <cellStyle name="Procentai 5 2 3 2 2" xfId="7569" xr:uid="{00000000-0005-0000-0000-000072390000}"/>
    <cellStyle name="Procentai 5 2 3 2 2 2" xfId="15093" xr:uid="{00000000-0005-0000-0000-000073390000}"/>
    <cellStyle name="Procentai 5 2 3 3" xfId="7570" xr:uid="{00000000-0005-0000-0000-000074390000}"/>
    <cellStyle name="Procentai 5 2 3 3 2" xfId="15094" xr:uid="{00000000-0005-0000-0000-000075390000}"/>
    <cellStyle name="Procentai 5 2 4" xfId="7571" xr:uid="{00000000-0005-0000-0000-000076390000}"/>
    <cellStyle name="Procentai 5 2 4 2" xfId="7572" xr:uid="{00000000-0005-0000-0000-000077390000}"/>
    <cellStyle name="Procentai 5 2 4 2 2" xfId="15095" xr:uid="{00000000-0005-0000-0000-000078390000}"/>
    <cellStyle name="Procentai 5 2 5" xfId="7573" xr:uid="{00000000-0005-0000-0000-000079390000}"/>
    <cellStyle name="Procentai 5 2 5 2" xfId="15096" xr:uid="{00000000-0005-0000-0000-00007A390000}"/>
    <cellStyle name="Procentai 5 3" xfId="7574" xr:uid="{00000000-0005-0000-0000-00007B390000}"/>
    <cellStyle name="Procentai 5 3 2" xfId="7575" xr:uid="{00000000-0005-0000-0000-00007C390000}"/>
    <cellStyle name="Procentai 5 3 2 2" xfId="7576" xr:uid="{00000000-0005-0000-0000-00007D390000}"/>
    <cellStyle name="Procentai 5 3 2 2 2" xfId="7577" xr:uid="{00000000-0005-0000-0000-00007E390000}"/>
    <cellStyle name="Procentai 5 3 2 2 2 2" xfId="15097" xr:uid="{00000000-0005-0000-0000-00007F390000}"/>
    <cellStyle name="Procentai 5 3 2 3" xfId="7578" xr:uid="{00000000-0005-0000-0000-000080390000}"/>
    <cellStyle name="Procentai 5 3 2 3 2" xfId="15098" xr:uid="{00000000-0005-0000-0000-000081390000}"/>
    <cellStyle name="Procentai 5 3 3" xfId="7579" xr:uid="{00000000-0005-0000-0000-000082390000}"/>
    <cellStyle name="Procentai 5 3 3 2" xfId="7580" xr:uid="{00000000-0005-0000-0000-000083390000}"/>
    <cellStyle name="Procentai 5 3 3 2 2" xfId="15099" xr:uid="{00000000-0005-0000-0000-000084390000}"/>
    <cellStyle name="Procentai 5 3 4" xfId="7581" xr:uid="{00000000-0005-0000-0000-000085390000}"/>
    <cellStyle name="Procentai 5 3 4 2" xfId="15100" xr:uid="{00000000-0005-0000-0000-000086390000}"/>
    <cellStyle name="Procentai 5 4" xfId="7582" xr:uid="{00000000-0005-0000-0000-000087390000}"/>
    <cellStyle name="Procentai 6" xfId="7583" xr:uid="{00000000-0005-0000-0000-000088390000}"/>
    <cellStyle name="Procentai 6 2" xfId="7584" xr:uid="{00000000-0005-0000-0000-000089390000}"/>
    <cellStyle name="Procentai 6 2 2" xfId="7585" xr:uid="{00000000-0005-0000-0000-00008A390000}"/>
    <cellStyle name="Procentai 6 2 2 2" xfId="7586" xr:uid="{00000000-0005-0000-0000-00008B390000}"/>
    <cellStyle name="Procentai 6 2 2 2 2" xfId="7587" xr:uid="{00000000-0005-0000-0000-00008C390000}"/>
    <cellStyle name="Procentai 6 2 2 2 2 2" xfId="7588" xr:uid="{00000000-0005-0000-0000-00008D390000}"/>
    <cellStyle name="Procentai 6 2 2 2 2 2 2" xfId="15101" xr:uid="{00000000-0005-0000-0000-00008E390000}"/>
    <cellStyle name="Procentai 6 2 2 2 3" xfId="7589" xr:uid="{00000000-0005-0000-0000-00008F390000}"/>
    <cellStyle name="Procentai 6 2 2 2 3 2" xfId="15102" xr:uid="{00000000-0005-0000-0000-000090390000}"/>
    <cellStyle name="Procentai 6 2 2 3" xfId="7590" xr:uid="{00000000-0005-0000-0000-000091390000}"/>
    <cellStyle name="Procentai 6 2 2 3 2" xfId="7591" xr:uid="{00000000-0005-0000-0000-000092390000}"/>
    <cellStyle name="Procentai 6 2 2 3 2 2" xfId="15103" xr:uid="{00000000-0005-0000-0000-000093390000}"/>
    <cellStyle name="Procentai 6 2 2 4" xfId="7592" xr:uid="{00000000-0005-0000-0000-000094390000}"/>
    <cellStyle name="Procentai 6 2 2 4 2" xfId="15104" xr:uid="{00000000-0005-0000-0000-000095390000}"/>
    <cellStyle name="Procentai 6 2 3" xfId="7593" xr:uid="{00000000-0005-0000-0000-000096390000}"/>
    <cellStyle name="Procentai 6 2 3 2" xfId="7594" xr:uid="{00000000-0005-0000-0000-000097390000}"/>
    <cellStyle name="Procentai 6 2 3 2 2" xfId="7595" xr:uid="{00000000-0005-0000-0000-000098390000}"/>
    <cellStyle name="Procentai 6 2 3 2 2 2" xfId="15105" xr:uid="{00000000-0005-0000-0000-000099390000}"/>
    <cellStyle name="Procentai 6 2 3 3" xfId="7596" xr:uid="{00000000-0005-0000-0000-00009A390000}"/>
    <cellStyle name="Procentai 6 2 3 3 2" xfId="15106" xr:uid="{00000000-0005-0000-0000-00009B390000}"/>
    <cellStyle name="Procentai 6 2 4" xfId="7597" xr:uid="{00000000-0005-0000-0000-00009C390000}"/>
    <cellStyle name="Procentai 6 2 4 2" xfId="7598" xr:uid="{00000000-0005-0000-0000-00009D390000}"/>
    <cellStyle name="Procentai 6 2 4 2 2" xfId="15107" xr:uid="{00000000-0005-0000-0000-00009E390000}"/>
    <cellStyle name="Procentai 6 2 5" xfId="7599" xr:uid="{00000000-0005-0000-0000-00009F390000}"/>
    <cellStyle name="Procentai 6 2 5 2" xfId="15108" xr:uid="{00000000-0005-0000-0000-0000A0390000}"/>
    <cellStyle name="Procentai 6 3" xfId="7600" xr:uid="{00000000-0005-0000-0000-0000A1390000}"/>
    <cellStyle name="Procentai 6 3 2" xfId="7601" xr:uid="{00000000-0005-0000-0000-0000A2390000}"/>
    <cellStyle name="Procentai 6 3 2 2" xfId="7602" xr:uid="{00000000-0005-0000-0000-0000A3390000}"/>
    <cellStyle name="Procentai 6 3 2 2 2" xfId="7603" xr:uid="{00000000-0005-0000-0000-0000A4390000}"/>
    <cellStyle name="Procentai 6 3 2 2 2 2" xfId="15109" xr:uid="{00000000-0005-0000-0000-0000A5390000}"/>
    <cellStyle name="Procentai 6 3 2 3" xfId="7604" xr:uid="{00000000-0005-0000-0000-0000A6390000}"/>
    <cellStyle name="Procentai 6 3 2 3 2" xfId="15110" xr:uid="{00000000-0005-0000-0000-0000A7390000}"/>
    <cellStyle name="Procentai 6 3 3" xfId="7605" xr:uid="{00000000-0005-0000-0000-0000A8390000}"/>
    <cellStyle name="Procentai 6 3 3 2" xfId="7606" xr:uid="{00000000-0005-0000-0000-0000A9390000}"/>
    <cellStyle name="Procentai 6 3 3 2 2" xfId="15111" xr:uid="{00000000-0005-0000-0000-0000AA390000}"/>
    <cellStyle name="Procentai 6 3 4" xfId="7607" xr:uid="{00000000-0005-0000-0000-0000AB390000}"/>
    <cellStyle name="Procentai 6 3 4 2" xfId="15112" xr:uid="{00000000-0005-0000-0000-0000AC390000}"/>
    <cellStyle name="Procentai 6 4" xfId="7608" xr:uid="{00000000-0005-0000-0000-0000AD390000}"/>
    <cellStyle name="Procentai 7" xfId="7609" xr:uid="{00000000-0005-0000-0000-0000AE390000}"/>
    <cellStyle name="Procentai 7 2" xfId="7610" xr:uid="{00000000-0005-0000-0000-0000AF390000}"/>
    <cellStyle name="Procentai 7 2 2" xfId="15113" xr:uid="{00000000-0005-0000-0000-0000B0390000}"/>
    <cellStyle name="Procentai 8" xfId="7611" xr:uid="{00000000-0005-0000-0000-0000B1390000}"/>
    <cellStyle name="Procentai 8 2" xfId="7612" xr:uid="{00000000-0005-0000-0000-0000B2390000}"/>
    <cellStyle name="Procentai 8 2 2" xfId="7613" xr:uid="{00000000-0005-0000-0000-0000B3390000}"/>
    <cellStyle name="Procentai 8 2 2 2" xfId="7614" xr:uid="{00000000-0005-0000-0000-0000B4390000}"/>
    <cellStyle name="Procentai 8 2 2 2 10" xfId="7615" xr:uid="{00000000-0005-0000-0000-0000B5390000}"/>
    <cellStyle name="Procentai 8 2 2 2 10 2" xfId="15114" xr:uid="{00000000-0005-0000-0000-0000B6390000}"/>
    <cellStyle name="Procentai 8 2 2 2 2" xfId="7616" xr:uid="{00000000-0005-0000-0000-0000B7390000}"/>
    <cellStyle name="Procentai 8 2 2 2 2 2" xfId="7617" xr:uid="{00000000-0005-0000-0000-0000B8390000}"/>
    <cellStyle name="Procentai 8 2 2 2 2 2 2" xfId="7618" xr:uid="{00000000-0005-0000-0000-0000B9390000}"/>
    <cellStyle name="Procentai 8 2 2 2 2 2 2 2" xfId="15115" xr:uid="{00000000-0005-0000-0000-0000BA390000}"/>
    <cellStyle name="Procentai 8 2 2 2 2 3" xfId="7619" xr:uid="{00000000-0005-0000-0000-0000BB390000}"/>
    <cellStyle name="Procentai 8 2 2 2 2 3 2" xfId="15116" xr:uid="{00000000-0005-0000-0000-0000BC390000}"/>
    <cellStyle name="Procentai 8 2 2 2 3" xfId="7620" xr:uid="{00000000-0005-0000-0000-0000BD390000}"/>
    <cellStyle name="Procentai 8 2 2 2 3 2" xfId="7621" xr:uid="{00000000-0005-0000-0000-0000BE390000}"/>
    <cellStyle name="Procentai 8 2 2 2 3 2 2" xfId="7622" xr:uid="{00000000-0005-0000-0000-0000BF390000}"/>
    <cellStyle name="Procentai 8 2 2 2 3 2 2 2" xfId="15117" xr:uid="{00000000-0005-0000-0000-0000C0390000}"/>
    <cellStyle name="Procentai 8 2 2 2 3 3" xfId="7623" xr:uid="{00000000-0005-0000-0000-0000C1390000}"/>
    <cellStyle name="Procentai 8 2 2 2 3 3 2" xfId="15118" xr:uid="{00000000-0005-0000-0000-0000C2390000}"/>
    <cellStyle name="Procentai 8 2 2 2 4" xfId="7624" xr:uid="{00000000-0005-0000-0000-0000C3390000}"/>
    <cellStyle name="Procentai 8 2 2 2 4 2" xfId="7625" xr:uid="{00000000-0005-0000-0000-0000C4390000}"/>
    <cellStyle name="Procentai 8 2 2 2 4 2 2" xfId="7626" xr:uid="{00000000-0005-0000-0000-0000C5390000}"/>
    <cellStyle name="Procentai 8 2 2 2 4 2 2 2" xfId="15119" xr:uid="{00000000-0005-0000-0000-0000C6390000}"/>
    <cellStyle name="Procentai 8 2 2 2 4 3" xfId="7627" xr:uid="{00000000-0005-0000-0000-0000C7390000}"/>
    <cellStyle name="Procentai 8 2 2 2 4 3 2" xfId="15120" xr:uid="{00000000-0005-0000-0000-0000C8390000}"/>
    <cellStyle name="Procentai 8 2 2 2 5" xfId="7628" xr:uid="{00000000-0005-0000-0000-0000C9390000}"/>
    <cellStyle name="Procentai 8 2 2 2 5 2" xfId="7629" xr:uid="{00000000-0005-0000-0000-0000CA390000}"/>
    <cellStyle name="Procentai 8 2 2 2 5 2 2" xfId="7630" xr:uid="{00000000-0005-0000-0000-0000CB390000}"/>
    <cellStyle name="Procentai 8 2 2 2 5 2 2 2" xfId="15121" xr:uid="{00000000-0005-0000-0000-0000CC390000}"/>
    <cellStyle name="Procentai 8 2 2 2 5 3" xfId="7631" xr:uid="{00000000-0005-0000-0000-0000CD390000}"/>
    <cellStyle name="Procentai 8 2 2 2 5 3 2" xfId="15122" xr:uid="{00000000-0005-0000-0000-0000CE390000}"/>
    <cellStyle name="Procentai 8 2 2 2 6" xfId="7632" xr:uid="{00000000-0005-0000-0000-0000CF390000}"/>
    <cellStyle name="Procentai 8 2 2 2 6 2" xfId="7633" xr:uid="{00000000-0005-0000-0000-0000D0390000}"/>
    <cellStyle name="Procentai 8 2 2 2 6 2 2" xfId="7634" xr:uid="{00000000-0005-0000-0000-0000D1390000}"/>
    <cellStyle name="Procentai 8 2 2 2 6 2 2 2" xfId="15123" xr:uid="{00000000-0005-0000-0000-0000D2390000}"/>
    <cellStyle name="Procentai 8 2 2 2 6 3" xfId="7635" xr:uid="{00000000-0005-0000-0000-0000D3390000}"/>
    <cellStyle name="Procentai 8 2 2 2 6 3 2" xfId="15124" xr:uid="{00000000-0005-0000-0000-0000D4390000}"/>
    <cellStyle name="Procentai 8 2 2 2 7" xfId="7636" xr:uid="{00000000-0005-0000-0000-0000D5390000}"/>
    <cellStyle name="Procentai 8 2 2 2 7 2" xfId="7637" xr:uid="{00000000-0005-0000-0000-0000D6390000}"/>
    <cellStyle name="Procentai 8 2 2 2 7 2 2" xfId="7638" xr:uid="{00000000-0005-0000-0000-0000D7390000}"/>
    <cellStyle name="Procentai 8 2 2 2 7 2 2 2" xfId="15125" xr:uid="{00000000-0005-0000-0000-0000D8390000}"/>
    <cellStyle name="Procentai 8 2 2 2 7 3" xfId="7639" xr:uid="{00000000-0005-0000-0000-0000D9390000}"/>
    <cellStyle name="Procentai 8 2 2 2 7 3 2" xfId="15126" xr:uid="{00000000-0005-0000-0000-0000DA390000}"/>
    <cellStyle name="Procentai 8 2 2 2 8" xfId="7640" xr:uid="{00000000-0005-0000-0000-0000DB390000}"/>
    <cellStyle name="Procentai 8 2 2 2 8 2" xfId="7641" xr:uid="{00000000-0005-0000-0000-0000DC390000}"/>
    <cellStyle name="Procentai 8 2 2 2 8 2 2" xfId="7642" xr:uid="{00000000-0005-0000-0000-0000DD390000}"/>
    <cellStyle name="Procentai 8 2 2 2 8 2 2 2" xfId="15127" xr:uid="{00000000-0005-0000-0000-0000DE390000}"/>
    <cellStyle name="Procentai 8 2 2 2 8 3" xfId="7643" xr:uid="{00000000-0005-0000-0000-0000DF390000}"/>
    <cellStyle name="Procentai 8 2 2 2 8 3 2" xfId="15128" xr:uid="{00000000-0005-0000-0000-0000E0390000}"/>
    <cellStyle name="Procentai 8 2 2 2 9" xfId="7644" xr:uid="{00000000-0005-0000-0000-0000E1390000}"/>
    <cellStyle name="Procentai 8 2 2 2 9 2" xfId="7645" xr:uid="{00000000-0005-0000-0000-0000E2390000}"/>
    <cellStyle name="Procentai 8 2 2 2 9 2 2" xfId="15129" xr:uid="{00000000-0005-0000-0000-0000E3390000}"/>
    <cellStyle name="Procentai 8 2 2 3" xfId="7646" xr:uid="{00000000-0005-0000-0000-0000E4390000}"/>
    <cellStyle name="Procentai 8 2 2 3 2" xfId="7647" xr:uid="{00000000-0005-0000-0000-0000E5390000}"/>
    <cellStyle name="Procentai 8 2 2 3 2 2" xfId="7648" xr:uid="{00000000-0005-0000-0000-0000E6390000}"/>
    <cellStyle name="Procentai 8 2 2 3 2 2 2" xfId="15130" xr:uid="{00000000-0005-0000-0000-0000E7390000}"/>
    <cellStyle name="Procentai 8 2 2 3 3" xfId="7649" xr:uid="{00000000-0005-0000-0000-0000E8390000}"/>
    <cellStyle name="Procentai 8 2 2 3 3 2" xfId="15131" xr:uid="{00000000-0005-0000-0000-0000E9390000}"/>
    <cellStyle name="Procentai 8 2 2 4" xfId="7650" xr:uid="{00000000-0005-0000-0000-0000EA390000}"/>
    <cellStyle name="Procentai 8 2 2 4 2" xfId="7651" xr:uid="{00000000-0005-0000-0000-0000EB390000}"/>
    <cellStyle name="Procentai 8 2 2 4 2 2" xfId="15132" xr:uid="{00000000-0005-0000-0000-0000EC390000}"/>
    <cellStyle name="Procentai 8 2 2 5" xfId="7652" xr:uid="{00000000-0005-0000-0000-0000ED390000}"/>
    <cellStyle name="Procentai 8 2 2 5 2" xfId="15133" xr:uid="{00000000-0005-0000-0000-0000EE390000}"/>
    <cellStyle name="Procentai 8 2 3" xfId="7653" xr:uid="{00000000-0005-0000-0000-0000EF390000}"/>
    <cellStyle name="Procentai 8 2 3 2" xfId="7654" xr:uid="{00000000-0005-0000-0000-0000F0390000}"/>
    <cellStyle name="Procentai 8 2 3 2 2" xfId="7655" xr:uid="{00000000-0005-0000-0000-0000F1390000}"/>
    <cellStyle name="Procentai 8 2 3 2 2 2" xfId="15134" xr:uid="{00000000-0005-0000-0000-0000F2390000}"/>
    <cellStyle name="Procentai 8 2 3 3" xfId="7656" xr:uid="{00000000-0005-0000-0000-0000F3390000}"/>
    <cellStyle name="Procentai 8 2 3 3 2" xfId="15135" xr:uid="{00000000-0005-0000-0000-0000F4390000}"/>
    <cellStyle name="Procentai 8 2 4" xfId="7657" xr:uid="{00000000-0005-0000-0000-0000F5390000}"/>
    <cellStyle name="Procentai 8 2 4 2" xfId="7658" xr:uid="{00000000-0005-0000-0000-0000F6390000}"/>
    <cellStyle name="Procentai 8 2 4 2 2" xfId="7659" xr:uid="{00000000-0005-0000-0000-0000F7390000}"/>
    <cellStyle name="Procentai 8 2 4 2 2 2" xfId="15136" xr:uid="{00000000-0005-0000-0000-0000F8390000}"/>
    <cellStyle name="Procentai 8 2 4 3" xfId="7660" xr:uid="{00000000-0005-0000-0000-0000F9390000}"/>
    <cellStyle name="Procentai 8 2 4 3 2" xfId="15137" xr:uid="{00000000-0005-0000-0000-0000FA390000}"/>
    <cellStyle name="Procentai 8 2 5" xfId="7661" xr:uid="{00000000-0005-0000-0000-0000FB390000}"/>
    <cellStyle name="Procentai 8 2 5 2" xfId="7662" xr:uid="{00000000-0005-0000-0000-0000FC390000}"/>
    <cellStyle name="Procentai 8 2 5 2 2" xfId="15138" xr:uid="{00000000-0005-0000-0000-0000FD390000}"/>
    <cellStyle name="Procentai 8 2 6" xfId="7663" xr:uid="{00000000-0005-0000-0000-0000FE390000}"/>
    <cellStyle name="Procentai 8 2 6 2" xfId="15139" xr:uid="{00000000-0005-0000-0000-0000FF390000}"/>
    <cellStyle name="Procentai 8 3" xfId="7664" xr:uid="{00000000-0005-0000-0000-0000003A0000}"/>
    <cellStyle name="Procentai 8 3 2" xfId="7665" xr:uid="{00000000-0005-0000-0000-0000013A0000}"/>
    <cellStyle name="Procentai 8 3 2 2" xfId="15140" xr:uid="{00000000-0005-0000-0000-0000023A0000}"/>
    <cellStyle name="Procentai 8 4" xfId="7666" xr:uid="{00000000-0005-0000-0000-0000033A0000}"/>
    <cellStyle name="Procentai 8 4 2" xfId="15141" xr:uid="{00000000-0005-0000-0000-0000043A0000}"/>
    <cellStyle name="Procentai 9" xfId="7667" xr:uid="{00000000-0005-0000-0000-0000053A0000}"/>
    <cellStyle name="Procentai 9 2" xfId="7668" xr:uid="{00000000-0005-0000-0000-0000063A0000}"/>
    <cellStyle name="Procentai 9 2 2" xfId="15142" xr:uid="{00000000-0005-0000-0000-0000073A0000}"/>
    <cellStyle name="Procentinė reikšmė 2" xfId="7669" xr:uid="{00000000-0005-0000-0000-0000083A0000}"/>
    <cellStyle name="Procentinė reikšmė 2 2" xfId="7670" xr:uid="{00000000-0005-0000-0000-0000093A0000}"/>
    <cellStyle name="Procentinė reikšmė 2 2 2" xfId="15143" xr:uid="{00000000-0005-0000-0000-00000A3A0000}"/>
    <cellStyle name="Procentinė reikšmė 3" xfId="7671" xr:uid="{00000000-0005-0000-0000-00000B3A0000}"/>
    <cellStyle name="Procentinė reikšmė 3 2" xfId="7672" xr:uid="{00000000-0005-0000-0000-00000C3A0000}"/>
    <cellStyle name="Procentinė reikšmė 3 2 2" xfId="15144" xr:uid="{00000000-0005-0000-0000-00000D3A0000}"/>
    <cellStyle name="SAPBEXaggData" xfId="7673" xr:uid="{00000000-0005-0000-0000-00000E3A0000}"/>
    <cellStyle name="SAPBEXaggData 2" xfId="7674" xr:uid="{00000000-0005-0000-0000-00000F3A0000}"/>
    <cellStyle name="SAPBEXaggData 2 2" xfId="15145" xr:uid="{00000000-0005-0000-0000-0000103A0000}"/>
    <cellStyle name="SAPBEXaggDataEmph" xfId="7675" xr:uid="{00000000-0005-0000-0000-0000113A0000}"/>
    <cellStyle name="SAPBEXaggDataEmph 2" xfId="7676" xr:uid="{00000000-0005-0000-0000-0000123A0000}"/>
    <cellStyle name="SAPBEXaggDataEmph 2 2" xfId="15146" xr:uid="{00000000-0005-0000-0000-0000133A0000}"/>
    <cellStyle name="SAPBEXaggItem" xfId="7677" xr:uid="{00000000-0005-0000-0000-0000143A0000}"/>
    <cellStyle name="SAPBEXaggItem 2" xfId="7678" xr:uid="{00000000-0005-0000-0000-0000153A0000}"/>
    <cellStyle name="SAPBEXaggItem 2 2" xfId="15147" xr:uid="{00000000-0005-0000-0000-0000163A0000}"/>
    <cellStyle name="SAPBEXaggItemX" xfId="7679" xr:uid="{00000000-0005-0000-0000-0000173A0000}"/>
    <cellStyle name="SAPBEXaggItemX 2" xfId="7680" xr:uid="{00000000-0005-0000-0000-0000183A0000}"/>
    <cellStyle name="SAPBEXaggItemX 2 2" xfId="15148" xr:uid="{00000000-0005-0000-0000-0000193A0000}"/>
    <cellStyle name="SAPBEXaggItemX 3" xfId="12216" xr:uid="{00000000-0005-0000-0000-00001A3A0000}"/>
    <cellStyle name="SAPBEXchaText" xfId="7681" xr:uid="{00000000-0005-0000-0000-00001B3A0000}"/>
    <cellStyle name="SAPBEXchaText 2" xfId="7682" xr:uid="{00000000-0005-0000-0000-00001C3A0000}"/>
    <cellStyle name="SAPBEXchaText 2 2" xfId="15149" xr:uid="{00000000-0005-0000-0000-00001D3A0000}"/>
    <cellStyle name="SAPBEXexcBad7" xfId="7683" xr:uid="{00000000-0005-0000-0000-00001E3A0000}"/>
    <cellStyle name="SAPBEXexcBad7 2" xfId="7684" xr:uid="{00000000-0005-0000-0000-00001F3A0000}"/>
    <cellStyle name="SAPBEXexcBad7 2 2" xfId="15150" xr:uid="{00000000-0005-0000-0000-0000203A0000}"/>
    <cellStyle name="SAPBEXexcBad8" xfId="7685" xr:uid="{00000000-0005-0000-0000-0000213A0000}"/>
    <cellStyle name="SAPBEXexcBad8 2" xfId="7686" xr:uid="{00000000-0005-0000-0000-0000223A0000}"/>
    <cellStyle name="SAPBEXexcBad8 2 2" xfId="15151" xr:uid="{00000000-0005-0000-0000-0000233A0000}"/>
    <cellStyle name="SAPBEXexcBad9" xfId="7687" xr:uid="{00000000-0005-0000-0000-0000243A0000}"/>
    <cellStyle name="SAPBEXexcBad9 2" xfId="7688" xr:uid="{00000000-0005-0000-0000-0000253A0000}"/>
    <cellStyle name="SAPBEXexcBad9 2 2" xfId="15152" xr:uid="{00000000-0005-0000-0000-0000263A0000}"/>
    <cellStyle name="SAPBEXexcCritical4" xfId="7689" xr:uid="{00000000-0005-0000-0000-0000273A0000}"/>
    <cellStyle name="SAPBEXexcCritical4 2" xfId="7690" xr:uid="{00000000-0005-0000-0000-0000283A0000}"/>
    <cellStyle name="SAPBEXexcCritical4 2 2" xfId="15153" xr:uid="{00000000-0005-0000-0000-0000293A0000}"/>
    <cellStyle name="SAPBEXexcCritical5" xfId="7691" xr:uid="{00000000-0005-0000-0000-00002A3A0000}"/>
    <cellStyle name="SAPBEXexcCritical5 2" xfId="7692" xr:uid="{00000000-0005-0000-0000-00002B3A0000}"/>
    <cellStyle name="SAPBEXexcCritical5 2 2" xfId="15154" xr:uid="{00000000-0005-0000-0000-00002C3A0000}"/>
    <cellStyle name="SAPBEXexcCritical6" xfId="7693" xr:uid="{00000000-0005-0000-0000-00002D3A0000}"/>
    <cellStyle name="SAPBEXexcCritical6 2" xfId="7694" xr:uid="{00000000-0005-0000-0000-00002E3A0000}"/>
    <cellStyle name="SAPBEXexcCritical6 2 2" xfId="15155" xr:uid="{00000000-0005-0000-0000-00002F3A0000}"/>
    <cellStyle name="SAPBEXexcGood1" xfId="7695" xr:uid="{00000000-0005-0000-0000-0000303A0000}"/>
    <cellStyle name="SAPBEXexcGood1 2" xfId="7696" xr:uid="{00000000-0005-0000-0000-0000313A0000}"/>
    <cellStyle name="SAPBEXexcGood1 2 2" xfId="15156" xr:uid="{00000000-0005-0000-0000-0000323A0000}"/>
    <cellStyle name="SAPBEXexcGood2" xfId="7697" xr:uid="{00000000-0005-0000-0000-0000333A0000}"/>
    <cellStyle name="SAPBEXexcGood2 2" xfId="7698" xr:uid="{00000000-0005-0000-0000-0000343A0000}"/>
    <cellStyle name="SAPBEXexcGood2 2 2" xfId="15157" xr:uid="{00000000-0005-0000-0000-0000353A0000}"/>
    <cellStyle name="SAPBEXexcGood3" xfId="7699" xr:uid="{00000000-0005-0000-0000-0000363A0000}"/>
    <cellStyle name="SAPBEXexcGood3 2" xfId="7700" xr:uid="{00000000-0005-0000-0000-0000373A0000}"/>
    <cellStyle name="SAPBEXexcGood3 2 2" xfId="15158" xr:uid="{00000000-0005-0000-0000-0000383A0000}"/>
    <cellStyle name="SAPBEXfilterDrill" xfId="7701" xr:uid="{00000000-0005-0000-0000-0000393A0000}"/>
    <cellStyle name="SAPBEXfilterDrill 2" xfId="7702" xr:uid="{00000000-0005-0000-0000-00003A3A0000}"/>
    <cellStyle name="SAPBEXfilterDrill 2 2" xfId="15159" xr:uid="{00000000-0005-0000-0000-00003B3A0000}"/>
    <cellStyle name="SAPBEXfilterItem" xfId="7703" xr:uid="{00000000-0005-0000-0000-00003C3A0000}"/>
    <cellStyle name="SAPBEXfilterItem 2" xfId="7704" xr:uid="{00000000-0005-0000-0000-00003D3A0000}"/>
    <cellStyle name="SAPBEXfilterItem 2 2" xfId="15160" xr:uid="{00000000-0005-0000-0000-00003E3A0000}"/>
    <cellStyle name="SAPBEXfilterText" xfId="7705" xr:uid="{00000000-0005-0000-0000-00003F3A0000}"/>
    <cellStyle name="SAPBEXfilterText 2" xfId="7706" xr:uid="{00000000-0005-0000-0000-0000403A0000}"/>
    <cellStyle name="SAPBEXfilterText 2 2" xfId="15161" xr:uid="{00000000-0005-0000-0000-0000413A0000}"/>
    <cellStyle name="SAPBEXformats" xfId="7707" xr:uid="{00000000-0005-0000-0000-0000423A0000}"/>
    <cellStyle name="SAPBEXformats 2" xfId="7708" xr:uid="{00000000-0005-0000-0000-0000433A0000}"/>
    <cellStyle name="SAPBEXformats 2 2" xfId="15162" xr:uid="{00000000-0005-0000-0000-0000443A0000}"/>
    <cellStyle name="SAPBEXheaderItem" xfId="7709" xr:uid="{00000000-0005-0000-0000-0000453A0000}"/>
    <cellStyle name="SAPBEXheaderItem 2" xfId="7710" xr:uid="{00000000-0005-0000-0000-0000463A0000}"/>
    <cellStyle name="SAPBEXheaderItem 2 2" xfId="15163" xr:uid="{00000000-0005-0000-0000-0000473A0000}"/>
    <cellStyle name="SAPBEXheaderText" xfId="7711" xr:uid="{00000000-0005-0000-0000-0000483A0000}"/>
    <cellStyle name="SAPBEXheaderText 2" xfId="7712" xr:uid="{00000000-0005-0000-0000-0000493A0000}"/>
    <cellStyle name="SAPBEXheaderText 2 2" xfId="15164" xr:uid="{00000000-0005-0000-0000-00004A3A0000}"/>
    <cellStyle name="SAPBEXHLevel0" xfId="7713" xr:uid="{00000000-0005-0000-0000-00004B3A0000}"/>
    <cellStyle name="SAPBEXHLevel0 2" xfId="7714" xr:uid="{00000000-0005-0000-0000-00004C3A0000}"/>
    <cellStyle name="SAPBEXHLevel0 2 2" xfId="15165" xr:uid="{00000000-0005-0000-0000-00004D3A0000}"/>
    <cellStyle name="SAPBEXHLevel0 3" xfId="12217" xr:uid="{00000000-0005-0000-0000-00004E3A0000}"/>
    <cellStyle name="SAPBEXHLevel0X" xfId="7715" xr:uid="{00000000-0005-0000-0000-00004F3A0000}"/>
    <cellStyle name="SAPBEXHLevel0X 2" xfId="7716" xr:uid="{00000000-0005-0000-0000-0000503A0000}"/>
    <cellStyle name="SAPBEXHLevel0X 2 2" xfId="15166" xr:uid="{00000000-0005-0000-0000-0000513A0000}"/>
    <cellStyle name="SAPBEXHLevel0X 3" xfId="12218" xr:uid="{00000000-0005-0000-0000-0000523A0000}"/>
    <cellStyle name="SAPBEXHLevel1" xfId="7717" xr:uid="{00000000-0005-0000-0000-0000533A0000}"/>
    <cellStyle name="SAPBEXHLevel1 2" xfId="7718" xr:uid="{00000000-0005-0000-0000-0000543A0000}"/>
    <cellStyle name="SAPBEXHLevel1 2 2" xfId="15167" xr:uid="{00000000-0005-0000-0000-0000553A0000}"/>
    <cellStyle name="SAPBEXHLevel1 3" xfId="12219" xr:uid="{00000000-0005-0000-0000-0000563A0000}"/>
    <cellStyle name="SAPBEXHLevel1X" xfId="7719" xr:uid="{00000000-0005-0000-0000-0000573A0000}"/>
    <cellStyle name="SAPBEXHLevel1X 2" xfId="7720" xr:uid="{00000000-0005-0000-0000-0000583A0000}"/>
    <cellStyle name="SAPBEXHLevel1X 2 2" xfId="15168" xr:uid="{00000000-0005-0000-0000-0000593A0000}"/>
    <cellStyle name="SAPBEXHLevel1X 3" xfId="12220" xr:uid="{00000000-0005-0000-0000-00005A3A0000}"/>
    <cellStyle name="SAPBEXHLevel2" xfId="7721" xr:uid="{00000000-0005-0000-0000-00005B3A0000}"/>
    <cellStyle name="SAPBEXHLevel2 2" xfId="7722" xr:uid="{00000000-0005-0000-0000-00005C3A0000}"/>
    <cellStyle name="SAPBEXHLevel2 2 2" xfId="15169" xr:uid="{00000000-0005-0000-0000-00005D3A0000}"/>
    <cellStyle name="SAPBEXHLevel2 3" xfId="12221" xr:uid="{00000000-0005-0000-0000-00005E3A0000}"/>
    <cellStyle name="SAPBEXHLevel2X" xfId="7723" xr:uid="{00000000-0005-0000-0000-00005F3A0000}"/>
    <cellStyle name="SAPBEXHLevel2X 2" xfId="7724" xr:uid="{00000000-0005-0000-0000-0000603A0000}"/>
    <cellStyle name="SAPBEXHLevel2X 2 2" xfId="15170" xr:uid="{00000000-0005-0000-0000-0000613A0000}"/>
    <cellStyle name="SAPBEXHLevel2X 3" xfId="12222" xr:uid="{00000000-0005-0000-0000-0000623A0000}"/>
    <cellStyle name="SAPBEXHLevel3" xfId="7725" xr:uid="{00000000-0005-0000-0000-0000633A0000}"/>
    <cellStyle name="SAPBEXHLevel3 2" xfId="7726" xr:uid="{00000000-0005-0000-0000-0000643A0000}"/>
    <cellStyle name="SAPBEXHLevel3 2 2" xfId="15171" xr:uid="{00000000-0005-0000-0000-0000653A0000}"/>
    <cellStyle name="SAPBEXHLevel3 3" xfId="12223" xr:uid="{00000000-0005-0000-0000-0000663A0000}"/>
    <cellStyle name="SAPBEXHLevel3X" xfId="7727" xr:uid="{00000000-0005-0000-0000-0000673A0000}"/>
    <cellStyle name="SAPBEXHLevel3X 2" xfId="7728" xr:uid="{00000000-0005-0000-0000-0000683A0000}"/>
    <cellStyle name="SAPBEXHLevel3X 2 2" xfId="15172" xr:uid="{00000000-0005-0000-0000-0000693A0000}"/>
    <cellStyle name="SAPBEXHLevel3X 3" xfId="12224" xr:uid="{00000000-0005-0000-0000-00006A3A0000}"/>
    <cellStyle name="SAPBEXinputData" xfId="7729" xr:uid="{00000000-0005-0000-0000-00006B3A0000}"/>
    <cellStyle name="SAPBEXinputData 2" xfId="7730" xr:uid="{00000000-0005-0000-0000-00006C3A0000}"/>
    <cellStyle name="SAPBEXinputData 2 2" xfId="15173" xr:uid="{00000000-0005-0000-0000-00006D3A0000}"/>
    <cellStyle name="SAPBEXinputData 3" xfId="12225" xr:uid="{00000000-0005-0000-0000-00006E3A0000}"/>
    <cellStyle name="SAPBEXresData" xfId="7731" xr:uid="{00000000-0005-0000-0000-00006F3A0000}"/>
    <cellStyle name="SAPBEXresData 2" xfId="7732" xr:uid="{00000000-0005-0000-0000-0000703A0000}"/>
    <cellStyle name="SAPBEXresData 2 2" xfId="15174" xr:uid="{00000000-0005-0000-0000-0000713A0000}"/>
    <cellStyle name="SAPBEXresDataEmph" xfId="7733" xr:uid="{00000000-0005-0000-0000-0000723A0000}"/>
    <cellStyle name="SAPBEXresDataEmph 2" xfId="7734" xr:uid="{00000000-0005-0000-0000-0000733A0000}"/>
    <cellStyle name="SAPBEXresDataEmph 2 2" xfId="15175" xr:uid="{00000000-0005-0000-0000-0000743A0000}"/>
    <cellStyle name="SAPBEXresItem" xfId="7735" xr:uid="{00000000-0005-0000-0000-0000753A0000}"/>
    <cellStyle name="SAPBEXresItem 2" xfId="7736" xr:uid="{00000000-0005-0000-0000-0000763A0000}"/>
    <cellStyle name="SAPBEXresItem 2 2" xfId="15176" xr:uid="{00000000-0005-0000-0000-0000773A0000}"/>
    <cellStyle name="SAPBEXresItemX" xfId="7737" xr:uid="{00000000-0005-0000-0000-0000783A0000}"/>
    <cellStyle name="SAPBEXresItemX 2" xfId="7738" xr:uid="{00000000-0005-0000-0000-0000793A0000}"/>
    <cellStyle name="SAPBEXresItemX 2 2" xfId="15177" xr:uid="{00000000-0005-0000-0000-00007A3A0000}"/>
    <cellStyle name="SAPBEXresItemX 3" xfId="12226" xr:uid="{00000000-0005-0000-0000-00007B3A0000}"/>
    <cellStyle name="SAPBEXstdData" xfId="7739" xr:uid="{00000000-0005-0000-0000-00007C3A0000}"/>
    <cellStyle name="SAPBEXstdData 2" xfId="7740" xr:uid="{00000000-0005-0000-0000-00007D3A0000}"/>
    <cellStyle name="SAPBEXstdData 2 2" xfId="15178" xr:uid="{00000000-0005-0000-0000-00007E3A0000}"/>
    <cellStyle name="SAPBEXstdDataEmph" xfId="7741" xr:uid="{00000000-0005-0000-0000-00007F3A0000}"/>
    <cellStyle name="SAPBEXstdDataEmph 2" xfId="7742" xr:uid="{00000000-0005-0000-0000-0000803A0000}"/>
    <cellStyle name="SAPBEXstdDataEmph 2 2" xfId="15179" xr:uid="{00000000-0005-0000-0000-0000813A0000}"/>
    <cellStyle name="SAPBEXstdItem" xfId="7743" xr:uid="{00000000-0005-0000-0000-0000823A0000}"/>
    <cellStyle name="SAPBEXstdItem 2" xfId="7744" xr:uid="{00000000-0005-0000-0000-0000833A0000}"/>
    <cellStyle name="SAPBEXstdItem 2 2" xfId="15180" xr:uid="{00000000-0005-0000-0000-0000843A0000}"/>
    <cellStyle name="SAPBEXstdItemX" xfId="7745" xr:uid="{00000000-0005-0000-0000-0000853A0000}"/>
    <cellStyle name="SAPBEXstdItemX 2" xfId="7746" xr:uid="{00000000-0005-0000-0000-0000863A0000}"/>
    <cellStyle name="SAPBEXstdItemX 2 2" xfId="15181" xr:uid="{00000000-0005-0000-0000-0000873A0000}"/>
    <cellStyle name="SAPBEXstdItemX 3" xfId="12227" xr:uid="{00000000-0005-0000-0000-0000883A0000}"/>
    <cellStyle name="SAPBEXtitle" xfId="7747" xr:uid="{00000000-0005-0000-0000-0000893A0000}"/>
    <cellStyle name="SAPBEXtitle 2" xfId="7748" xr:uid="{00000000-0005-0000-0000-00008A3A0000}"/>
    <cellStyle name="SAPBEXtitle 2 2" xfId="15182" xr:uid="{00000000-0005-0000-0000-00008B3A0000}"/>
    <cellStyle name="SAPBEXundefined" xfId="7749" xr:uid="{00000000-0005-0000-0000-00008C3A0000}"/>
    <cellStyle name="SAPBEXundefined 2" xfId="7750" xr:uid="{00000000-0005-0000-0000-00008D3A0000}"/>
    <cellStyle name="SAPBEXundefined 2 2" xfId="15183" xr:uid="{00000000-0005-0000-0000-00008E3A0000}"/>
    <cellStyle name="Skaičiavimas 2" xfId="7751" xr:uid="{00000000-0005-0000-0000-00008F3A0000}"/>
    <cellStyle name="Skaičiavimas 2 2" xfId="7752" xr:uid="{00000000-0005-0000-0000-0000903A0000}"/>
    <cellStyle name="Skaičiavimas 2 2 2" xfId="7753" xr:uid="{00000000-0005-0000-0000-0000913A0000}"/>
    <cellStyle name="Skaičiavimas 2 2 2 2" xfId="7754" xr:uid="{00000000-0005-0000-0000-0000923A0000}"/>
    <cellStyle name="Skaičiavimas 2 2 2 2 2" xfId="15184" xr:uid="{00000000-0005-0000-0000-0000933A0000}"/>
    <cellStyle name="Skaičiavimas 2 2 2 3" xfId="12230" xr:uid="{00000000-0005-0000-0000-0000943A0000}"/>
    <cellStyle name="Skaičiavimas 2 2 3" xfId="7755" xr:uid="{00000000-0005-0000-0000-0000953A0000}"/>
    <cellStyle name="Skaičiavimas 2 2 3 2" xfId="7756" xr:uid="{00000000-0005-0000-0000-0000963A0000}"/>
    <cellStyle name="Skaičiavimas 2 2 3 2 2" xfId="15185" xr:uid="{00000000-0005-0000-0000-0000973A0000}"/>
    <cellStyle name="Skaičiavimas 2 2 3 3" xfId="12231" xr:uid="{00000000-0005-0000-0000-0000983A0000}"/>
    <cellStyle name="Skaičiavimas 2 2 4" xfId="7757" xr:uid="{00000000-0005-0000-0000-0000993A0000}"/>
    <cellStyle name="Skaičiavimas 2 2 4 2" xfId="7758" xr:uid="{00000000-0005-0000-0000-00009A3A0000}"/>
    <cellStyle name="Skaičiavimas 2 2 4 2 2" xfId="15186" xr:uid="{00000000-0005-0000-0000-00009B3A0000}"/>
    <cellStyle name="Skaičiavimas 2 2 4 3" xfId="12370" xr:uid="{00000000-0005-0000-0000-00009C3A0000}"/>
    <cellStyle name="Skaičiavimas 2 2 5" xfId="7759" xr:uid="{00000000-0005-0000-0000-00009D3A0000}"/>
    <cellStyle name="Skaičiavimas 2 2 5 2" xfId="15187" xr:uid="{00000000-0005-0000-0000-00009E3A0000}"/>
    <cellStyle name="Skaičiavimas 2 2 6" xfId="12229" xr:uid="{00000000-0005-0000-0000-00009F3A0000}"/>
    <cellStyle name="Skaičiavimas 2 3" xfId="7760" xr:uid="{00000000-0005-0000-0000-0000A03A0000}"/>
    <cellStyle name="Skaičiavimas 2 3 2" xfId="7761" xr:uid="{00000000-0005-0000-0000-0000A13A0000}"/>
    <cellStyle name="Skaičiavimas 2 3 2 2" xfId="15188" xr:uid="{00000000-0005-0000-0000-0000A23A0000}"/>
    <cellStyle name="Skaičiavimas 2 3 3" xfId="12232" xr:uid="{00000000-0005-0000-0000-0000A33A0000}"/>
    <cellStyle name="Skaičiavimas 2 4" xfId="7762" xr:uid="{00000000-0005-0000-0000-0000A43A0000}"/>
    <cellStyle name="Skaičiavimas 2 4 2" xfId="7763" xr:uid="{00000000-0005-0000-0000-0000A53A0000}"/>
    <cellStyle name="Skaičiavimas 2 4 2 2" xfId="15189" xr:uid="{00000000-0005-0000-0000-0000A63A0000}"/>
    <cellStyle name="Skaičiavimas 2 4 3" xfId="12233" xr:uid="{00000000-0005-0000-0000-0000A73A0000}"/>
    <cellStyle name="Skaičiavimas 2 5" xfId="7764" xr:uid="{00000000-0005-0000-0000-0000A83A0000}"/>
    <cellStyle name="Skaičiavimas 2 5 2" xfId="7765" xr:uid="{00000000-0005-0000-0000-0000A93A0000}"/>
    <cellStyle name="Skaičiavimas 2 5 2 2" xfId="12468" xr:uid="{00000000-0005-0000-0000-0000AA3A0000}"/>
    <cellStyle name="Skaičiavimas 2 5 3" xfId="12286" xr:uid="{00000000-0005-0000-0000-0000AB3A0000}"/>
    <cellStyle name="Skaičiavimas 2 6" xfId="7766" xr:uid="{00000000-0005-0000-0000-0000AC3A0000}"/>
    <cellStyle name="Skaičiavimas 2 6 2" xfId="12428" xr:uid="{00000000-0005-0000-0000-0000AD3A0000}"/>
    <cellStyle name="Skaičiavimas 2 7" xfId="12228" xr:uid="{00000000-0005-0000-0000-0000AE3A0000}"/>
    <cellStyle name="Stilius 1" xfId="7773" xr:uid="{00000000-0005-0000-0000-0000AF3A0000}"/>
    <cellStyle name="Stilius 1 2" xfId="7774" xr:uid="{00000000-0005-0000-0000-0000B03A0000}"/>
    <cellStyle name="Stilius 1 2 2" xfId="15193" xr:uid="{00000000-0005-0000-0000-0000B13A0000}"/>
    <cellStyle name="Stilius 1 3" xfId="12237" xr:uid="{00000000-0005-0000-0000-0000B23A0000}"/>
    <cellStyle name="Style 1" xfId="7767" xr:uid="{00000000-0005-0000-0000-0000B33A0000}"/>
    <cellStyle name="Style 1 2" xfId="7768" xr:uid="{00000000-0005-0000-0000-0000B43A0000}"/>
    <cellStyle name="Style 1 2 2" xfId="7769" xr:uid="{00000000-0005-0000-0000-0000B53A0000}"/>
    <cellStyle name="Style 1 2 2 2" xfId="15190" xr:uid="{00000000-0005-0000-0000-0000B63A0000}"/>
    <cellStyle name="Style 1 2 3" xfId="12235" xr:uid="{00000000-0005-0000-0000-0000B73A0000}"/>
    <cellStyle name="Style 1 3" xfId="7770" xr:uid="{00000000-0005-0000-0000-0000B83A0000}"/>
    <cellStyle name="Style 1 3 2" xfId="7771" xr:uid="{00000000-0005-0000-0000-0000B93A0000}"/>
    <cellStyle name="Style 1 3 2 2" xfId="15191" xr:uid="{00000000-0005-0000-0000-0000BA3A0000}"/>
    <cellStyle name="Style 1 3 3" xfId="12236" xr:uid="{00000000-0005-0000-0000-0000BB3A0000}"/>
    <cellStyle name="Style 1 4" xfId="7772" xr:uid="{00000000-0005-0000-0000-0000BC3A0000}"/>
    <cellStyle name="Style 1 4 2" xfId="15192" xr:uid="{00000000-0005-0000-0000-0000BD3A0000}"/>
    <cellStyle name="Style 1 5" xfId="12234" xr:uid="{00000000-0005-0000-0000-0000BE3A0000}"/>
    <cellStyle name="Suma 2" xfId="7775" xr:uid="{00000000-0005-0000-0000-0000BF3A0000}"/>
    <cellStyle name="Suma 2 2" xfId="7776" xr:uid="{00000000-0005-0000-0000-0000C03A0000}"/>
    <cellStyle name="Suma 2 2 2" xfId="7777" xr:uid="{00000000-0005-0000-0000-0000C13A0000}"/>
    <cellStyle name="Suma 2 2 2 2" xfId="7778" xr:uid="{00000000-0005-0000-0000-0000C23A0000}"/>
    <cellStyle name="Suma 2 2 2 2 2" xfId="15194" xr:uid="{00000000-0005-0000-0000-0000C33A0000}"/>
    <cellStyle name="Suma 2 2 2 3" xfId="12240" xr:uid="{00000000-0005-0000-0000-0000C43A0000}"/>
    <cellStyle name="Suma 2 2 3" xfId="7779" xr:uid="{00000000-0005-0000-0000-0000C53A0000}"/>
    <cellStyle name="Suma 2 2 3 2" xfId="7780" xr:uid="{00000000-0005-0000-0000-0000C63A0000}"/>
    <cellStyle name="Suma 2 2 3 2 2" xfId="15195" xr:uid="{00000000-0005-0000-0000-0000C73A0000}"/>
    <cellStyle name="Suma 2 2 3 3" xfId="12241" xr:uid="{00000000-0005-0000-0000-0000C83A0000}"/>
    <cellStyle name="Suma 2 2 4" xfId="7781" xr:uid="{00000000-0005-0000-0000-0000C93A0000}"/>
    <cellStyle name="Suma 2 2 4 2" xfId="7782" xr:uid="{00000000-0005-0000-0000-0000CA3A0000}"/>
    <cellStyle name="Suma 2 2 4 2 2" xfId="15196" xr:uid="{00000000-0005-0000-0000-0000CB3A0000}"/>
    <cellStyle name="Suma 2 2 4 3" xfId="12371" xr:uid="{00000000-0005-0000-0000-0000CC3A0000}"/>
    <cellStyle name="Suma 2 2 5" xfId="7783" xr:uid="{00000000-0005-0000-0000-0000CD3A0000}"/>
    <cellStyle name="Suma 2 2 5 2" xfId="15197" xr:uid="{00000000-0005-0000-0000-0000CE3A0000}"/>
    <cellStyle name="Suma 2 2 6" xfId="12239" xr:uid="{00000000-0005-0000-0000-0000CF3A0000}"/>
    <cellStyle name="Suma 2 3" xfId="7784" xr:uid="{00000000-0005-0000-0000-0000D03A0000}"/>
    <cellStyle name="Suma 2 3 2" xfId="7785" xr:uid="{00000000-0005-0000-0000-0000D13A0000}"/>
    <cellStyle name="Suma 2 3 2 2" xfId="15198" xr:uid="{00000000-0005-0000-0000-0000D23A0000}"/>
    <cellStyle name="Suma 2 3 3" xfId="12242" xr:uid="{00000000-0005-0000-0000-0000D33A0000}"/>
    <cellStyle name="Suma 2 4" xfId="7786" xr:uid="{00000000-0005-0000-0000-0000D43A0000}"/>
    <cellStyle name="Suma 2 4 2" xfId="7787" xr:uid="{00000000-0005-0000-0000-0000D53A0000}"/>
    <cellStyle name="Suma 2 4 2 2" xfId="15199" xr:uid="{00000000-0005-0000-0000-0000D63A0000}"/>
    <cellStyle name="Suma 2 4 3" xfId="12243" xr:uid="{00000000-0005-0000-0000-0000D73A0000}"/>
    <cellStyle name="Suma 2 5" xfId="7788" xr:uid="{00000000-0005-0000-0000-0000D83A0000}"/>
    <cellStyle name="Suma 2 5 2" xfId="7789" xr:uid="{00000000-0005-0000-0000-0000D93A0000}"/>
    <cellStyle name="Suma 2 5 2 2" xfId="12469" xr:uid="{00000000-0005-0000-0000-0000DA3A0000}"/>
    <cellStyle name="Suma 2 5 3" xfId="12364" xr:uid="{00000000-0005-0000-0000-0000DB3A0000}"/>
    <cellStyle name="Suma 2 6" xfId="7790" xr:uid="{00000000-0005-0000-0000-0000DC3A0000}"/>
    <cellStyle name="Suma 2 6 2" xfId="12429" xr:uid="{00000000-0005-0000-0000-0000DD3A0000}"/>
    <cellStyle name="Suma 2 7" xfId="12238" xr:uid="{00000000-0005-0000-0000-0000DE3A0000}"/>
    <cellStyle name="Susietas langelis 2" xfId="7791" xr:uid="{00000000-0005-0000-0000-0000DF3A0000}"/>
    <cellStyle name="Susietas langelis 2 2" xfId="7792" xr:uid="{00000000-0005-0000-0000-0000E03A0000}"/>
    <cellStyle name="Susietas langelis 2 2 2" xfId="7793" xr:uid="{00000000-0005-0000-0000-0000E13A0000}"/>
    <cellStyle name="Susietas langelis 2 2 2 2" xfId="7794" xr:uid="{00000000-0005-0000-0000-0000E23A0000}"/>
    <cellStyle name="Susietas langelis 2 2 2 2 2" xfId="15200" xr:uid="{00000000-0005-0000-0000-0000E33A0000}"/>
    <cellStyle name="Susietas langelis 2 2 2 3" xfId="12246" xr:uid="{00000000-0005-0000-0000-0000E43A0000}"/>
    <cellStyle name="Susietas langelis 2 2 3" xfId="7795" xr:uid="{00000000-0005-0000-0000-0000E53A0000}"/>
    <cellStyle name="Susietas langelis 2 2 3 2" xfId="7796" xr:uid="{00000000-0005-0000-0000-0000E63A0000}"/>
    <cellStyle name="Susietas langelis 2 2 3 2 2" xfId="15201" xr:uid="{00000000-0005-0000-0000-0000E73A0000}"/>
    <cellStyle name="Susietas langelis 2 2 3 3" xfId="12247" xr:uid="{00000000-0005-0000-0000-0000E83A0000}"/>
    <cellStyle name="Susietas langelis 2 2 4" xfId="7797" xr:uid="{00000000-0005-0000-0000-0000E93A0000}"/>
    <cellStyle name="Susietas langelis 2 2 4 2" xfId="7798" xr:uid="{00000000-0005-0000-0000-0000EA3A0000}"/>
    <cellStyle name="Susietas langelis 2 2 4 2 2" xfId="15202" xr:uid="{00000000-0005-0000-0000-0000EB3A0000}"/>
    <cellStyle name="Susietas langelis 2 2 4 3" xfId="12372" xr:uid="{00000000-0005-0000-0000-0000EC3A0000}"/>
    <cellStyle name="Susietas langelis 2 2 5" xfId="7799" xr:uid="{00000000-0005-0000-0000-0000ED3A0000}"/>
    <cellStyle name="Susietas langelis 2 2 5 2" xfId="15203" xr:uid="{00000000-0005-0000-0000-0000EE3A0000}"/>
    <cellStyle name="Susietas langelis 2 2 6" xfId="12245" xr:uid="{00000000-0005-0000-0000-0000EF3A0000}"/>
    <cellStyle name="Susietas langelis 2 3" xfId="7800" xr:uid="{00000000-0005-0000-0000-0000F03A0000}"/>
    <cellStyle name="Susietas langelis 2 3 2" xfId="7801" xr:uid="{00000000-0005-0000-0000-0000F13A0000}"/>
    <cellStyle name="Susietas langelis 2 3 2 2" xfId="15204" xr:uid="{00000000-0005-0000-0000-0000F23A0000}"/>
    <cellStyle name="Susietas langelis 2 3 3" xfId="12248" xr:uid="{00000000-0005-0000-0000-0000F33A0000}"/>
    <cellStyle name="Susietas langelis 2 4" xfId="7802" xr:uid="{00000000-0005-0000-0000-0000F43A0000}"/>
    <cellStyle name="Susietas langelis 2 4 2" xfId="7803" xr:uid="{00000000-0005-0000-0000-0000F53A0000}"/>
    <cellStyle name="Susietas langelis 2 4 2 2" xfId="15205" xr:uid="{00000000-0005-0000-0000-0000F63A0000}"/>
    <cellStyle name="Susietas langelis 2 4 3" xfId="12249" xr:uid="{00000000-0005-0000-0000-0000F73A0000}"/>
    <cellStyle name="Susietas langelis 2 5" xfId="7804" xr:uid="{00000000-0005-0000-0000-0000F83A0000}"/>
    <cellStyle name="Susietas langelis 2 5 2" xfId="15206" xr:uid="{00000000-0005-0000-0000-0000F93A0000}"/>
    <cellStyle name="Susietas langelis 2 6" xfId="12244" xr:uid="{00000000-0005-0000-0000-0000FA3A0000}"/>
    <cellStyle name="Taux" xfId="7805" xr:uid="{00000000-0005-0000-0000-0000FB3A0000}"/>
    <cellStyle name="Taux 2" xfId="7806" xr:uid="{00000000-0005-0000-0000-0000FC3A0000}"/>
    <cellStyle name="Taux 2 2" xfId="15207" xr:uid="{00000000-0005-0000-0000-0000FD3A0000}"/>
    <cellStyle name="Texte" xfId="7807" xr:uid="{00000000-0005-0000-0000-0000FE3A0000}"/>
    <cellStyle name="Texte 2" xfId="7808" xr:uid="{00000000-0005-0000-0000-0000FF3A0000}"/>
    <cellStyle name="Texte 2 2" xfId="15208" xr:uid="{00000000-0005-0000-0000-0000003B0000}"/>
    <cellStyle name="Texte 3" xfId="12250" xr:uid="{00000000-0005-0000-0000-0000013B0000}"/>
    <cellStyle name="Tikrinimo langelis 2" xfId="7809" xr:uid="{00000000-0005-0000-0000-0000023B0000}"/>
    <cellStyle name="Tikrinimo langelis 2 2" xfId="7810" xr:uid="{00000000-0005-0000-0000-0000033B0000}"/>
    <cellStyle name="Tikrinimo langelis 2 2 2" xfId="7811" xr:uid="{00000000-0005-0000-0000-0000043B0000}"/>
    <cellStyle name="Tikrinimo langelis 2 2 2 2" xfId="7812" xr:uid="{00000000-0005-0000-0000-0000053B0000}"/>
    <cellStyle name="Tikrinimo langelis 2 2 2 2 2" xfId="15209" xr:uid="{00000000-0005-0000-0000-0000063B0000}"/>
    <cellStyle name="Tikrinimo langelis 2 2 2 3" xfId="12253" xr:uid="{00000000-0005-0000-0000-0000073B0000}"/>
    <cellStyle name="Tikrinimo langelis 2 2 3" xfId="7813" xr:uid="{00000000-0005-0000-0000-0000083B0000}"/>
    <cellStyle name="Tikrinimo langelis 2 2 3 2" xfId="7814" xr:uid="{00000000-0005-0000-0000-0000093B0000}"/>
    <cellStyle name="Tikrinimo langelis 2 2 3 2 2" xfId="15210" xr:uid="{00000000-0005-0000-0000-00000A3B0000}"/>
    <cellStyle name="Tikrinimo langelis 2 2 3 3" xfId="12254" xr:uid="{00000000-0005-0000-0000-00000B3B0000}"/>
    <cellStyle name="Tikrinimo langelis 2 2 4" xfId="7815" xr:uid="{00000000-0005-0000-0000-00000C3B0000}"/>
    <cellStyle name="Tikrinimo langelis 2 2 4 2" xfId="7816" xr:uid="{00000000-0005-0000-0000-00000D3B0000}"/>
    <cellStyle name="Tikrinimo langelis 2 2 4 2 2" xfId="15211" xr:uid="{00000000-0005-0000-0000-00000E3B0000}"/>
    <cellStyle name="Tikrinimo langelis 2 2 4 3" xfId="12373" xr:uid="{00000000-0005-0000-0000-00000F3B0000}"/>
    <cellStyle name="Tikrinimo langelis 2 2 5" xfId="7817" xr:uid="{00000000-0005-0000-0000-0000103B0000}"/>
    <cellStyle name="Tikrinimo langelis 2 2 5 2" xfId="15212" xr:uid="{00000000-0005-0000-0000-0000113B0000}"/>
    <cellStyle name="Tikrinimo langelis 2 2 6" xfId="12252" xr:uid="{00000000-0005-0000-0000-0000123B0000}"/>
    <cellStyle name="Tikrinimo langelis 2 3" xfId="7818" xr:uid="{00000000-0005-0000-0000-0000133B0000}"/>
    <cellStyle name="Tikrinimo langelis 2 3 2" xfId="7819" xr:uid="{00000000-0005-0000-0000-0000143B0000}"/>
    <cellStyle name="Tikrinimo langelis 2 3 2 2" xfId="15213" xr:uid="{00000000-0005-0000-0000-0000153B0000}"/>
    <cellStyle name="Tikrinimo langelis 2 3 3" xfId="12255" xr:uid="{00000000-0005-0000-0000-0000163B0000}"/>
    <cellStyle name="Tikrinimo langelis 2 4" xfId="7820" xr:uid="{00000000-0005-0000-0000-0000173B0000}"/>
    <cellStyle name="Tikrinimo langelis 2 4 2" xfId="7821" xr:uid="{00000000-0005-0000-0000-0000183B0000}"/>
    <cellStyle name="Tikrinimo langelis 2 4 2 2" xfId="15214" xr:uid="{00000000-0005-0000-0000-0000193B0000}"/>
    <cellStyle name="Tikrinimo langelis 2 4 3" xfId="12256" xr:uid="{00000000-0005-0000-0000-00001A3B0000}"/>
    <cellStyle name="Tikrinimo langelis 2 5" xfId="7822" xr:uid="{00000000-0005-0000-0000-00001B3B0000}"/>
    <cellStyle name="Tikrinimo langelis 2 5 2" xfId="7823" xr:uid="{00000000-0005-0000-0000-00001C3B0000}"/>
    <cellStyle name="Tikrinimo langelis 2 5 2 2" xfId="12470" xr:uid="{00000000-0005-0000-0000-00001D3B0000}"/>
    <cellStyle name="Tikrinimo langelis 2 5 3" xfId="12276" xr:uid="{00000000-0005-0000-0000-00001E3B0000}"/>
    <cellStyle name="Tikrinimo langelis 2 6" xfId="7824" xr:uid="{00000000-0005-0000-0000-00001F3B0000}"/>
    <cellStyle name="Tikrinimo langelis 2 6 2" xfId="12430" xr:uid="{00000000-0005-0000-0000-0000203B0000}"/>
    <cellStyle name="Tikrinimo langelis 2 7" xfId="12251" xr:uid="{00000000-0005-0000-0000-0000213B0000}"/>
    <cellStyle name="Title" xfId="7825" xr:uid="{00000000-0005-0000-0000-0000223B0000}"/>
    <cellStyle name="Title 2" xfId="7826" xr:uid="{00000000-0005-0000-0000-0000233B0000}"/>
    <cellStyle name="Title 2 2" xfId="7827" xr:uid="{00000000-0005-0000-0000-0000243B0000}"/>
    <cellStyle name="Title 2 2 2" xfId="15215" xr:uid="{00000000-0005-0000-0000-0000253B0000}"/>
    <cellStyle name="Title 2 3" xfId="12258" xr:uid="{00000000-0005-0000-0000-0000263B0000}"/>
    <cellStyle name="Title 3" xfId="7828" xr:uid="{00000000-0005-0000-0000-0000273B0000}"/>
    <cellStyle name="Title 3 2" xfId="15216" xr:uid="{00000000-0005-0000-0000-0000283B0000}"/>
    <cellStyle name="Title 4" xfId="12257" xr:uid="{00000000-0005-0000-0000-0000293B0000}"/>
    <cellStyle name="Titresais" xfId="7829" xr:uid="{00000000-0005-0000-0000-00002A3B0000}"/>
    <cellStyle name="Titresais 2" xfId="7830" xr:uid="{00000000-0005-0000-0000-00002B3B0000}"/>
    <cellStyle name="Titresais 2 2" xfId="15217" xr:uid="{00000000-0005-0000-0000-00002C3B0000}"/>
    <cellStyle name="Titresais 3" xfId="12259" xr:uid="{00000000-0005-0000-0000-00002D3B0000}"/>
    <cellStyle name="Total" xfId="7831" xr:uid="{00000000-0005-0000-0000-00002E3B0000}"/>
    <cellStyle name="Total 2" xfId="7832" xr:uid="{00000000-0005-0000-0000-00002F3B0000}"/>
    <cellStyle name="Total 2 2" xfId="7833" xr:uid="{00000000-0005-0000-0000-0000303B0000}"/>
    <cellStyle name="Total 2 2 2" xfId="7834" xr:uid="{00000000-0005-0000-0000-0000313B0000}"/>
    <cellStyle name="Total 2 2 2 2" xfId="15218" xr:uid="{00000000-0005-0000-0000-0000323B0000}"/>
    <cellStyle name="Total 2 2 3" xfId="12262" xr:uid="{00000000-0005-0000-0000-0000333B0000}"/>
    <cellStyle name="Total 2 3" xfId="7835" xr:uid="{00000000-0005-0000-0000-0000343B0000}"/>
    <cellStyle name="Total 2 3 2" xfId="15219" xr:uid="{00000000-0005-0000-0000-0000353B0000}"/>
    <cellStyle name="Total 2 4" xfId="12261" xr:uid="{00000000-0005-0000-0000-0000363B0000}"/>
    <cellStyle name="Total 3" xfId="7836" xr:uid="{00000000-0005-0000-0000-0000373B0000}"/>
    <cellStyle name="Total 3 2" xfId="15220" xr:uid="{00000000-0005-0000-0000-0000383B0000}"/>
    <cellStyle name="Total 4" xfId="12260" xr:uid="{00000000-0005-0000-0000-0000393B0000}"/>
    <cellStyle name="Valiuta 2" xfId="7837" xr:uid="{00000000-0005-0000-0000-00003A3B0000}"/>
    <cellStyle name="Valiuta 2 2" xfId="7838" xr:uid="{00000000-0005-0000-0000-00003B3B0000}"/>
    <cellStyle name="Valiuta 2 2 2" xfId="7839" xr:uid="{00000000-0005-0000-0000-00003C3B0000}"/>
    <cellStyle name="Valiuta 2 2 2 2" xfId="15221" xr:uid="{00000000-0005-0000-0000-00003D3B0000}"/>
    <cellStyle name="Valiuta 2 3" xfId="7840" xr:uid="{00000000-0005-0000-0000-00003E3B0000}"/>
    <cellStyle name="Valiuta 2 3 2" xfId="15222" xr:uid="{00000000-0005-0000-0000-00003F3B0000}"/>
    <cellStyle name="Valiuta 3" xfId="7841" xr:uid="{00000000-0005-0000-0000-0000403B0000}"/>
    <cellStyle name="Valiuta 3 2" xfId="7842" xr:uid="{00000000-0005-0000-0000-0000413B0000}"/>
    <cellStyle name="Valiuta 3 2 2" xfId="7843" xr:uid="{00000000-0005-0000-0000-0000423B0000}"/>
    <cellStyle name="Valiuta 3 2 2 2" xfId="7844" xr:uid="{00000000-0005-0000-0000-0000433B0000}"/>
    <cellStyle name="Valiuta 3 2 2 2 2" xfId="7845" xr:uid="{00000000-0005-0000-0000-0000443B0000}"/>
    <cellStyle name="Valiuta 3 2 2 2 2 2" xfId="7846" xr:uid="{00000000-0005-0000-0000-0000453B0000}"/>
    <cellStyle name="Valiuta 3 2 2 2 2 2 2" xfId="15223" xr:uid="{00000000-0005-0000-0000-0000463B0000}"/>
    <cellStyle name="Valiuta 3 2 2 2 3" xfId="7847" xr:uid="{00000000-0005-0000-0000-0000473B0000}"/>
    <cellStyle name="Valiuta 3 2 2 2 3 2" xfId="15224" xr:uid="{00000000-0005-0000-0000-0000483B0000}"/>
    <cellStyle name="Valiuta 3 2 2 3" xfId="7848" xr:uid="{00000000-0005-0000-0000-0000493B0000}"/>
    <cellStyle name="Valiuta 3 2 2 3 2" xfId="7849" xr:uid="{00000000-0005-0000-0000-00004A3B0000}"/>
    <cellStyle name="Valiuta 3 2 2 3 2 2" xfId="15225" xr:uid="{00000000-0005-0000-0000-00004B3B0000}"/>
    <cellStyle name="Valiuta 3 2 2 4" xfId="7850" xr:uid="{00000000-0005-0000-0000-00004C3B0000}"/>
    <cellStyle name="Valiuta 3 2 2 4 2" xfId="15226" xr:uid="{00000000-0005-0000-0000-00004D3B0000}"/>
    <cellStyle name="Valiuta 3 2 3" xfId="7851" xr:uid="{00000000-0005-0000-0000-00004E3B0000}"/>
    <cellStyle name="Valiuta 3 2 3 2" xfId="7852" xr:uid="{00000000-0005-0000-0000-00004F3B0000}"/>
    <cellStyle name="Valiuta 3 2 3 2 2" xfId="7853" xr:uid="{00000000-0005-0000-0000-0000503B0000}"/>
    <cellStyle name="Valiuta 3 2 3 2 2 2" xfId="15227" xr:uid="{00000000-0005-0000-0000-0000513B0000}"/>
    <cellStyle name="Valiuta 3 2 3 3" xfId="7854" xr:uid="{00000000-0005-0000-0000-0000523B0000}"/>
    <cellStyle name="Valiuta 3 2 3 3 2" xfId="15228" xr:uid="{00000000-0005-0000-0000-0000533B0000}"/>
    <cellStyle name="Valiuta 3 2 4" xfId="7855" xr:uid="{00000000-0005-0000-0000-0000543B0000}"/>
    <cellStyle name="Valiuta 3 2 4 2" xfId="7856" xr:uid="{00000000-0005-0000-0000-0000553B0000}"/>
    <cellStyle name="Valiuta 3 2 4 2 2" xfId="15229" xr:uid="{00000000-0005-0000-0000-0000563B0000}"/>
    <cellStyle name="Valiuta 3 2 5" xfId="7857" xr:uid="{00000000-0005-0000-0000-0000573B0000}"/>
    <cellStyle name="Valiuta 3 2 5 2" xfId="15230" xr:uid="{00000000-0005-0000-0000-0000583B0000}"/>
    <cellStyle name="Valiuta 3 3" xfId="7858" xr:uid="{00000000-0005-0000-0000-0000593B0000}"/>
    <cellStyle name="Valiuta 3 3 2" xfId="7859" xr:uid="{00000000-0005-0000-0000-00005A3B0000}"/>
    <cellStyle name="Valiuta 3 3 2 2" xfId="7860" xr:uid="{00000000-0005-0000-0000-00005B3B0000}"/>
    <cellStyle name="Valiuta 3 3 2 2 2" xfId="7861" xr:uid="{00000000-0005-0000-0000-00005C3B0000}"/>
    <cellStyle name="Valiuta 3 3 2 2 2 2" xfId="15231" xr:uid="{00000000-0005-0000-0000-00005D3B0000}"/>
    <cellStyle name="Valiuta 3 3 2 3" xfId="7862" xr:uid="{00000000-0005-0000-0000-00005E3B0000}"/>
    <cellStyle name="Valiuta 3 3 2 3 2" xfId="15232" xr:uid="{00000000-0005-0000-0000-00005F3B0000}"/>
    <cellStyle name="Valiuta 3 3 3" xfId="7863" xr:uid="{00000000-0005-0000-0000-0000603B0000}"/>
    <cellStyle name="Valiuta 3 3 3 2" xfId="7864" xr:uid="{00000000-0005-0000-0000-0000613B0000}"/>
    <cellStyle name="Valiuta 3 3 3 2 2" xfId="15233" xr:uid="{00000000-0005-0000-0000-0000623B0000}"/>
    <cellStyle name="Valiuta 3 3 4" xfId="7865" xr:uid="{00000000-0005-0000-0000-0000633B0000}"/>
    <cellStyle name="Valiuta 3 3 4 2" xfId="15234" xr:uid="{00000000-0005-0000-0000-0000643B0000}"/>
    <cellStyle name="Valiuta 3 4" xfId="7866" xr:uid="{00000000-0005-0000-0000-0000653B0000}"/>
    <cellStyle name="Valiuta 3 4 2" xfId="7867" xr:uid="{00000000-0005-0000-0000-0000663B0000}"/>
    <cellStyle name="Valiuta 3 4 2 2" xfId="7868" xr:uid="{00000000-0005-0000-0000-0000673B0000}"/>
    <cellStyle name="Valiuta 3 4 2 2 2" xfId="15235" xr:uid="{00000000-0005-0000-0000-0000683B0000}"/>
    <cellStyle name="Valiuta 3 4 3" xfId="7869" xr:uid="{00000000-0005-0000-0000-0000693B0000}"/>
    <cellStyle name="Valiuta 3 4 3 2" xfId="15236" xr:uid="{00000000-0005-0000-0000-00006A3B0000}"/>
    <cellStyle name="Valiuta 3 5" xfId="7870" xr:uid="{00000000-0005-0000-0000-00006B3B0000}"/>
    <cellStyle name="Valiuta 3 5 2" xfId="7871" xr:uid="{00000000-0005-0000-0000-00006C3B0000}"/>
    <cellStyle name="Valiuta 3 5 2 2" xfId="15237" xr:uid="{00000000-0005-0000-0000-00006D3B0000}"/>
    <cellStyle name="Valiuta 3 6" xfId="7872" xr:uid="{00000000-0005-0000-0000-00006E3B0000}"/>
    <cellStyle name="Valiuta 3 6 2" xfId="15238" xr:uid="{00000000-0005-0000-0000-00006F3B0000}"/>
    <cellStyle name="Valiuta 4" xfId="7873" xr:uid="{00000000-0005-0000-0000-0000703B0000}"/>
    <cellStyle name="Valiuta 4 2" xfId="7874" xr:uid="{00000000-0005-0000-0000-0000713B0000}"/>
    <cellStyle name="Valiuta 4 2 2" xfId="7875" xr:uid="{00000000-0005-0000-0000-0000723B0000}"/>
    <cellStyle name="Valiuta 4 2 2 2" xfId="7876" xr:uid="{00000000-0005-0000-0000-0000733B0000}"/>
    <cellStyle name="Valiuta 4 2 2 2 2" xfId="7877" xr:uid="{00000000-0005-0000-0000-0000743B0000}"/>
    <cellStyle name="Valiuta 4 2 2 2 2 2" xfId="7878" xr:uid="{00000000-0005-0000-0000-0000753B0000}"/>
    <cellStyle name="Valiuta 4 2 2 2 2 2 2" xfId="15239" xr:uid="{00000000-0005-0000-0000-0000763B0000}"/>
    <cellStyle name="Valiuta 4 2 2 2 3" xfId="7879" xr:uid="{00000000-0005-0000-0000-0000773B0000}"/>
    <cellStyle name="Valiuta 4 2 2 2 3 2" xfId="15240" xr:uid="{00000000-0005-0000-0000-0000783B0000}"/>
    <cellStyle name="Valiuta 4 2 2 3" xfId="7880" xr:uid="{00000000-0005-0000-0000-0000793B0000}"/>
    <cellStyle name="Valiuta 4 2 2 3 2" xfId="7881" xr:uid="{00000000-0005-0000-0000-00007A3B0000}"/>
    <cellStyle name="Valiuta 4 2 2 3 2 2" xfId="15241" xr:uid="{00000000-0005-0000-0000-00007B3B0000}"/>
    <cellStyle name="Valiuta 4 2 2 4" xfId="7882" xr:uid="{00000000-0005-0000-0000-00007C3B0000}"/>
    <cellStyle name="Valiuta 4 2 2 4 2" xfId="15242" xr:uid="{00000000-0005-0000-0000-00007D3B0000}"/>
    <cellStyle name="Valiuta 4 2 3" xfId="7883" xr:uid="{00000000-0005-0000-0000-00007E3B0000}"/>
    <cellStyle name="Valiuta 4 2 3 2" xfId="7884" xr:uid="{00000000-0005-0000-0000-00007F3B0000}"/>
    <cellStyle name="Valiuta 4 2 3 2 2" xfId="7885" xr:uid="{00000000-0005-0000-0000-0000803B0000}"/>
    <cellStyle name="Valiuta 4 2 3 2 2 2" xfId="15243" xr:uid="{00000000-0005-0000-0000-0000813B0000}"/>
    <cellStyle name="Valiuta 4 2 3 3" xfId="7886" xr:uid="{00000000-0005-0000-0000-0000823B0000}"/>
    <cellStyle name="Valiuta 4 2 3 3 2" xfId="15244" xr:uid="{00000000-0005-0000-0000-0000833B0000}"/>
    <cellStyle name="Valiuta 4 2 4" xfId="7887" xr:uid="{00000000-0005-0000-0000-0000843B0000}"/>
    <cellStyle name="Valiuta 4 2 4 2" xfId="7888" xr:uid="{00000000-0005-0000-0000-0000853B0000}"/>
    <cellStyle name="Valiuta 4 2 4 2 2" xfId="15245" xr:uid="{00000000-0005-0000-0000-0000863B0000}"/>
    <cellStyle name="Valiuta 4 2 5" xfId="7889" xr:uid="{00000000-0005-0000-0000-0000873B0000}"/>
    <cellStyle name="Valiuta 4 2 5 2" xfId="15246" xr:uid="{00000000-0005-0000-0000-0000883B0000}"/>
    <cellStyle name="Valiuta 4 3" xfId="7890" xr:uid="{00000000-0005-0000-0000-0000893B0000}"/>
    <cellStyle name="Valiuta 4 3 2" xfId="7891" xr:uid="{00000000-0005-0000-0000-00008A3B0000}"/>
    <cellStyle name="Valiuta 4 3 2 2" xfId="7892" xr:uid="{00000000-0005-0000-0000-00008B3B0000}"/>
    <cellStyle name="Valiuta 4 3 2 2 2" xfId="7893" xr:uid="{00000000-0005-0000-0000-00008C3B0000}"/>
    <cellStyle name="Valiuta 4 3 2 2 2 2" xfId="15247" xr:uid="{00000000-0005-0000-0000-00008D3B0000}"/>
    <cellStyle name="Valiuta 4 3 2 3" xfId="7894" xr:uid="{00000000-0005-0000-0000-00008E3B0000}"/>
    <cellStyle name="Valiuta 4 3 2 3 2" xfId="15248" xr:uid="{00000000-0005-0000-0000-00008F3B0000}"/>
    <cellStyle name="Valiuta 4 3 3" xfId="7895" xr:uid="{00000000-0005-0000-0000-0000903B0000}"/>
    <cellStyle name="Valiuta 4 3 3 2" xfId="7896" xr:uid="{00000000-0005-0000-0000-0000913B0000}"/>
    <cellStyle name="Valiuta 4 3 3 2 2" xfId="15249" xr:uid="{00000000-0005-0000-0000-0000923B0000}"/>
    <cellStyle name="Valiuta 4 3 4" xfId="7897" xr:uid="{00000000-0005-0000-0000-0000933B0000}"/>
    <cellStyle name="Valiuta 4 3 4 2" xfId="15250" xr:uid="{00000000-0005-0000-0000-0000943B0000}"/>
    <cellStyle name="Valiuta 4 4" xfId="7898" xr:uid="{00000000-0005-0000-0000-0000953B0000}"/>
    <cellStyle name="Valiuta 4 4 2" xfId="7899" xr:uid="{00000000-0005-0000-0000-0000963B0000}"/>
    <cellStyle name="Valiuta 4 4 2 2" xfId="7900" xr:uid="{00000000-0005-0000-0000-0000973B0000}"/>
    <cellStyle name="Valiuta 4 4 2 2 2" xfId="15251" xr:uid="{00000000-0005-0000-0000-0000983B0000}"/>
    <cellStyle name="Valiuta 4 4 3" xfId="7901" xr:uid="{00000000-0005-0000-0000-0000993B0000}"/>
    <cellStyle name="Valiuta 4 4 3 2" xfId="15252" xr:uid="{00000000-0005-0000-0000-00009A3B0000}"/>
    <cellStyle name="Valiuta 4 5" xfId="7902" xr:uid="{00000000-0005-0000-0000-00009B3B0000}"/>
    <cellStyle name="Valiuta 4 5 2" xfId="7903" xr:uid="{00000000-0005-0000-0000-00009C3B0000}"/>
    <cellStyle name="Valiuta 4 5 2 2" xfId="15253" xr:uid="{00000000-0005-0000-0000-00009D3B0000}"/>
    <cellStyle name="Valiuta 4 6" xfId="7904" xr:uid="{00000000-0005-0000-0000-00009E3B0000}"/>
    <cellStyle name="Valiuta 4 6 2" xfId="15254" xr:uid="{00000000-0005-0000-0000-00009F3B0000}"/>
    <cellStyle name="Valiuta 5" xfId="7905" xr:uid="{00000000-0005-0000-0000-0000A03B0000}"/>
    <cellStyle name="Valiuta 5 2" xfId="7906" xr:uid="{00000000-0005-0000-0000-0000A13B0000}"/>
    <cellStyle name="Valiuta 5 2 2" xfId="15255" xr:uid="{00000000-0005-0000-0000-0000A23B0000}"/>
    <cellStyle name="Warning Text" xfId="7907" xr:uid="{00000000-0005-0000-0000-0000A33B0000}"/>
    <cellStyle name="Warning Text 2" xfId="7908" xr:uid="{00000000-0005-0000-0000-0000A43B0000}"/>
    <cellStyle name="Warning Text 2 2" xfId="7909" xr:uid="{00000000-0005-0000-0000-0000A53B0000}"/>
    <cellStyle name="Warning Text 2 2 2" xfId="7910" xr:uid="{00000000-0005-0000-0000-0000A63B0000}"/>
    <cellStyle name="Warning Text 2 2 2 2" xfId="15256" xr:uid="{00000000-0005-0000-0000-0000A73B0000}"/>
    <cellStyle name="Warning Text 2 2 3" xfId="12265" xr:uid="{00000000-0005-0000-0000-0000A83B0000}"/>
    <cellStyle name="Warning Text 2 3" xfId="7911" xr:uid="{00000000-0005-0000-0000-0000A93B0000}"/>
    <cellStyle name="Warning Text 2 3 2" xfId="15257" xr:uid="{00000000-0005-0000-0000-0000AA3B0000}"/>
    <cellStyle name="Warning Text 2 4" xfId="12264" xr:uid="{00000000-0005-0000-0000-0000AB3B0000}"/>
    <cellStyle name="Warning Text 3" xfId="7912" xr:uid="{00000000-0005-0000-0000-0000AC3B0000}"/>
    <cellStyle name="Warning Text 3 2" xfId="15258" xr:uid="{00000000-0005-0000-0000-0000AD3B0000}"/>
    <cellStyle name="Warning Text 4" xfId="12263" xr:uid="{00000000-0005-0000-0000-0000AE3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divis.lrv.lt/Users/irja/AppData/Local/Microsoft/Windows/Temporary%20Internet%20Files/Content.Outlook/DRR2GC0D/DNR%201%20priedo%20pakeitimai.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kvilė Liatkovskienė" refreshedDate="44088.527866319448" createdVersion="4" refreshedVersion="4" minRefreshableVersion="3" recordCount="152" xr:uid="{00000000-000A-0000-FFFF-FFFF00000000}">
  <cacheSource type="worksheet">
    <worksheetSource ref="C4:W149" sheet="1 priedas po 20201014" r:id="rId2"/>
  </cacheSource>
  <cacheFields count="12">
    <cacheField name="3" numFmtId="167">
      <sharedItems containsBlank="1" count="17">
        <m/>
        <s v="ŠMSM"/>
        <s v="EIMIN"/>
        <s v="KM (bendradarbiaujant su ŠMSM)"/>
        <s v="SAM"/>
        <s v="ŠMSM (bendradarbiaujant su SADM)"/>
        <s v="VRM"/>
        <s v="SADM /  EIMIN"/>
        <s v="KM"/>
        <s v="FM"/>
        <s v="ŽŪM"/>
        <s v="SM"/>
        <s v="ŠMSM "/>
        <s v="KAM"/>
        <s v="VRM/SM"/>
        <s v="AM"/>
        <s v="EM"/>
      </sharedItems>
    </cacheField>
    <cacheField name="4" numFmtId="167">
      <sharedItems containsBlank="1" count="147" longText="1">
        <m/>
        <s v="Rinkai aktualių programų parengimas, kvalifikuotų dėstytojų pritraukimas, ypač siekiant užtikrinti regionų darbo rinkos ir LEZ poreikius, skaitmeninės priemonės ir IT ištekliai inovatyviems ugdymo metodams."/>
        <s v="Švietimo inovacijos  ir STEAM sričių plėtra bendrajame ugdyme, įskaitant mokytojų kaitą, komptencijų gerinimą ir papildomo kvalifikacinio laipsnio įgjijimą, skaitmeninio turinio rengimą  ir skaitmeninių kompetencijų ugdymą ir STEAM atviros prieigos centrų  veiklų plėtrą."/>
        <s v="Finansinio raštingumo ir verslumo ugdymas (1-8 klasė)"/>
        <s v="Praktinių moksleivių verslumo įgūdžių programų aprėpties didinimas (inovacijos, inovatyvūs verslai, skaitmeninis ir finansinis raštingumas) (9-12 klasės)"/>
        <s v="Kokybės krepšelis + mokinių pasiekimų skirtumams mažinti pagal atnaujintas sąlygas."/>
        <s v="Socialinių inovacijų švietime plėtra"/>
        <s v="Nacionalinių pedagogų rengimo centrų skaitmeninių priemonių ir išteklių atnaujinimas"/>
        <s v="Jungtinių Europos universitetų iniciatyvų įgyvendinimas "/>
        <s v="Studijų nebaigimo prevencijos priemonių diegimas aukštosiose mokyklose (IRT srityje)"/>
        <s v="Kultūrinės edukacijos administravimo platformos ir kultūros edukatorių tinklo sukūrimas siekiant užtikrinti kokybišką ir įvairialypį kultūros ugdymą bei nuoseklų koordinavimą"/>
        <s v="Lietuvos sveikatos priežiūros specialistų kompetencijų platforma"/>
        <s v="Inovatyvių studijų programų, įskaitant skaitmeninės sveikatos modulius, širdies ir kraujagyslių ligų (ŠKL) specialistams sukūrimas ir šių specialistų perkvalifikavimas"/>
        <s v="AM neformaliojo mokymo programos, speciali įranga AM ir profesinio mokymo mokykloms rengti STEAM specialistus ir pedagogus"/>
        <s v="Tikslinės stipendijos STEAM, didžiausią dėmesį skiriant IT ir edukologijos specialybių studentams "/>
        <s v="Skatinti mokinių, bedarbių, dirbančių ir norinčių įgyti kvalifikaciją ar persikvalifikuoti profesinį mokymą pameistrystės forma"/>
        <s v="Regioninių karjeros centrų steigimas Lietuvoje, užtikrinant profesinį orientavimą nuo pirmos klasės"/>
        <s v="Regionų analize paremtas profesinių mokyklų aprūpinimas praktinio mokymo įranga, skirta  Pramonė 4.0  ir skaitmeninei ekonomikai ir įveiklinimas"/>
        <s v="Regioninio planavimo kompetencijų ugdymas"/>
        <s v="Kvalifikacijos ir darbo įgūdžių suteikimas ir tobulinimas, teikiant pirmenybę aukštos pridėtinės vertės kvalifikacijoms ir kompetencijoms"/>
        <s v="Mokymai užsienio investuotojų darbuotojams"/>
        <s v="Skaitmeninės atskirties mažinimas (skaitmeninių įgūdžių ugdymas 50+ ir vyresnio a. asmenims, valstybės tarnautojams ir kt. tikslinėms grupėms)"/>
        <s v="Aukšto lygio tyrėjų grupių  MTEP, skirti COVID-19 tyrimams ir/arba  pasekmėms"/>
        <s v="Aukšto lygio tyrėjų grupių MTEP (rezervinis sąrašas) "/>
        <s v="Trumpalaikiai (reikminiai) tyrimai (sveikatos, socialinėje ir kitose srityse), analizė ir diagnostikos diegimas (suderinus su SAM), susiję su COVID-19"/>
        <s v="Horizon Europe akceleravimo programa_x000a_"/>
        <s v="Mokslinio potencialo užtikrinimas, įskaitant papildomas doktorantūros vietas ir pakankamą MTEP finansavimą"/>
        <s v="Pramonės skaitmeninimas LT (investicijos į MVĮ gamybos procesų skaitmeninimą)"/>
        <s v="Pramonės perorientavimas, diegiant_x000a_skaitmenines technologijas ir skatinant žiedinės ekonomikos plėtrą (pvz., inovacijas maisto ir pakuočių srityse, tekstilės gaminių_x000a_pakartotinį panaudojimą bei perdirbimą ir_x000a_kt.), įskaitant Industry 4.0 Lab "/>
        <s v="Į kūrėją orientuotos paskatos kūrybinėms kultūrinėms industrijoms (KKI) kurti žiedinės ekonomikos produktus ir paslaugas bei KKI skaitmeninimas "/>
        <s v="E-VERSLO MODELIS (e-verslo modelių diegimas, persiorientuojant į procesų, produktų, paslaugų skaitmenizavimą, elektroninę prekybą ir pristatymą)"/>
        <s v="„Dizainas LT“ (investicijos į MVĮ gaminių (paslaugų) dizainą)"/>
        <s v="Kūrybiniai čekiai COVID-19 (įmonių investicijos į  kultūros ir kūrybinių produktų ir paslaugų (pvz., leidybos, įgarsinimo, vertimų, fotografavimo, filmavimo, dizaino kūrimo, komunikacijos ir pan. paslaugų pirkimai) pirkimus"/>
        <s v="Paslaugų sektoriaus robotikos procesų automatizavimo ir dirbtinio intelekto sprendimai "/>
        <s v="Eksporto konkurencingumo ir pridėtinės vertės didinimas"/>
        <s v="TUI Invest LT+ (investicinės paskatos tiesioginiams užsienio investuotojams gamybos iš Azijos perorientavimas)"/>
        <s v="„Verslo plėtros alternatyva“ alternatyvus verslo finansavimas per naujas finansines priemones, investuojant į įmonių vertybinius popierius ir skolinius instrumentus, teikiant finansavimą per alternatyvius finansuotojus ir tiesiogiai "/>
        <s v="Realaus laiko skaitmeninių finansinių dokumentų mainų ekosistema (e-sąskaita ir  EuroConnector)"/>
        <s v="Skaitmeninės ekonomikos inovacijų rinkos kūrimas finansuojant inovatyvius viešuosius pirkimus GovTech sprendimams ir skatinant žaliąsias inovacijas"/>
        <s v="Sąsajos Žmogus mašina įgalinimas (kalbos technologijų įveiklinimas, leidžiantis dirbtiniam intelektui suprasti lietuvių kalbą)"/>
        <s v="VMI informacinių išteklių konsolidavimas, optimizavimas ir nepertraukiamo veikimo užtikrinimas"/>
        <s v="Konsoliduojamų įstaigų informacinių išteklių migravimas į konsoliduotą valstybės informacinių ir ryšių technologijų infrastruktūrą"/>
        <s v="„Vieno langelio“ sistemos  verslui kūrimas"/>
        <s v="Valstybės duomenų valdysenos informacinės sistemos sukūrimas, integruojant esamų valstybės informacinių sistemų duomenis, realizuojant jų atvėrimą ir eksperimentavimo platformas (sandbox‘us)"/>
        <s v="Teismų informacinės sistemos greitaveikos ir saugumo užtikrinimas bei teismų elektroninių paslaugų modernizavimas ir plėtra (LITEKO2), įskaitant LITEKO – PINREG integraciją "/>
        <s v="Atvirąją ekosistemą atsiskaitymams negrynaisiais pinigais ugdymo įstaigose skatinančių priemonių kūrimas"/>
        <s v="ES strategijos „Nuo ūkio iki stalo“ tikslų įgyvendinimas sukuriant Nacionalinę veterinarinių vaistų informacinę sistemą"/>
        <s v="Efektyvus migracijos procesų valdymas (Lietuvos migracijos informacinės sistemos MIGRIS ir procesų modernizavimas)"/>
        <s v="Analitinės finansinės žvalgybos modernizavimas pritraukiant dirbtinį intelektą didelės apimties duomenų srautams  apdoroti: didelės apimties duomenų srautų apdorojimo dirbtinio intelekto pagalba platformos vystymas"/>
        <s v="Pasaulio Ekonomikos Forumo &quot;Pramonės 4.0 centro&quot; (C4SIR) steigimas Lietuvoje"/>
        <s v="Studijų ir investicijų projektų parengimas naujosios kartos technologijų (eSIM, 5G) diegimui "/>
        <s v="Eksperimentas (privačių įmonių MTEP)"/>
        <s v="Smart FDI (investuotojų MTEP rėmimas)"/>
        <s v="Smartinvest (invetuotojų pritraukimo veiklos)"/>
        <s v="Tarptautinis startuolių bendradarbystės, akseleravimo ir prototipavimo centras"/>
        <s v="Užsienio inovatyvių verslų (startuolių) pritraukimas &quot;Softlanding&quot;"/>
        <s v="Bendradarbystės centrų „Spiečių“ plėtra ir tikslinių verslo kompetencijų ugdymas"/>
        <s v="International House koordinuotos paslaugos užsienio piliečiams vieno langelio principu"/>
        <s v="Trumpo laikotarpio naujų inovacinių veiklų palaikymui (skatinti įmones diegti inovatyvius produktus, kuriančius didesnę pridėtinę vertę lyginant su tradiciniais)"/>
        <s v="COVID-19 produktai LT (kovai su pandemijomis reikalingų produktų gamyba ir sertifikavimas: vaistiniai preparatai, medicinos įranga ir produktai, dezinfektantai ir pan.)"/>
        <s v="COVID-19 MTEP tyrimai (su COVID-19 susijusių mokslinių tyrimų finansavimas)"/>
        <s v="„Pažangios ekonomikos startuolis“ (naujų verslo idėjų vystymo bei įgyvendinimo skatinimas teikiant finansavimo ir (ar) su juo susijusias paslaugas startuoliams)"/>
        <s v="Parama investicijoms į maisto produktų gamybos plėtrą kaime"/>
        <s v="Žemės ir maisto ūkio sektoriaus atsparumo didinimas  krizių atveju"/>
        <s v="Nacionalinio maisto ir veterinarijos rizikos vertinimo instituto techninių gebėjimų stiprinimas"/>
        <s v="Gyvulininkystės ir pienininkystės mokslinių tyrimų bazės stiprinimas ir pritaikymas inovacijų kūrimui, diegimui ir plėtrai"/>
        <s v="Energetiškai efektyvių, klimato kaitai palankių, investicijų į tvarią žemės ūkio gamybą taikymas "/>
        <s v="Žaliųjų inovacijų skatinimas, finansuojant įmonių žaliųjų inovacijų kūrimo ir diegimo projektus naudojant subsidijas (žalieji inočekiai) ir ko-investicinį fondą"/>
        <s v="Gyvybės mokslų inkubatoriaus įkūrimas, VU"/>
        <s v="BIO technologijų verslo inkubatoriaus plėtra "/>
        <s v="Mokslo ir studijų institucijų įranga ir jos įveiklinimas ekonomikai svarbiose srityse: gyvybės mokslai ; IRT ; Pramonė 4.0; Pramonė 5.0 ; FinTech"/>
        <s v="Farmacinių produktų inovacijų ir vystymo centro sukūrimas"/>
        <s v="Biomedicininės inžinerijos inovacijų ir kompetencijos centras nuotolinėms sveikatos stebėsenos technologijoms kurti "/>
        <s v="VU Branduolių ir elementariųjų dalelių fizikos centro infrastruktūros gerinimas ir mokslo potencialo stiprinimas"/>
        <s v="Išmaniųjų energetikos sistemų MTEPI infrastruktūros sukūrimas"/>
        <s v="Tvarių žaliosios bioekonomikos inovacijų kūrimo ir vertinimo infrastruktūra"/>
        <s v="Biotechnologijos srities pramonės plėtra Lietuvoje"/>
        <s v="Antreprenerystės diegimas mokslo ir studijų institucijose (paskatos ir priemonės, transformuojant žinias į aukštos pridėtinės vertės produktus)"/>
        <s v="MTEP komercinimas (jaunos inovacinės įmonės, spin-off), ir mokslo-verslo projektai per tarpvalstybinį tinklą"/>
        <s v="Bendri mokslo verslo projektai technologinei plėtrai"/>
        <s v="Gynybos technologijų rizikos kapitalo fondas (mokėjimai fondo valdytojui)"/>
        <s v="Eksperimentinės / bandomosios gamybos centras su inkubavimo paslaugomis"/>
        <s v="Fotonikos ir inovatyvios gamybos technologijų inkubatoriui"/>
        <s v="Saulėtekio aukštųjų technologijų verslo vystymo ir plėtros inkubatorius"/>
        <s v="Gyvybės mokslų technologijų inovacijų kūrimo, prototipavimo  bei  gyvybės mokslų pramonės specialistų rengimo instrumentinės infrastruktūros sukūrimas"/>
        <s v="Europos kosmoso agentūros inkubatoriaus Lietuvoje steigimas ir veiklos įgyvendinimas"/>
        <s v="MTEP infrastruktūros ES lėšomis finansuojamų projektų papildomas  finansavimas "/>
        <s v="Pažangiųjų klinikinių tyrimų centro sukūrimas "/>
        <s v="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
        <s v="Kauno klinikų sveikatos analitikos, inovatyvių valdymo sprendimų ir nuotolinės stebėsenos centro sukūrimas "/>
        <s v="Integralios Santa radiologijos, branduolinės medicinos, radioterapijos ir chirurgijos informacinės vaizdinimo sistemos sukūrimas su intervencinės kardiologijos sistemos bei minimaliai invazinių chirurginių metodų plėtra "/>
        <s v="Regioninė inovatyvių ambulatorinių paslaugų klasterizacija širdies-kraujagyslių ligomis sergantiems pacientams Rytų ir pietryčių Lietuvoje (I etapas) "/>
        <s v="Ląstelių terapijos centro infrastruktūra"/>
        <s v="Inovatyvių kompleksinių sprendimų onkologinių ligų diagnostikoje ir gydyme vystymas (NVI)"/>
        <s v="Inovatyvios logoterapinės priemonės bei išmaniojo asistento kūrimas ir taikymas reabilitacijoje "/>
        <s v="Kauno klinikų individualizuotos (precizinės) medicinos centras – asmens sveikatos duomenų holomikos platforma"/>
        <s v="Pažangiųjų imuninio atsako mokslinių tyrimų centras"/>
        <s v="Išmaniosios sveikatos GMP"/>
        <s v="Inovatyvių skaitmeninių sprendimų, skirtų sveikatos duomenų kaupimui ir valdymui, diegimas ir pritaikymas integruotai ir nuotolinei veiklai (skaitmeninė sveikata)"/>
        <s v="Infekcinių ligų klasteris (Vilniaus ir Kauno centrai)"/>
        <s v="Sveikatos priežiūros kokybės ir prieinamumo gerinimas tikslinėms gyventojų grupėms įgyvendinant inovatyvius ir efektyvius sveikatos priežiūros modelius"/>
        <s v="Hibridinės operacinės, skirtos širdies ir krūtinės operacijoms, įrengimas VULSK"/>
        <s v="Eksperimentinių gyvūnų ir ikiklinikinių mokslinių tyrimų infrastruktūra (transliacinės medicinos infrastruktūra)"/>
        <s v="VU Matematikos ir informatikos fakulteto statyba "/>
        <s v="VU Chemijos fakulteto statyba"/>
        <s v="LSMU Neuromokslų pscihofiziologinių tyrimų centras"/>
        <s v="LSMU Odontologijos mokslo ir studijų bazės infrastruktūra"/>
        <s v="Investuojama į šalies susisiekimo su tikslinėmis šalimis gerinimą, ypatingą dėmesį skiriant šalies pasiekiamumui oru (esamų skrydžių krypčių atkūrimas, naujų pritraukimas ir vystymas) ir vykdant rinkodaros priemones tikslinėms kryptims skatinti."/>
        <s v="Lietuvos dalyvavimas tarptautiniame Trijų Jūrų Fonde A klasės akcininko teisėmis"/>
        <s v="Teritorijų vystymas ir verslui palankios aplinkos gerinimas regionuose"/>
        <s v="Laisvujų ekonominių zonų (LEZ), pramonės parkų ir kitose pramoninėse  teritorijose esančių sklypų išvystymas (infrastruktūra, įskaitant vandens tiekimo ir nuotekų valymo infrastruktūrą) "/>
        <s v="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
        <s v="VĮ Lietuvos oro uostai MRO (orlaivių aptarnavimo) infrastruktūros plėtros Vilniaus oro uoste"/>
        <s v="Verslui aktuali infrastruktūra Klaipėdos valstybiniame jūrų uoste (uosto akvatorijos gilinimas)"/>
        <s v="Vilniaus filialo Naujojo terminalo statyba su būtinąją įranga ir atvykimo terminalo rekonstrukcija; Kauno filialo terminalo plėtra su būtinąja įranga; Palangos filialo kilimo tūpimo tako rekonstrukcija"/>
        <s v="Vidaus vandens kelių ir krantinių infrastruktūra"/>
        <s v="Geležinkelių transporto aplinkos apsaugos, eismo saugos priemonių ir intelektinių transporto sistemų diegimas"/>
        <s v="Dinaminis eismo valdymas Via Baltica ir IXB koridoriuje"/>
        <s v="Pasienio kontrolės punktų infrastruktūros pritaikymas Europos Sąjungos atvykimo / išvykimo sistemai"/>
        <s v="Laivybos kanalo gilinimo ir platinimo I etapas - laivybos kanalo gilinimas iki 26PK (iki 17 m), dalies Kuršių nerijos šlaito tvirtinimas ir vedlinių statyba"/>
        <s v="Reguliuojamasis drenažas: melioracijos infrastruktūros rekonstravimas ir išmaniosios melioracijos pritaikymas sausringiems periodams (dotacijos valstybės ir privačių sklypų savininkams)"/>
        <s v="Pastatų &quot;mažoji&quot; renovacija; privatūs gamybiniai ir komerciniai pastatai"/>
        <s v="Katilų keitimas namų ūkiuose (tęstinė ES fondų lėšomis finansuojama priemonė)"/>
        <s v="Šilumos tiekimo tinklų modernizavimas ir plėtra (šilumos tinklų rekonstrukcijos + rezervinės katilinės) (tęstinė ES fondų lėšomis finansuojama priemonė)"/>
        <s v="Privačių juridinių asmenų energijos vartojimo efektyvumo priemonių įgyvendinimas pagal energijos audito ataskaitas (tęstinė Klimato kaitos programos lėšomis finansuojama priemonė)"/>
        <s v="Energijos vartojimo efektyvumo didinimas viešojoje infrastruktūroje "/>
        <s v="Nuotolinis duomenų nuskaitymas: šilumos įvadinės apskaitos ir karšto vandens atsiskaitomųjų skaitiklių modernizavimas  (išplečiant Klimato kaitos programos lėšomis finansuojama priemonę)"/>
        <s v="Saulės jėgainių diegimas namų ūkių reikmėms (gaminančių vartotojų skatinimas) "/>
        <s v="Elektros skirstomojo tinklo modernizavimas ir plėtra prisitaikant prie AEI šuolio "/>
        <s v="Biometano dujų gamybos skatinimas (tęstinė Klimato kaitos programos lėšomis finansuojama priemonė)"/>
        <s v="Nedidelės galios biokuro kogeneracijos skatinimas"/>
        <s v="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ęstinė Klimato kaitos programos lėšomis finansuojama priemonė) "/>
        <s v="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ęstinė Klimato kaitos programos lėšomis finansuojama priemonė)"/>
        <s v="Atsinaujinančių energijos išteklių (t. y. šilumos siurblių: oras-vanduo, žemė-vanduo,  vanduo-vanduo; biokuro katilų) panaudojimas fizinių asmenų vieno ar dviejų butų gyvenamuose namuose, pakeičiant iškastinį kurą naudojančius šilumos įrenginius (tęstinė Klimato kaitos programos lėšomis finansuojama priemonė)"/>
        <s v="Transporto priemonių naudojančių elektrą, suslėgtas gamtines dujas, suskystintas gamtines dujas, biometaną, vandenilį, įsigijimas ir joms reikalingos infrastruktūros sukūrimas ir (ar) plėtra, užtikrinant bazinį sukurtos infrastruktūros vartotoją (tęstinė Klimato kaitos programos lėšomis finansuojama priemonė)"/>
        <s v="Jūrinio vėjo infrastruktūros įrengimas "/>
        <s v="Skystųjų pažangiųjų (II kartos) biodegalų gamybos Lietuvoje skatinimas (bioetanolis ir biodyzelinas) "/>
        <s v="Investicinė parama mažos galios AEI elektrinėms (saulės, vėjo jėgainėms). Rengiama priemonė (planuojama finansuoti iš statistinių perdavimo lėšų)"/>
        <s v="Elektros energijos kaupimo įrenginių (200 MW) įrengimas                                                                    "/>
        <s v="Stacionarios SGD infrastruktūros (papildymo stotelių) plėtra "/>
        <s v="Vandenilio panaudojimas energijos pagamintos iš AEI saugojimui ir/arba tinklų kompensavimui"/>
        <s v="„Atsinaujinantys energijos ištekliai pramonei LT+“"/>
        <s v="Atsinaujinančių energijos išteklių (saulės kolektorių ir saulės jėgainių) įdiegimas žemės ūkio produkcijai džiovinti ir kitiems gamybiniams procesams "/>
        <s v="Darnaus judumo priemonių diegimas"/>
        <s v="Komercinių automobilių perdarymo į elektromobilius skatinimas"/>
        <s v="Suskystintų naftos dujų balionų daugiabučiuose pakeitimas kitais energijos šaltiniais"/>
        <s v="Elektros generacija panaudojant SGD nugaravimas Klaipėdos SGD terminale (FSRU PowerGen)"/>
      </sharedItems>
    </cacheField>
    <cacheField name="5" numFmtId="0">
      <sharedItems containsBlank="1" containsMixedTypes="1" containsNumber="1" minValue="0.3" maxValue="673.17500000000007"/>
    </cacheField>
    <cacheField name="6" numFmtId="0">
      <sharedItems containsSemiMixedTypes="0" containsString="0" containsNumber="1" minValue="0.2" maxValue="601.49500000000012"/>
    </cacheField>
    <cacheField name="7" numFmtId="0">
      <sharedItems containsString="0" containsBlank="1" containsNumber="1" minValue="0" maxValue="121.80799999999999"/>
    </cacheField>
    <cacheField name="8" numFmtId="0">
      <sharedItems containsString="0" containsBlank="1" containsNumber="1" minValue="0" maxValue="458.97"/>
    </cacheField>
    <cacheField name="9" numFmtId="0">
      <sharedItems containsBlank="1" count="9">
        <m/>
        <s v="Taip. 2020-09-08 Nutarimas"/>
        <s v="Taip. 2020-07-29 Nutarimas"/>
        <s v="Taip. Virškontraktavimas"/>
        <s v="Taip. 2020-09-02 Nutarimas"/>
        <s v="Taip. Perskirstyta VP keitimu "/>
        <s v="Taip. 2020-08-26 Nutarimas (subsidijai)"/>
        <s v="Taip. 2020-08-26 Nutarimas"/>
        <s v="Taip. Virškontraktavimas (VRM); 2020-07-29; 2020-09-02 Nutarimai (SM)"/>
      </sharedItems>
    </cacheField>
    <cacheField name="10" numFmtId="0">
      <sharedItems containsString="0" containsBlank="1" containsNumber="1" minValue="0.08" maxValue="307.41989000000007"/>
    </cacheField>
    <cacheField name="11" numFmtId="0">
      <sharedItems containsString="0" containsBlank="1" containsNumber="1" minValue="0" maxValue="39.530999999999999"/>
    </cacheField>
    <cacheField name="12" numFmtId="0">
      <sharedItems containsString="0" containsBlank="1" containsNumber="1" minValue="0" maxValue="264.387"/>
    </cacheField>
    <cacheField name="13" numFmtId="0">
      <sharedItems containsBlank="1"/>
    </cacheField>
    <cacheField name="14" numFmtId="0">
      <sharedItems containsBlank="1" count="12">
        <m/>
        <s v="DNR aprašas"/>
        <s v="2014-2020"/>
        <s v="Kita tvarka"/>
        <s v="FP VB taisyklės"/>
        <s v="VIP"/>
        <s v="VB FP tvarka"/>
        <s v="VB FP tvarka_x000a_ DNR aprašas "/>
        <s v="2014-2020_x000a_DNR aprašas"/>
        <s v="VB"/>
        <s v="KKP"/>
        <s v="DNR aprašas arba KK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2">
  <r>
    <x v="0"/>
    <x v="0"/>
    <n v="423.98"/>
    <n v="418.72"/>
    <n v="82.695274999999995"/>
    <n v="334.09472500000004"/>
    <x v="0"/>
    <n v="242.80699999999999"/>
    <n v="11.176274999999999"/>
    <n v="231.63072500000004"/>
    <m/>
    <x v="0"/>
  </r>
  <r>
    <x v="1"/>
    <x v="1"/>
    <n v="40"/>
    <n v="40"/>
    <n v="12"/>
    <n v="28"/>
    <x v="1"/>
    <n v="40"/>
    <n v="0.33"/>
    <n v="39.67"/>
    <s v="RRF"/>
    <x v="1"/>
  </r>
  <r>
    <x v="1"/>
    <x v="2"/>
    <n v="39"/>
    <n v="39"/>
    <n v="17"/>
    <n v="22"/>
    <x v="1"/>
    <n v="39"/>
    <n v="9.0670000000000002"/>
    <n v="29.933"/>
    <s v="RRF"/>
    <x v="1"/>
  </r>
  <r>
    <x v="1"/>
    <x v="3"/>
    <n v="6"/>
    <n v="6"/>
    <n v="2"/>
    <n v="4"/>
    <x v="0"/>
    <m/>
    <m/>
    <m/>
    <s v="RRF"/>
    <x v="1"/>
  </r>
  <r>
    <x v="2"/>
    <x v="4"/>
    <n v="1"/>
    <n v="1"/>
    <n v="5.2750000000000002E-3"/>
    <n v="0.99472499999999997"/>
    <x v="2"/>
    <n v="1"/>
    <n v="5.2750000000000002E-3"/>
    <n v="0.99472499999999997"/>
    <s v="2021-2027"/>
    <x v="1"/>
  </r>
  <r>
    <x v="1"/>
    <x v="5"/>
    <n v="12"/>
    <n v="12"/>
    <n v="0"/>
    <n v="12"/>
    <x v="3"/>
    <n v="12"/>
    <n v="0"/>
    <n v="12"/>
    <s v="2014-2020"/>
    <x v="2"/>
  </r>
  <r>
    <x v="1"/>
    <x v="6"/>
    <n v="20"/>
    <n v="20"/>
    <n v="6"/>
    <n v="14"/>
    <x v="0"/>
    <m/>
    <m/>
    <m/>
    <s v="2021-2027"/>
    <x v="1"/>
  </r>
  <r>
    <x v="1"/>
    <x v="7"/>
    <n v="8"/>
    <n v="8"/>
    <n v="0"/>
    <n v="8"/>
    <x v="3"/>
    <n v="8"/>
    <n v="0"/>
    <n v="8"/>
    <s v="2014-2020"/>
    <x v="2"/>
  </r>
  <r>
    <x v="1"/>
    <x v="8"/>
    <n v="10"/>
    <n v="10"/>
    <n v="4"/>
    <n v="6"/>
    <x v="4"/>
    <n v="10"/>
    <n v="0.22500000000000001"/>
    <n v="9.7750000000000004"/>
    <s v="RRF"/>
    <x v="1"/>
  </r>
  <r>
    <x v="1"/>
    <x v="9"/>
    <n v="2"/>
    <n v="2"/>
    <m/>
    <m/>
    <x v="0"/>
    <m/>
    <m/>
    <m/>
    <m/>
    <x v="1"/>
  </r>
  <r>
    <x v="3"/>
    <x v="10"/>
    <n v="3"/>
    <n v="2.5"/>
    <n v="0.5"/>
    <n v="2"/>
    <x v="0"/>
    <m/>
    <m/>
    <m/>
    <s v="VB"/>
    <x v="1"/>
  </r>
  <r>
    <x v="4"/>
    <x v="11"/>
    <n v="1.4"/>
    <n v="1.4"/>
    <n v="0.05"/>
    <n v="1.4"/>
    <x v="0"/>
    <m/>
    <m/>
    <m/>
    <s v="RRF"/>
    <x v="1"/>
  </r>
  <r>
    <x v="4"/>
    <x v="12"/>
    <n v="1.18"/>
    <n v="0.42"/>
    <n v="0.14000000000000001"/>
    <n v="0.3"/>
    <x v="0"/>
    <m/>
    <m/>
    <m/>
    <s v="RRF"/>
    <x v="1"/>
  </r>
  <r>
    <x v="1"/>
    <x v="13"/>
    <n v="15"/>
    <n v="15"/>
    <n v="5"/>
    <n v="10"/>
    <x v="1"/>
    <n v="15"/>
    <n v="0.125"/>
    <n v="14.875"/>
    <s v="RRF_x000a_2021-2027"/>
    <x v="1"/>
  </r>
  <r>
    <x v="1"/>
    <x v="14"/>
    <n v="10"/>
    <n v="10"/>
    <n v="3"/>
    <n v="7"/>
    <x v="2"/>
    <n v="10"/>
    <n v="1.7000000000000001E-2"/>
    <n v="9.9830000000000005"/>
    <s v="RRF"/>
    <x v="1"/>
  </r>
  <r>
    <x v="5"/>
    <x v="15"/>
    <n v="48.3"/>
    <n v="48.3"/>
    <n v="0"/>
    <n v="48.3"/>
    <x v="1"/>
    <n v="32.906999999999996"/>
    <n v="0.20699999999999999"/>
    <n v="32.700000000000003"/>
    <s v="2021-2027"/>
    <x v="1"/>
  </r>
  <r>
    <x v="5"/>
    <x v="16"/>
    <n v="2"/>
    <n v="2"/>
    <n v="0.5"/>
    <n v="1.5"/>
    <x v="0"/>
    <m/>
    <m/>
    <m/>
    <s v="2014-2020"/>
    <x v="2"/>
  </r>
  <r>
    <x v="1"/>
    <x v="17"/>
    <n v="15"/>
    <n v="15"/>
    <n v="0"/>
    <n v="15"/>
    <x v="3"/>
    <n v="15"/>
    <n v="0"/>
    <n v="15"/>
    <s v="2014-2020"/>
    <x v="2"/>
  </r>
  <r>
    <x v="6"/>
    <x v="18"/>
    <n v="0.3"/>
    <n v="0.3"/>
    <n v="0"/>
    <n v="0.3"/>
    <x v="3"/>
    <n v="0.3"/>
    <n v="0"/>
    <n v="0.3"/>
    <s v="2014-2020"/>
    <x v="2"/>
  </r>
  <r>
    <x v="7"/>
    <x v="19"/>
    <n v="65.8"/>
    <n v="65.8"/>
    <n v="13.4"/>
    <n v="52.4"/>
    <x v="0"/>
    <m/>
    <m/>
    <m/>
    <s v="React-EU"/>
    <x v="2"/>
  </r>
  <r>
    <x v="2"/>
    <x v="20"/>
    <n v="8.6"/>
    <n v="8.6"/>
    <n v="1.2"/>
    <n v="7.4"/>
    <x v="3"/>
    <n v="8.6"/>
    <n v="1.2"/>
    <n v="7.4"/>
    <s v="2014-2020"/>
    <x v="2"/>
  </r>
  <r>
    <x v="2"/>
    <x v="21"/>
    <n v="2.4"/>
    <n v="2.4"/>
    <n v="0.4"/>
    <n v="2"/>
    <x v="0"/>
    <m/>
    <m/>
    <m/>
    <s v="React-EU"/>
    <x v="2"/>
  </r>
  <r>
    <x v="1"/>
    <x v="22"/>
    <n v="10"/>
    <n v="10"/>
    <n v="0"/>
    <n v="10"/>
    <x v="3"/>
    <n v="10"/>
    <n v="0"/>
    <n v="10"/>
    <s v="React-EU"/>
    <x v="2"/>
  </r>
  <r>
    <x v="1"/>
    <x v="23"/>
    <n v="20"/>
    <n v="16"/>
    <n v="0"/>
    <n v="16"/>
    <x v="3"/>
    <n v="16"/>
    <n v="0"/>
    <n v="16"/>
    <s v="2014-2020"/>
    <x v="2"/>
  </r>
  <r>
    <x v="1"/>
    <x v="24"/>
    <n v="8"/>
    <n v="8"/>
    <n v="0"/>
    <n v="8"/>
    <x v="0"/>
    <m/>
    <m/>
    <m/>
    <s v="RRF"/>
    <x v="1"/>
  </r>
  <r>
    <x v="1"/>
    <x v="25"/>
    <n v="50"/>
    <n v="50"/>
    <n v="10"/>
    <n v="40"/>
    <x v="0"/>
    <m/>
    <m/>
    <m/>
    <s v="RRF"/>
    <x v="1"/>
  </r>
  <r>
    <x v="1"/>
    <x v="26"/>
    <n v="25"/>
    <n v="25"/>
    <n v="7.5"/>
    <n v="17.5"/>
    <x v="2"/>
    <n v="25"/>
    <n v="0"/>
    <n v="25"/>
    <s v="RRF_x000a_VB (Dariui)"/>
    <x v="1"/>
  </r>
  <r>
    <x v="0"/>
    <x v="0"/>
    <n v="289.58199999999999"/>
    <n v="271.78199999999993"/>
    <n v="40.70000000000001"/>
    <n v="214.89500000000001"/>
    <x v="0"/>
    <n v="155.46299999999999"/>
    <n v="32.473999999999997"/>
    <n v="122.989"/>
    <m/>
    <x v="0"/>
  </r>
  <r>
    <x v="2"/>
    <x v="27"/>
    <n v="20"/>
    <n v="20"/>
    <n v="1"/>
    <n v="19"/>
    <x v="5"/>
    <n v="20"/>
    <n v="1"/>
    <n v="19"/>
    <s v="2014-2020"/>
    <x v="2"/>
  </r>
  <r>
    <x v="2"/>
    <x v="28"/>
    <n v="50.5"/>
    <n v="50.5"/>
    <n v="10.199999999999999"/>
    <n v="40.4"/>
    <x v="4"/>
    <n v="50"/>
    <n v="5"/>
    <n v="45"/>
    <s v="2021-2027_x000a_VB"/>
    <x v="1"/>
  </r>
  <r>
    <x v="8"/>
    <x v="29"/>
    <n v="15.5"/>
    <n v="15.5"/>
    <n v="2.7"/>
    <n v="12.8"/>
    <x v="0"/>
    <m/>
    <m/>
    <m/>
    <s v="React-EU"/>
    <x v="2"/>
  </r>
  <r>
    <x v="2"/>
    <x v="30"/>
    <n v="60"/>
    <n v="60"/>
    <n v="20"/>
    <n v="40"/>
    <x v="3"/>
    <n v="60"/>
    <n v="20"/>
    <n v="40"/>
    <s v="React-EU"/>
    <x v="2"/>
  </r>
  <r>
    <x v="2"/>
    <x v="31"/>
    <n v="2.1"/>
    <n v="2.1"/>
    <n v="1"/>
    <n v="1.1000000000000001"/>
    <x v="3"/>
    <n v="2.1"/>
    <n v="1"/>
    <n v="1.1000000000000001"/>
    <s v="2014-2020"/>
    <x v="2"/>
  </r>
  <r>
    <x v="2"/>
    <x v="32"/>
    <n v="7"/>
    <n v="7"/>
    <n v="2.5"/>
    <n v="4.5"/>
    <x v="3"/>
    <n v="7"/>
    <n v="2.5"/>
    <n v="4.5"/>
    <s v="React-EU"/>
    <x v="2"/>
  </r>
  <r>
    <x v="2"/>
    <x v="33"/>
    <n v="3"/>
    <n v="3"/>
    <n v="0"/>
    <n v="3"/>
    <x v="0"/>
    <m/>
    <m/>
    <m/>
    <s v="VB"/>
    <x v="1"/>
  </r>
  <r>
    <x v="2"/>
    <x v="34"/>
    <n v="9"/>
    <n v="9"/>
    <n v="0.7"/>
    <n v="8.3000000000000007"/>
    <x v="2"/>
    <n v="9"/>
    <n v="0.44400000000000001"/>
    <n v="8.5559999999999992"/>
    <s v="VB"/>
    <x v="1"/>
  </r>
  <r>
    <x v="2"/>
    <x v="35"/>
    <n v="21"/>
    <n v="21"/>
    <n v="0"/>
    <n v="21"/>
    <x v="0"/>
    <m/>
    <m/>
    <m/>
    <s v="RRF"/>
    <x v="3"/>
  </r>
  <r>
    <x v="2"/>
    <x v="36"/>
    <n v="50"/>
    <n v="50"/>
    <n v="0"/>
    <n v="50"/>
    <x v="0"/>
    <m/>
    <m/>
    <m/>
    <s v="VB"/>
    <x v="4"/>
  </r>
  <r>
    <x v="2"/>
    <x v="37"/>
    <n v="2.5"/>
    <n v="2.5"/>
    <n v="0.2"/>
    <n v="2.35"/>
    <x v="0"/>
    <m/>
    <m/>
    <m/>
    <s v="2021-2027"/>
    <x v="1"/>
  </r>
  <r>
    <x v="2"/>
    <x v="38"/>
    <n v="7"/>
    <n v="7"/>
    <n v="1"/>
    <n v="6"/>
    <x v="2"/>
    <n v="6.9630000000000001"/>
    <n v="2.5299999999999998"/>
    <n v="4.4329999999999998"/>
    <s v="VB"/>
    <x v="1"/>
  </r>
  <r>
    <x v="2"/>
    <x v="39"/>
    <n v="17"/>
    <n v="4"/>
    <m/>
    <m/>
    <x v="0"/>
    <m/>
    <m/>
    <m/>
    <s v="2021-2027"/>
    <x v="1"/>
  </r>
  <r>
    <x v="9"/>
    <x v="40"/>
    <n v="4.7"/>
    <n v="1.7000000000000002"/>
    <n v="0"/>
    <n v="1.7"/>
    <x v="0"/>
    <m/>
    <m/>
    <m/>
    <s v="VB"/>
    <x v="1"/>
  </r>
  <r>
    <x v="2"/>
    <x v="41"/>
    <n v="4.8"/>
    <n v="3"/>
    <n v="0.5"/>
    <n v="2.5"/>
    <x v="0"/>
    <m/>
    <m/>
    <m/>
    <s v="React-EU"/>
    <x v="2"/>
  </r>
  <r>
    <x v="2"/>
    <x v="42"/>
    <n v="0.5"/>
    <n v="0.5"/>
    <n v="0.2"/>
    <n v="0.3"/>
    <x v="0"/>
    <m/>
    <m/>
    <m/>
    <s v="VB"/>
    <x v="1"/>
  </r>
  <r>
    <x v="2"/>
    <x v="43"/>
    <n v="7.6"/>
    <n v="7.6"/>
    <m/>
    <m/>
    <x v="0"/>
    <m/>
    <m/>
    <m/>
    <s v="VB_x000a_2021-2027"/>
    <x v="1"/>
  </r>
  <r>
    <x v="2"/>
    <x v="44"/>
    <n v="1.282"/>
    <n v="1.282"/>
    <n v="0.4"/>
    <n v="0.84499999999999997"/>
    <x v="0"/>
    <m/>
    <m/>
    <m/>
    <s v="VB"/>
    <x v="5"/>
  </r>
  <r>
    <x v="9"/>
    <x v="45"/>
    <n v="3"/>
    <n v="3"/>
    <m/>
    <m/>
    <x v="0"/>
    <m/>
    <m/>
    <m/>
    <m/>
    <x v="1"/>
  </r>
  <r>
    <x v="10"/>
    <x v="46"/>
    <n v="0.7"/>
    <n v="0.7"/>
    <m/>
    <m/>
    <x v="0"/>
    <m/>
    <m/>
    <m/>
    <m/>
    <x v="1"/>
  </r>
  <r>
    <x v="6"/>
    <x v="47"/>
    <n v="0.6"/>
    <n v="0.6"/>
    <m/>
    <m/>
    <x v="0"/>
    <m/>
    <m/>
    <m/>
    <m/>
    <x v="1"/>
  </r>
  <r>
    <x v="6"/>
    <x v="48"/>
    <n v="0.4"/>
    <n v="0.4"/>
    <m/>
    <m/>
    <x v="0"/>
    <m/>
    <m/>
    <m/>
    <m/>
    <x v="1"/>
  </r>
  <r>
    <x v="2"/>
    <x v="49"/>
    <n v="1"/>
    <n v="1"/>
    <n v="0.2"/>
    <n v="0.8"/>
    <x v="0"/>
    <m/>
    <m/>
    <m/>
    <s v="VB"/>
    <x v="1"/>
  </r>
  <r>
    <x v="11"/>
    <x v="50"/>
    <n v="0.4"/>
    <n v="0.4"/>
    <n v="0.1"/>
    <n v="0.3"/>
    <x v="2"/>
    <n v="0.4"/>
    <n v="0"/>
    <n v="0.4"/>
    <s v="VB"/>
    <x v="1"/>
  </r>
  <r>
    <x v="0"/>
    <x v="0"/>
    <n v="673.17500000000007"/>
    <n v="601.49500000000012"/>
    <n v="121.80799999999999"/>
    <n v="458.97"/>
    <x v="0"/>
    <n v="307.41989000000007"/>
    <n v="39.530999999999999"/>
    <n v="264.387"/>
    <m/>
    <x v="0"/>
  </r>
  <r>
    <x v="2"/>
    <x v="51"/>
    <n v="100"/>
    <n v="81"/>
    <n v="11"/>
    <n v="70"/>
    <x v="3"/>
    <n v="81"/>
    <n v="11"/>
    <n v="70"/>
    <s v="React-EU"/>
    <x v="2"/>
  </r>
  <r>
    <x v="2"/>
    <x v="52"/>
    <n v="20"/>
    <n v="20"/>
    <n v="1.5"/>
    <n v="18.5"/>
    <x v="3"/>
    <n v="20"/>
    <n v="1.5"/>
    <n v="18.5"/>
    <s v="React-EU"/>
    <x v="2"/>
  </r>
  <r>
    <x v="2"/>
    <x v="53"/>
    <n v="6"/>
    <n v="6"/>
    <n v="0"/>
    <n v="6"/>
    <x v="3"/>
    <n v="6"/>
    <n v="0"/>
    <n v="6"/>
    <s v="React-EU"/>
    <x v="2"/>
  </r>
  <r>
    <x v="2"/>
    <x v="54"/>
    <n v="2"/>
    <n v="2"/>
    <n v="0.3"/>
    <n v="1.7"/>
    <x v="0"/>
    <m/>
    <m/>
    <m/>
    <s v="2021-2027"/>
    <x v="1"/>
  </r>
  <r>
    <x v="2"/>
    <x v="55"/>
    <n v="1"/>
    <n v="0.5"/>
    <n v="0.1"/>
    <n v="0.4"/>
    <x v="0"/>
    <m/>
    <m/>
    <m/>
    <s v="2021-2027"/>
    <x v="1"/>
  </r>
  <r>
    <x v="2"/>
    <x v="56"/>
    <n v="3.7"/>
    <n v="3.7"/>
    <n v="0.5"/>
    <n v="3.2"/>
    <x v="2"/>
    <n v="3.65"/>
    <n v="0.245"/>
    <n v="3.4550000000000001"/>
    <s v="VB"/>
    <x v="1"/>
  </r>
  <r>
    <x v="2"/>
    <x v="57"/>
    <n v="0.78"/>
    <n v="0.2"/>
    <n v="0.1"/>
    <n v="0.2"/>
    <x v="1"/>
    <n v="0.2"/>
    <n v="3.5000000000000003E-2"/>
    <n v="0.16500000000000001"/>
    <s v="RRF"/>
    <x v="1"/>
  </r>
  <r>
    <x v="2"/>
    <x v="58"/>
    <n v="1.2"/>
    <n v="1.2"/>
    <n v="1.2"/>
    <n v="0"/>
    <x v="2"/>
    <n v="1.2"/>
    <n v="0.01"/>
    <n v="1.19"/>
    <s v="RRF"/>
    <x v="1"/>
  </r>
  <r>
    <x v="2"/>
    <x v="59"/>
    <n v="31"/>
    <n v="31"/>
    <n v="10"/>
    <n v="21"/>
    <x v="3"/>
    <n v="31"/>
    <n v="10"/>
    <n v="21"/>
    <s v="React-EU"/>
    <x v="2"/>
  </r>
  <r>
    <x v="2"/>
    <x v="60"/>
    <n v="30"/>
    <n v="30"/>
    <n v="5"/>
    <n v="25"/>
    <x v="3"/>
    <n v="30"/>
    <n v="5"/>
    <n v="25"/>
    <s v="React-EU"/>
    <x v="2"/>
  </r>
  <r>
    <x v="2"/>
    <x v="61"/>
    <n v="20"/>
    <n v="20"/>
    <n v="15"/>
    <n v="5"/>
    <x v="0"/>
    <m/>
    <m/>
    <m/>
    <s v="VB"/>
    <x v="6"/>
  </r>
  <r>
    <x v="10"/>
    <x v="62"/>
    <n v="2.6"/>
    <n v="2.6"/>
    <m/>
    <m/>
    <x v="0"/>
    <m/>
    <m/>
    <m/>
    <s v="VB"/>
    <x v="1"/>
  </r>
  <r>
    <x v="10"/>
    <x v="63"/>
    <n v="9"/>
    <n v="9"/>
    <n v="0.1"/>
    <n v="8.9"/>
    <x v="4"/>
    <n v="0.08"/>
    <n v="5.0000000000000001E-3"/>
    <n v="7.4999999999999997E-2"/>
    <s v="VB"/>
    <x v="1"/>
  </r>
  <r>
    <x v="10"/>
    <x v="64"/>
    <n v="2.1"/>
    <n v="2.1"/>
    <n v="2.1"/>
    <n v="0"/>
    <x v="0"/>
    <m/>
    <m/>
    <m/>
    <s v="VB"/>
    <x v="5"/>
  </r>
  <r>
    <x v="10"/>
    <x v="65"/>
    <n v="1.7"/>
    <n v="1.5"/>
    <n v="0.8"/>
    <n v="0.67"/>
    <x v="2"/>
    <n v="1.5"/>
    <n v="2.3E-2"/>
    <n v="1.4770000000000001"/>
    <s v="RRF"/>
    <x v="1"/>
  </r>
  <r>
    <x v="10"/>
    <x v="66"/>
    <n v="7"/>
    <n v="7"/>
    <n v="0"/>
    <n v="7"/>
    <x v="0"/>
    <m/>
    <m/>
    <m/>
    <s v="VB"/>
    <x v="1"/>
  </r>
  <r>
    <x v="2"/>
    <x v="67"/>
    <n v="10"/>
    <n v="10"/>
    <n v="5"/>
    <n v="5"/>
    <x v="6"/>
    <n v="10"/>
    <n v="5"/>
    <n v="5"/>
    <s v="VB_x000a_2021-2027"/>
    <x v="7"/>
  </r>
  <r>
    <x v="1"/>
    <x v="68"/>
    <n v="6"/>
    <n v="6"/>
    <n v="0"/>
    <n v="6"/>
    <x v="0"/>
    <m/>
    <m/>
    <m/>
    <s v="RRF"/>
    <x v="1"/>
  </r>
  <r>
    <x v="12"/>
    <x v="69"/>
    <n v="5.9"/>
    <n v="0.9"/>
    <n v="0"/>
    <n v="0.9"/>
    <x v="0"/>
    <m/>
    <m/>
    <m/>
    <s v="RRF"/>
    <x v="1"/>
  </r>
  <r>
    <x v="1"/>
    <x v="70"/>
    <n v="25"/>
    <n v="25"/>
    <n v="0"/>
    <n v="25"/>
    <x v="0"/>
    <m/>
    <m/>
    <m/>
    <s v="2021-2027"/>
    <x v="1"/>
  </r>
  <r>
    <x v="4"/>
    <x v="71"/>
    <n v="3.7"/>
    <n v="3.7"/>
    <n v="1.65"/>
    <n v="2.1"/>
    <x v="0"/>
    <m/>
    <m/>
    <m/>
    <s v="RRF"/>
    <x v="1"/>
  </r>
  <r>
    <x v="1"/>
    <x v="72"/>
    <n v="4.7"/>
    <n v="4.7"/>
    <n v="1.9"/>
    <n v="2.8"/>
    <x v="0"/>
    <m/>
    <m/>
    <m/>
    <s v="RRF"/>
    <x v="1"/>
  </r>
  <r>
    <x v="1"/>
    <x v="73"/>
    <n v="1.7"/>
    <n v="1.7"/>
    <n v="0"/>
    <n v="1.7"/>
    <x v="4"/>
    <n v="1.74"/>
    <n v="7.6999999999999999E-2"/>
    <n v="1.663"/>
    <s v="RRF"/>
    <x v="1"/>
  </r>
  <r>
    <x v="1"/>
    <x v="74"/>
    <n v="11.8"/>
    <n v="8"/>
    <m/>
    <m/>
    <x v="0"/>
    <m/>
    <m/>
    <m/>
    <m/>
    <x v="1"/>
  </r>
  <r>
    <x v="1"/>
    <x v="75"/>
    <n v="7.1"/>
    <n v="7.1"/>
    <m/>
    <m/>
    <x v="0"/>
    <m/>
    <m/>
    <m/>
    <m/>
    <x v="1"/>
  </r>
  <r>
    <x v="2"/>
    <x v="76"/>
    <n v="12"/>
    <n v="12"/>
    <n v="4"/>
    <n v="8"/>
    <x v="7"/>
    <n v="12"/>
    <n v="0"/>
    <n v="10"/>
    <s v="2021-2027"/>
    <x v="1"/>
  </r>
  <r>
    <x v="1"/>
    <x v="77"/>
    <n v="10"/>
    <n v="10"/>
    <n v="0"/>
    <n v="10"/>
    <x v="3"/>
    <n v="10"/>
    <n v="0"/>
    <n v="10"/>
    <s v="React-EU"/>
    <x v="2"/>
  </r>
  <r>
    <x v="1"/>
    <x v="78"/>
    <n v="6"/>
    <n v="6"/>
    <n v="0"/>
    <n v="6"/>
    <x v="3"/>
    <n v="6"/>
    <n v="0"/>
    <n v="6"/>
    <s v="React-EU"/>
    <x v="2"/>
  </r>
  <r>
    <x v="1"/>
    <x v="79"/>
    <n v="12"/>
    <n v="12"/>
    <n v="3"/>
    <n v="7.5"/>
    <x v="2"/>
    <n v="12"/>
    <n v="3"/>
    <n v="7.5"/>
    <s v="VB_x000a_2021-2027"/>
    <x v="1"/>
  </r>
  <r>
    <x v="13"/>
    <x v="80"/>
    <n v="15"/>
    <n v="15"/>
    <n v="11.3"/>
    <n v="3.8"/>
    <x v="0"/>
    <m/>
    <m/>
    <m/>
    <s v="VB"/>
    <x v="4"/>
  </r>
  <r>
    <x v="1"/>
    <x v="81"/>
    <n v="14"/>
    <n v="14"/>
    <n v="7.8"/>
    <n v="6.2"/>
    <x v="2"/>
    <n v="14"/>
    <n v="0.5"/>
    <n v="13.5"/>
    <s v="RRF"/>
    <x v="1"/>
  </r>
  <r>
    <x v="1"/>
    <x v="82"/>
    <n v="13.6"/>
    <n v="13.6"/>
    <n v="1.5"/>
    <n v="12.1"/>
    <x v="0"/>
    <m/>
    <m/>
    <m/>
    <s v="RRF"/>
    <x v="1"/>
  </r>
  <r>
    <x v="1"/>
    <x v="83"/>
    <n v="10.199999999999999"/>
    <n v="10.199999999999999"/>
    <n v="1.1000000000000001"/>
    <n v="9.1"/>
    <x v="0"/>
    <m/>
    <m/>
    <m/>
    <s v="RRF"/>
    <x v="1"/>
  </r>
  <r>
    <x v="1"/>
    <x v="84"/>
    <n v="4"/>
    <n v="4"/>
    <n v="0"/>
    <n v="4"/>
    <x v="0"/>
    <m/>
    <m/>
    <m/>
    <s v="RRF"/>
    <x v="1"/>
  </r>
  <r>
    <x v="2"/>
    <x v="85"/>
    <n v="7.3"/>
    <n v="1.8"/>
    <m/>
    <m/>
    <x v="0"/>
    <m/>
    <m/>
    <m/>
    <m/>
    <x v="1"/>
  </r>
  <r>
    <x v="1"/>
    <x v="86"/>
    <n v="12.3"/>
    <n v="12.3"/>
    <n v="0"/>
    <n v="12.3"/>
    <x v="3"/>
    <n v="12.3"/>
    <n v="0"/>
    <n v="12.3"/>
    <s v="2014-2020"/>
    <x v="2"/>
  </r>
  <r>
    <x v="4"/>
    <x v="87"/>
    <n v="6"/>
    <n v="6"/>
    <n v="2.5"/>
    <n v="3.5"/>
    <x v="0"/>
    <m/>
    <m/>
    <m/>
    <s v="RRF"/>
    <x v="1"/>
  </r>
  <r>
    <x v="4"/>
    <x v="88"/>
    <n v="9"/>
    <n v="4"/>
    <n v="0"/>
    <n v="4"/>
    <x v="0"/>
    <m/>
    <m/>
    <m/>
    <s v="RRF"/>
    <x v="1"/>
  </r>
  <r>
    <x v="4"/>
    <x v="89"/>
    <n v="8.8000000000000007"/>
    <n v="8.8000000000000007"/>
    <n v="1.5"/>
    <n v="7.3"/>
    <x v="0"/>
    <m/>
    <m/>
    <m/>
    <s v="RRF"/>
    <x v="1"/>
  </r>
  <r>
    <x v="4"/>
    <x v="90"/>
    <n v="11.9"/>
    <n v="11.9"/>
    <n v="0.29799999999999999"/>
    <n v="11.6"/>
    <x v="3"/>
    <n v="11.9"/>
    <n v="0.29799999999999999"/>
    <n v="11.6"/>
    <s v="React-EU"/>
    <x v="2"/>
  </r>
  <r>
    <x v="4"/>
    <x v="91"/>
    <n v="15.6"/>
    <n v="6.6"/>
    <n v="0.9"/>
    <n v="5.7"/>
    <x v="0"/>
    <m/>
    <m/>
    <m/>
    <s v="RRF"/>
    <x v="1"/>
  </r>
  <r>
    <x v="4"/>
    <x v="92"/>
    <n v="4.0999999999999996"/>
    <n v="4.0999999999999996"/>
    <n v="0"/>
    <n v="4.0999999999999996"/>
    <x v="3"/>
    <n v="4.1498900000000001"/>
    <n v="0"/>
    <n v="4.0999999999999996"/>
    <s v="React-EU"/>
    <x v="2"/>
  </r>
  <r>
    <x v="4"/>
    <x v="93"/>
    <n v="6.7"/>
    <n v="6.7"/>
    <n v="1.2"/>
    <n v="5.5"/>
    <x v="3"/>
    <n v="6.7"/>
    <n v="1.2"/>
    <n v="5.5"/>
    <s v="React-EU"/>
    <x v="2"/>
  </r>
  <r>
    <x v="4"/>
    <x v="94"/>
    <n v="1.5"/>
    <n v="1.5"/>
    <n v="0.6"/>
    <n v="0.9"/>
    <x v="0"/>
    <m/>
    <m/>
    <m/>
    <s v="RRF"/>
    <x v="1"/>
  </r>
  <r>
    <x v="4"/>
    <x v="95"/>
    <n v="9"/>
    <n v="9"/>
    <n v="1.5"/>
    <n v="7.5"/>
    <x v="0"/>
    <m/>
    <m/>
    <m/>
    <s v="RRF"/>
    <x v="1"/>
  </r>
  <r>
    <x v="4"/>
    <x v="96"/>
    <n v="8"/>
    <n v="8"/>
    <n v="4.5"/>
    <n v="3.5"/>
    <x v="0"/>
    <m/>
    <m/>
    <m/>
    <s v="RRF"/>
    <x v="1"/>
  </r>
  <r>
    <x v="4"/>
    <x v="97"/>
    <n v="24.395"/>
    <n v="24.395"/>
    <n v="8.7100000000000009"/>
    <n v="15.7"/>
    <x v="3"/>
    <m/>
    <m/>
    <m/>
    <s v="2021-2027"/>
    <x v="1"/>
  </r>
  <r>
    <x v="4"/>
    <x v="98"/>
    <n v="4.9000000000000004"/>
    <n v="4.9000000000000004"/>
    <n v="1"/>
    <n v="3.9"/>
    <x v="0"/>
    <m/>
    <m/>
    <m/>
    <s v="RRF"/>
    <x v="1"/>
  </r>
  <r>
    <x v="4"/>
    <x v="99"/>
    <n v="29.7"/>
    <n v="29.7"/>
    <n v="0.35"/>
    <n v="29.4"/>
    <x v="0"/>
    <m/>
    <m/>
    <m/>
    <s v="2021-2027"/>
    <x v="1"/>
  </r>
  <r>
    <x v="4"/>
    <x v="100"/>
    <n v="8"/>
    <n v="8"/>
    <n v="0.5"/>
    <n v="7.5"/>
    <x v="3"/>
    <n v="8"/>
    <n v="0.5"/>
    <n v="7.5"/>
    <s v="React-EU"/>
    <x v="2"/>
  </r>
  <r>
    <x v="4"/>
    <x v="101"/>
    <n v="5.5"/>
    <n v="5.5"/>
    <n v="0.5"/>
    <n v="5"/>
    <x v="3"/>
    <n v="5.5"/>
    <n v="0.5"/>
    <n v="5"/>
    <s v="React-EU"/>
    <x v="2"/>
  </r>
  <r>
    <x v="1"/>
    <x v="102"/>
    <n v="14.5"/>
    <n v="14.5"/>
    <n v="2"/>
    <n v="12.5"/>
    <x v="4"/>
    <n v="14.5"/>
    <n v="0.38800000000000001"/>
    <n v="14.112"/>
    <s v="RRF"/>
    <x v="1"/>
  </r>
  <r>
    <x v="1"/>
    <x v="103"/>
    <n v="30.2"/>
    <n v="19.600000000000001"/>
    <n v="3"/>
    <n v="16.600000000000001"/>
    <x v="0"/>
    <m/>
    <m/>
    <m/>
    <s v="RRF"/>
    <x v="1"/>
  </r>
  <r>
    <x v="1"/>
    <x v="104"/>
    <n v="29"/>
    <n v="21.8"/>
    <n v="4.4000000000000004"/>
    <n v="17.399999999999999"/>
    <x v="0"/>
    <m/>
    <m/>
    <m/>
    <s v="RRF"/>
    <x v="1"/>
  </r>
  <r>
    <x v="1"/>
    <x v="105"/>
    <n v="4"/>
    <n v="3.5"/>
    <n v="1"/>
    <n v="2.5"/>
    <x v="4"/>
    <n v="4"/>
    <n v="0.25"/>
    <n v="3.75"/>
    <s v="RRF"/>
    <x v="1"/>
  </r>
  <r>
    <x v="1"/>
    <x v="106"/>
    <n v="12"/>
    <n v="7.2"/>
    <n v="2.4"/>
    <n v="4.8"/>
    <x v="0"/>
    <m/>
    <m/>
    <m/>
    <s v="RRF"/>
    <x v="1"/>
  </r>
  <r>
    <x v="0"/>
    <x v="0"/>
    <n v="446.1"/>
    <n v="396.30000000000007"/>
    <n v="57.900000000000006"/>
    <n v="299.8"/>
    <x v="0"/>
    <n v="20"/>
    <n v="0"/>
    <n v="0"/>
    <m/>
    <x v="0"/>
  </r>
  <r>
    <x v="11"/>
    <x v="107"/>
    <n v="38"/>
    <n v="38"/>
    <n v="9"/>
    <n v="29"/>
    <x v="0"/>
    <m/>
    <m/>
    <m/>
    <s v="VB"/>
    <x v="1"/>
  </r>
  <r>
    <x v="9"/>
    <x v="108"/>
    <n v="20"/>
    <n v="20"/>
    <m/>
    <m/>
    <x v="0"/>
    <m/>
    <m/>
    <m/>
    <m/>
    <x v="0"/>
  </r>
  <r>
    <x v="14"/>
    <x v="109"/>
    <n v="20"/>
    <n v="20"/>
    <n v="9"/>
    <n v="11"/>
    <x v="8"/>
    <n v="20"/>
    <m/>
    <m/>
    <s v="2014-2020_x000a_VB"/>
    <x v="8"/>
  </r>
  <r>
    <x v="2"/>
    <x v="110"/>
    <n v="105.3"/>
    <n v="105.3"/>
    <n v="11.6"/>
    <n v="93.7"/>
    <x v="0"/>
    <m/>
    <m/>
    <m/>
    <s v="VB"/>
    <x v="9"/>
  </r>
  <r>
    <x v="11"/>
    <x v="111"/>
    <n v="21.4"/>
    <n v="21.4"/>
    <n v="0"/>
    <n v="21.4"/>
    <x v="0"/>
    <m/>
    <m/>
    <m/>
    <s v="VB"/>
    <x v="1"/>
  </r>
  <r>
    <x v="11"/>
    <x v="112"/>
    <n v="8"/>
    <n v="8"/>
    <n v="1"/>
    <n v="7"/>
    <x v="0"/>
    <m/>
    <m/>
    <m/>
    <s v="VB"/>
    <x v="1"/>
  </r>
  <r>
    <x v="11"/>
    <x v="113"/>
    <n v="37.1"/>
    <n v="37.1"/>
    <n v="19.8"/>
    <n v="17.3"/>
    <x v="0"/>
    <m/>
    <m/>
    <m/>
    <s v="VB"/>
    <x v="1"/>
  </r>
  <r>
    <x v="11"/>
    <x v="114"/>
    <n v="86.5"/>
    <n v="86.5"/>
    <n v="5.2"/>
    <n v="81.3"/>
    <x v="0"/>
    <m/>
    <m/>
    <m/>
    <s v="VB"/>
    <x v="1"/>
  </r>
  <r>
    <x v="11"/>
    <x v="115"/>
    <n v="12.3"/>
    <n v="12.3"/>
    <n v="2"/>
    <n v="10.3"/>
    <x v="0"/>
    <m/>
    <m/>
    <m/>
    <s v="VB"/>
    <x v="1"/>
  </r>
  <r>
    <x v="11"/>
    <x v="116"/>
    <n v="13.3"/>
    <n v="13.3"/>
    <n v="0"/>
    <n v="13.3"/>
    <x v="0"/>
    <m/>
    <m/>
    <m/>
    <s v="2021-2027"/>
    <x v="1"/>
  </r>
  <r>
    <x v="11"/>
    <x v="117"/>
    <s v="9"/>
    <n v="9"/>
    <m/>
    <m/>
    <x v="0"/>
    <m/>
    <m/>
    <m/>
    <s v="2021-2027"/>
    <x v="1"/>
  </r>
  <r>
    <x v="11"/>
    <x v="118"/>
    <s v="9,6"/>
    <n v="9.6"/>
    <m/>
    <m/>
    <x v="0"/>
    <m/>
    <m/>
    <m/>
    <s v="VB"/>
    <x v="1"/>
  </r>
  <r>
    <x v="11"/>
    <x v="119"/>
    <n v="74.2"/>
    <n v="5.8"/>
    <n v="0.3"/>
    <n v="5.5"/>
    <x v="0"/>
    <m/>
    <m/>
    <m/>
    <s v="VB"/>
    <x v="1"/>
  </r>
  <r>
    <x v="10"/>
    <x v="120"/>
    <n v="10"/>
    <n v="10"/>
    <n v="0"/>
    <n v="10"/>
    <x v="0"/>
    <m/>
    <m/>
    <m/>
    <s v="VB"/>
    <x v="1"/>
  </r>
  <r>
    <x v="0"/>
    <x v="0"/>
    <n v="549.09999999999991"/>
    <n v="369.4"/>
    <n v="6.5"/>
    <n v="362.9"/>
    <x v="0"/>
    <n v="166.36699999999999"/>
    <n v="1.5"/>
    <n v="164.86699999999999"/>
    <m/>
    <x v="0"/>
  </r>
  <r>
    <x v="15"/>
    <x v="121"/>
    <n v="57"/>
    <n v="57"/>
    <n v="0"/>
    <n v="57"/>
    <x v="0"/>
    <m/>
    <m/>
    <m/>
    <s v="VB"/>
    <x v="10"/>
  </r>
  <r>
    <x v="16"/>
    <x v="122"/>
    <n v="5"/>
    <n v="5"/>
    <n v="0"/>
    <n v="5"/>
    <x v="3"/>
    <n v="5"/>
    <n v="0"/>
    <n v="5"/>
    <s v="2014-2020"/>
    <x v="2"/>
  </r>
  <r>
    <x v="16"/>
    <x v="123"/>
    <n v="10.8"/>
    <n v="10.8"/>
    <n v="0"/>
    <n v="10.8"/>
    <x v="0"/>
    <m/>
    <m/>
    <m/>
    <s v="RRF"/>
    <x v="3"/>
  </r>
  <r>
    <x v="16"/>
    <x v="124"/>
    <n v="13"/>
    <n v="5"/>
    <n v="0"/>
    <n v="5"/>
    <x v="0"/>
    <m/>
    <m/>
    <m/>
    <s v="RRF arba KKP sutaupytos lėšos"/>
    <x v="11"/>
  </r>
  <r>
    <x v="16"/>
    <x v="125"/>
    <n v="66"/>
    <n v="15"/>
    <n v="0"/>
    <n v="15"/>
    <x v="3"/>
    <n v="12"/>
    <n v="0"/>
    <n v="12"/>
    <s v="React-EU"/>
    <x v="2"/>
  </r>
  <r>
    <x v="16"/>
    <x v="126"/>
    <n v="7.2"/>
    <n v="7.2"/>
    <n v="0"/>
    <n v="7.2"/>
    <x v="0"/>
    <m/>
    <m/>
    <m/>
    <s v="RRF"/>
    <x v="3"/>
  </r>
  <r>
    <x v="16"/>
    <x v="127"/>
    <n v="13"/>
    <n v="13"/>
    <n v="0"/>
    <n v="13"/>
    <x v="3"/>
    <n v="13"/>
    <n v="0"/>
    <n v="13"/>
    <s v="React-EU"/>
    <x v="2"/>
  </r>
  <r>
    <x v="16"/>
    <x v="128"/>
    <n v="20"/>
    <n v="20"/>
    <n v="0"/>
    <n v="20"/>
    <x v="0"/>
    <m/>
    <m/>
    <m/>
    <s v="RRF"/>
    <x v="3"/>
  </r>
  <r>
    <x v="16"/>
    <x v="129"/>
    <n v="10"/>
    <n v="5"/>
    <n v="0"/>
    <n v="5"/>
    <x v="0"/>
    <m/>
    <m/>
    <m/>
    <s v="RRF arba KKP sutaupytos lėšos"/>
    <x v="11"/>
  </r>
  <r>
    <x v="16"/>
    <x v="130"/>
    <n v="15"/>
    <n v="10"/>
    <n v="0"/>
    <n v="10"/>
    <x v="3"/>
    <n v="10"/>
    <n v="0"/>
    <n v="10"/>
    <s v="React-EU"/>
    <x v="2"/>
  </r>
  <r>
    <x v="16"/>
    <x v="131"/>
    <n v="20"/>
    <n v="5"/>
    <n v="0"/>
    <n v="5"/>
    <x v="0"/>
    <m/>
    <m/>
    <m/>
    <s v="RRF arba KKP sutaupytos lėšos"/>
    <x v="11"/>
  </r>
  <r>
    <x v="16"/>
    <x v="132"/>
    <n v="14"/>
    <n v="5"/>
    <n v="0"/>
    <n v="5"/>
    <x v="0"/>
    <m/>
    <m/>
    <m/>
    <s v="RRF arba KKP sutaupytos lėšos"/>
    <x v="10"/>
  </r>
  <r>
    <x v="16"/>
    <x v="133"/>
    <n v="5"/>
    <n v="2"/>
    <n v="0"/>
    <n v="2"/>
    <x v="0"/>
    <m/>
    <m/>
    <m/>
    <s v="RRF arba KKP sutaupytos lėšos"/>
    <x v="11"/>
  </r>
  <r>
    <x v="16"/>
    <x v="134"/>
    <n v="15"/>
    <n v="5"/>
    <n v="0"/>
    <n v="5"/>
    <x v="0"/>
    <m/>
    <m/>
    <m/>
    <s v="RRF arba KKP sutaupytos lėšos"/>
    <x v="11"/>
  </r>
  <r>
    <x v="16"/>
    <x v="135"/>
    <n v="90"/>
    <n v="30"/>
    <n v="0"/>
    <n v="30"/>
    <x v="4"/>
    <n v="0.36699999999999999"/>
    <n v="0"/>
    <n v="0.36699999999999999"/>
    <s v="RRF"/>
    <x v="1"/>
  </r>
  <r>
    <x v="16"/>
    <x v="136"/>
    <n v="8.6999999999999993"/>
    <n v="1"/>
    <n v="0"/>
    <n v="1"/>
    <x v="0"/>
    <m/>
    <m/>
    <m/>
    <s v="2021-2027"/>
    <x v="1"/>
  </r>
  <r>
    <x v="16"/>
    <x v="137"/>
    <n v="13"/>
    <n v="7"/>
    <n v="0"/>
    <n v="7"/>
    <x v="0"/>
    <m/>
    <m/>
    <m/>
    <s v="RRF"/>
    <x v="3"/>
  </r>
  <r>
    <x v="16"/>
    <x v="138"/>
    <n v="100"/>
    <n v="100"/>
    <n v="0"/>
    <n v="100"/>
    <x v="4"/>
    <n v="100"/>
    <n v="0"/>
    <n v="100"/>
    <s v="RRF_x000a_VB (Dariui)"/>
    <x v="1"/>
  </r>
  <r>
    <x v="16"/>
    <x v="139"/>
    <n v="2.4"/>
    <n v="2.4"/>
    <n v="0"/>
    <n v="2.4"/>
    <x v="0"/>
    <m/>
    <m/>
    <m/>
    <s v="RRF"/>
    <x v="1"/>
  </r>
  <r>
    <x v="16"/>
    <x v="140"/>
    <n v="2"/>
    <n v="2"/>
    <n v="0"/>
    <n v="2"/>
    <x v="0"/>
    <m/>
    <m/>
    <m/>
    <s v="2021-2027"/>
    <x v="1"/>
  </r>
  <r>
    <x v="2"/>
    <x v="141"/>
    <n v="11"/>
    <n v="11"/>
    <n v="1.5"/>
    <n v="9.5"/>
    <x v="3"/>
    <n v="11"/>
    <n v="1.5"/>
    <n v="9.5"/>
    <s v="2014-2020"/>
    <x v="2"/>
  </r>
  <r>
    <x v="10"/>
    <x v="142"/>
    <n v="5"/>
    <n v="5"/>
    <n v="0"/>
    <n v="5"/>
    <x v="1"/>
    <n v="5"/>
    <n v="0"/>
    <n v="5"/>
    <s v="VB"/>
    <x v="1"/>
  </r>
  <r>
    <x v="11"/>
    <x v="143"/>
    <n v="11"/>
    <n v="11"/>
    <n v="0"/>
    <n v="11"/>
    <x v="0"/>
    <m/>
    <m/>
    <m/>
    <s v="2021-2027"/>
    <x v="1"/>
  </r>
  <r>
    <x v="15"/>
    <x v="144"/>
    <n v="15"/>
    <n v="15"/>
    <n v="5"/>
    <n v="10"/>
    <x v="1"/>
    <n v="10"/>
    <n v="0"/>
    <n v="10"/>
    <s v="2021-2027"/>
    <x v="1"/>
  </r>
  <r>
    <x v="16"/>
    <x v="145"/>
    <n v="10"/>
    <n v="10"/>
    <n v="0"/>
    <n v="10"/>
    <x v="0"/>
    <m/>
    <m/>
    <m/>
    <s v="VB"/>
    <x v="3"/>
  </r>
  <r>
    <x v="16"/>
    <x v="146"/>
    <n v="10"/>
    <n v="10"/>
    <n v="0"/>
    <n v="10"/>
    <x v="0"/>
    <m/>
    <m/>
    <m/>
    <s v="VB"/>
    <x v="1"/>
  </r>
  <r>
    <x v="0"/>
    <x v="0"/>
    <m/>
    <n v="191"/>
    <m/>
    <m/>
    <x v="0"/>
    <m/>
    <m/>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0" applyNumberFormats="0" applyBorderFormats="0" applyFontFormats="0" applyPatternFormats="0" applyAlignmentFormats="0" applyWidthHeightFormats="1" dataCaption="Reikšmės" updatedVersion="4" minRefreshableVersion="3" showDrill="0" useAutoFormatting="1" itemPrintTitles="1" createdVersion="4" indent="0" outline="1" outlineData="1" multipleFieldFilters="0">
  <location ref="A1:D14" firstHeaderRow="0" firstDataRow="1" firstDataCol="2"/>
  <pivotFields count="12">
    <pivotField axis="axisRow" outline="0" showAll="0" defaultSubtotal="0">
      <items count="17">
        <item x="15"/>
        <item x="2"/>
        <item x="16"/>
        <item x="9"/>
        <item x="13"/>
        <item x="8"/>
        <item x="3"/>
        <item x="7"/>
        <item x="4"/>
        <item x="11"/>
        <item x="1"/>
        <item x="12"/>
        <item x="5"/>
        <item x="6"/>
        <item x="14"/>
        <item x="10"/>
        <item x="0"/>
      </items>
    </pivotField>
    <pivotField dataField="1" showAll="0">
      <items count="148">
        <item x="141"/>
        <item x="31"/>
        <item x="61"/>
        <item x="36"/>
        <item x="42"/>
        <item x="13"/>
        <item x="48"/>
        <item x="77"/>
        <item x="142"/>
        <item x="132"/>
        <item x="131"/>
        <item x="133"/>
        <item x="45"/>
        <item x="22"/>
        <item x="23"/>
        <item x="56"/>
        <item x="79"/>
        <item x="69"/>
        <item x="72"/>
        <item x="129"/>
        <item x="76"/>
        <item x="60"/>
        <item x="59"/>
        <item x="143"/>
        <item x="117"/>
        <item x="47"/>
        <item x="51"/>
        <item x="81"/>
        <item x="102"/>
        <item x="34"/>
        <item x="138"/>
        <item x="146"/>
        <item x="128"/>
        <item x="66"/>
        <item x="125"/>
        <item x="46"/>
        <item x="85"/>
        <item x="30"/>
        <item x="71"/>
        <item x="3"/>
        <item x="82"/>
        <item x="116"/>
        <item x="88"/>
        <item x="80"/>
        <item x="68"/>
        <item x="84"/>
        <item x="65"/>
        <item x="101"/>
        <item x="25"/>
        <item x="29"/>
        <item x="99"/>
        <item x="94"/>
        <item x="93"/>
        <item x="98"/>
        <item x="12"/>
        <item x="90"/>
        <item x="57"/>
        <item x="137"/>
        <item x="107"/>
        <item x="97"/>
        <item x="74"/>
        <item x="8"/>
        <item x="135"/>
        <item x="122"/>
        <item x="95"/>
        <item x="89"/>
        <item x="5"/>
        <item x="144"/>
        <item x="41"/>
        <item x="10"/>
        <item x="32"/>
        <item x="19"/>
        <item x="110"/>
        <item x="119"/>
        <item x="92"/>
        <item x="108"/>
        <item x="11"/>
        <item x="105"/>
        <item x="106"/>
        <item x="20"/>
        <item x="26"/>
        <item x="70"/>
        <item x="111"/>
        <item x="86"/>
        <item x="78"/>
        <item x="64"/>
        <item x="7"/>
        <item x="130"/>
        <item x="126"/>
        <item x="62"/>
        <item x="49"/>
        <item x="118"/>
        <item x="33"/>
        <item x="121"/>
        <item x="96"/>
        <item x="87"/>
        <item x="4"/>
        <item x="28"/>
        <item x="27"/>
        <item x="124"/>
        <item x="37"/>
        <item x="91"/>
        <item x="18"/>
        <item x="16"/>
        <item x="17"/>
        <item x="120"/>
        <item x="1"/>
        <item x="39"/>
        <item x="127"/>
        <item x="83"/>
        <item x="21"/>
        <item x="38"/>
        <item x="15"/>
        <item x="136"/>
        <item x="52"/>
        <item x="53"/>
        <item x="6"/>
        <item x="139"/>
        <item x="50"/>
        <item x="9"/>
        <item x="145"/>
        <item x="100"/>
        <item x="123"/>
        <item x="2"/>
        <item x="54"/>
        <item x="44"/>
        <item x="109"/>
        <item x="14"/>
        <item x="134"/>
        <item x="24"/>
        <item x="58"/>
        <item x="35"/>
        <item x="75"/>
        <item x="55"/>
        <item x="43"/>
        <item x="140"/>
        <item x="113"/>
        <item x="112"/>
        <item x="115"/>
        <item x="114"/>
        <item x="40"/>
        <item x="73"/>
        <item x="104"/>
        <item x="103"/>
        <item x="67"/>
        <item x="63"/>
        <item x="0"/>
        <item t="default"/>
      </items>
    </pivotField>
    <pivotField outline="0" showAll="0" defaultSubtotal="0"/>
    <pivotField dataField="1" showAll="0"/>
    <pivotField showAll="0"/>
    <pivotField showAll="0"/>
    <pivotField showAll="0" defaultSubtotal="0">
      <items count="9">
        <item x="2"/>
        <item x="7"/>
        <item x="6"/>
        <item x="4"/>
        <item x="1"/>
        <item x="5"/>
        <item x="3"/>
        <item x="8"/>
        <item x="0"/>
      </items>
    </pivotField>
    <pivotField showAll="0"/>
    <pivotField showAll="0"/>
    <pivotField showAll="0"/>
    <pivotField showAll="0" defaultSubtotal="0"/>
    <pivotField axis="axisRow" showAll="0" defaultSubtotal="0">
      <items count="12">
        <item h="1" x="2"/>
        <item h="1" x="8"/>
        <item x="1"/>
        <item h="1" x="11"/>
        <item h="1" x="4"/>
        <item h="1" x="3"/>
        <item h="1" x="10"/>
        <item h="1" x="9"/>
        <item h="1" x="6"/>
        <item h="1" x="7"/>
        <item h="1" x="5"/>
        <item h="1" x="0"/>
      </items>
    </pivotField>
  </pivotFields>
  <rowFields count="2">
    <field x="0"/>
    <field x="11"/>
  </rowFields>
  <rowItems count="13">
    <i>
      <x/>
      <x v="2"/>
    </i>
    <i>
      <x v="1"/>
      <x v="2"/>
    </i>
    <i>
      <x v="2"/>
      <x v="2"/>
    </i>
    <i>
      <x v="3"/>
      <x v="2"/>
    </i>
    <i>
      <x v="6"/>
      <x v="2"/>
    </i>
    <i>
      <x v="8"/>
      <x v="2"/>
    </i>
    <i>
      <x v="9"/>
      <x v="2"/>
    </i>
    <i>
      <x v="10"/>
      <x v="2"/>
    </i>
    <i>
      <x v="11"/>
      <x v="2"/>
    </i>
    <i>
      <x v="12"/>
      <x v="2"/>
    </i>
    <i>
      <x v="13"/>
      <x v="2"/>
    </i>
    <i>
      <x v="15"/>
      <x v="2"/>
    </i>
    <i t="grand">
      <x/>
    </i>
  </rowItems>
  <colFields count="1">
    <field x="-2"/>
  </colFields>
  <colItems count="2">
    <i>
      <x/>
    </i>
    <i i="1">
      <x v="1"/>
    </i>
  </colItems>
  <dataFields count="2">
    <dataField name="Skaičiuoti iš 4" fld="1" subtotal="count" baseField="0" baseItem="0" numFmtId="167"/>
    <dataField name="Suma iš 6" fld="3" baseField="0"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18" Type="http://schemas.openxmlformats.org/officeDocument/2006/relationships/printerSettings" Target="../printerSettings/printerSettings52.bin"/><Relationship Id="rId26" Type="http://schemas.openxmlformats.org/officeDocument/2006/relationships/printerSettings" Target="../printerSettings/printerSettings60.bin"/><Relationship Id="rId3" Type="http://schemas.openxmlformats.org/officeDocument/2006/relationships/printerSettings" Target="../printerSettings/printerSettings37.bin"/><Relationship Id="rId21" Type="http://schemas.openxmlformats.org/officeDocument/2006/relationships/printerSettings" Target="../printerSettings/printerSettings55.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5" Type="http://schemas.openxmlformats.org/officeDocument/2006/relationships/printerSettings" Target="../printerSettings/printerSettings59.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20" Type="http://schemas.openxmlformats.org/officeDocument/2006/relationships/printerSettings" Target="../printerSettings/printerSettings54.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24" Type="http://schemas.openxmlformats.org/officeDocument/2006/relationships/printerSettings" Target="../printerSettings/printerSettings58.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23" Type="http://schemas.openxmlformats.org/officeDocument/2006/relationships/printerSettings" Target="../printerSettings/printerSettings57.bin"/><Relationship Id="rId28" Type="http://schemas.openxmlformats.org/officeDocument/2006/relationships/printerSettings" Target="../printerSettings/printerSettings62.bin"/><Relationship Id="rId10" Type="http://schemas.openxmlformats.org/officeDocument/2006/relationships/printerSettings" Target="../printerSettings/printerSettings44.bin"/><Relationship Id="rId19" Type="http://schemas.openxmlformats.org/officeDocument/2006/relationships/printerSettings" Target="../printerSettings/printerSettings53.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 Id="rId22" Type="http://schemas.openxmlformats.org/officeDocument/2006/relationships/printerSettings" Target="../printerSettings/printerSettings56.bin"/><Relationship Id="rId27" Type="http://schemas.openxmlformats.org/officeDocument/2006/relationships/printerSettings" Target="../printerSettings/printerSettings61.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70.bin"/><Relationship Id="rId13" Type="http://schemas.openxmlformats.org/officeDocument/2006/relationships/printerSettings" Target="../printerSettings/printerSettings75.bin"/><Relationship Id="rId18" Type="http://schemas.openxmlformats.org/officeDocument/2006/relationships/printerSettings" Target="../printerSettings/printerSettings80.bin"/><Relationship Id="rId3" Type="http://schemas.openxmlformats.org/officeDocument/2006/relationships/printerSettings" Target="../printerSettings/printerSettings65.bin"/><Relationship Id="rId7" Type="http://schemas.openxmlformats.org/officeDocument/2006/relationships/printerSettings" Target="../printerSettings/printerSettings69.bin"/><Relationship Id="rId12" Type="http://schemas.openxmlformats.org/officeDocument/2006/relationships/printerSettings" Target="../printerSettings/printerSettings74.bin"/><Relationship Id="rId17" Type="http://schemas.openxmlformats.org/officeDocument/2006/relationships/printerSettings" Target="../printerSettings/printerSettings79.bin"/><Relationship Id="rId2" Type="http://schemas.openxmlformats.org/officeDocument/2006/relationships/printerSettings" Target="../printerSettings/printerSettings64.bin"/><Relationship Id="rId16" Type="http://schemas.openxmlformats.org/officeDocument/2006/relationships/printerSettings" Target="../printerSettings/printerSettings78.bin"/><Relationship Id="rId20" Type="http://schemas.openxmlformats.org/officeDocument/2006/relationships/printerSettings" Target="../printerSettings/printerSettings82.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11" Type="http://schemas.openxmlformats.org/officeDocument/2006/relationships/printerSettings" Target="../printerSettings/printerSettings73.bin"/><Relationship Id="rId5" Type="http://schemas.openxmlformats.org/officeDocument/2006/relationships/printerSettings" Target="../printerSettings/printerSettings67.bin"/><Relationship Id="rId15" Type="http://schemas.openxmlformats.org/officeDocument/2006/relationships/printerSettings" Target="../printerSettings/printerSettings77.bin"/><Relationship Id="rId10" Type="http://schemas.openxmlformats.org/officeDocument/2006/relationships/printerSettings" Target="../printerSettings/printerSettings72.bin"/><Relationship Id="rId19" Type="http://schemas.openxmlformats.org/officeDocument/2006/relationships/printerSettings" Target="../printerSettings/printerSettings81.bin"/><Relationship Id="rId4" Type="http://schemas.openxmlformats.org/officeDocument/2006/relationships/printerSettings" Target="../printerSettings/printerSettings66.bin"/><Relationship Id="rId9" Type="http://schemas.openxmlformats.org/officeDocument/2006/relationships/printerSettings" Target="../printerSettings/printerSettings71.bin"/><Relationship Id="rId14" Type="http://schemas.openxmlformats.org/officeDocument/2006/relationships/printerSettings" Target="../printerSettings/printerSettings7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89.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2" Type="http://schemas.openxmlformats.org/officeDocument/2006/relationships/printerSettings" Target="../printerSettings/printerSettings83.bin"/><Relationship Id="rId1" Type="http://schemas.openxmlformats.org/officeDocument/2006/relationships/pivotTable" Target="../pivotTables/pivotTable1.xml"/><Relationship Id="rId6" Type="http://schemas.openxmlformats.org/officeDocument/2006/relationships/printerSettings" Target="../printerSettings/printerSettings87.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59"/>
  <sheetViews>
    <sheetView zoomScaleNormal="100" zoomScaleSheetLayoutView="86" workbookViewId="0">
      <pane xSplit="3" ySplit="7" topLeftCell="D47" activePane="bottomRight" state="frozen"/>
      <selection pane="topRight" activeCell="D1" sqref="D1"/>
      <selection pane="bottomLeft" activeCell="A8" sqref="A8"/>
      <selection pane="bottomRight" activeCell="L47" sqref="L47"/>
    </sheetView>
  </sheetViews>
  <sheetFormatPr defaultColWidth="9.140625" defaultRowHeight="12.75"/>
  <cols>
    <col min="1" max="1" width="26.7109375" style="33" customWidth="1"/>
    <col min="2" max="2" width="38" style="18" customWidth="1"/>
    <col min="3" max="3" width="15.85546875" style="12" customWidth="1"/>
    <col min="4" max="4" width="33" style="19" customWidth="1"/>
    <col min="5" max="5" width="18" style="162" customWidth="1"/>
    <col min="6" max="6" width="14.85546875" style="162" customWidth="1"/>
    <col min="7" max="7" width="36.7109375" style="2" hidden="1" customWidth="1"/>
    <col min="8" max="8" width="26.85546875" style="2" hidden="1" customWidth="1"/>
    <col min="9" max="9" width="21" style="2" customWidth="1"/>
    <col min="10" max="16384" width="9.140625" style="2"/>
  </cols>
  <sheetData>
    <row r="2" spans="1:8" ht="15">
      <c r="B2" s="72" t="s">
        <v>227</v>
      </c>
    </row>
    <row r="3" spans="1:8" s="1" customFormat="1">
      <c r="A3" s="73"/>
      <c r="B3" s="74"/>
      <c r="C3" s="75"/>
      <c r="D3" s="76"/>
      <c r="E3" s="189" t="s">
        <v>228</v>
      </c>
      <c r="F3" s="189"/>
    </row>
    <row r="4" spans="1:8" s="1" customFormat="1">
      <c r="A4" s="73"/>
      <c r="B4" s="74"/>
      <c r="C4" s="75"/>
      <c r="D4" s="76"/>
      <c r="E4" s="189"/>
      <c r="F4" s="189"/>
    </row>
    <row r="5" spans="1:8" s="1" customFormat="1">
      <c r="A5" s="73"/>
      <c r="B5" s="74"/>
      <c r="C5" s="75"/>
      <c r="D5" s="76"/>
      <c r="E5" s="190"/>
      <c r="F5" s="189" t="s">
        <v>229</v>
      </c>
      <c r="H5" s="1">
        <f>2226.5-2218.9</f>
        <v>7.5999999999999091</v>
      </c>
    </row>
    <row r="6" spans="1:8" ht="51">
      <c r="A6" s="77" t="s">
        <v>230</v>
      </c>
      <c r="B6" s="77" t="s">
        <v>231</v>
      </c>
      <c r="C6" s="78" t="s">
        <v>2</v>
      </c>
      <c r="D6" s="77" t="s">
        <v>232</v>
      </c>
      <c r="E6" s="191" t="s">
        <v>3</v>
      </c>
      <c r="F6" s="191" t="s">
        <v>233</v>
      </c>
    </row>
    <row r="7" spans="1:8" s="3" customFormat="1" ht="20.100000000000001" customHeight="1">
      <c r="A7" s="79" t="s">
        <v>234</v>
      </c>
      <c r="B7" s="80"/>
      <c r="C7" s="81"/>
      <c r="D7" s="81"/>
      <c r="E7" s="153">
        <f>E8+E35+E60+E117+E132+F159</f>
        <v>2525.1970000000001</v>
      </c>
      <c r="F7" s="153">
        <f>F8+F35+F60+F117+F132+F159</f>
        <v>2226.5</v>
      </c>
      <c r="G7" s="3">
        <f>424+290.59+675.91+464.6+549.1</f>
        <v>2404.1999999999998</v>
      </c>
      <c r="H7" s="3">
        <f>418.7+282.79+604.41+396.2+369.4+147.4</f>
        <v>2218.9</v>
      </c>
    </row>
    <row r="8" spans="1:8" s="3" customFormat="1" ht="15.95" customHeight="1">
      <c r="A8" s="82" t="s">
        <v>5</v>
      </c>
      <c r="B8" s="83" t="s">
        <v>6</v>
      </c>
      <c r="C8" s="84"/>
      <c r="D8" s="85"/>
      <c r="E8" s="192">
        <f>SUM(E9:E34)</f>
        <v>423.98</v>
      </c>
      <c r="F8" s="192">
        <f>SUM(F9:F34)</f>
        <v>418.72</v>
      </c>
    </row>
    <row r="9" spans="1:8" ht="89.25">
      <c r="A9" s="86"/>
      <c r="B9" s="87" t="s">
        <v>7</v>
      </c>
      <c r="C9" s="88" t="s">
        <v>8</v>
      </c>
      <c r="D9" s="10" t="s">
        <v>235</v>
      </c>
      <c r="E9" s="193">
        <v>40</v>
      </c>
      <c r="F9" s="193">
        <v>40</v>
      </c>
    </row>
    <row r="10" spans="1:8" ht="102">
      <c r="A10" s="86"/>
      <c r="B10" s="87"/>
      <c r="C10" s="71" t="s">
        <v>8</v>
      </c>
      <c r="D10" s="71" t="s">
        <v>119</v>
      </c>
      <c r="E10" s="194">
        <v>39</v>
      </c>
      <c r="F10" s="194">
        <v>39</v>
      </c>
    </row>
    <row r="11" spans="1:8" ht="25.5">
      <c r="A11" s="86"/>
      <c r="B11" s="87"/>
      <c r="C11" s="71" t="s">
        <v>8</v>
      </c>
      <c r="D11" s="5" t="s">
        <v>10</v>
      </c>
      <c r="E11" s="194">
        <v>6</v>
      </c>
      <c r="F11" s="194">
        <v>6</v>
      </c>
    </row>
    <row r="12" spans="1:8" ht="63.75">
      <c r="A12" s="86"/>
      <c r="B12" s="87"/>
      <c r="C12" s="71" t="s">
        <v>9</v>
      </c>
      <c r="D12" s="5" t="s">
        <v>120</v>
      </c>
      <c r="E12" s="194">
        <v>1</v>
      </c>
      <c r="F12" s="194">
        <v>1</v>
      </c>
    </row>
    <row r="13" spans="1:8" ht="38.25">
      <c r="A13" s="86"/>
      <c r="B13" s="87"/>
      <c r="C13" s="71" t="s">
        <v>8</v>
      </c>
      <c r="D13" s="5" t="s">
        <v>121</v>
      </c>
      <c r="E13" s="194">
        <v>12</v>
      </c>
      <c r="F13" s="194">
        <v>12</v>
      </c>
    </row>
    <row r="14" spans="1:8">
      <c r="A14" s="86"/>
      <c r="B14" s="87"/>
      <c r="C14" s="71" t="s">
        <v>8</v>
      </c>
      <c r="D14" s="5" t="s">
        <v>11</v>
      </c>
      <c r="E14" s="194">
        <v>20</v>
      </c>
      <c r="F14" s="194">
        <v>20</v>
      </c>
    </row>
    <row r="15" spans="1:8" ht="38.25">
      <c r="A15" s="86"/>
      <c r="B15" s="69"/>
      <c r="C15" s="71" t="s">
        <v>8</v>
      </c>
      <c r="D15" s="5" t="s">
        <v>12</v>
      </c>
      <c r="E15" s="194">
        <v>8</v>
      </c>
      <c r="F15" s="194">
        <v>8</v>
      </c>
    </row>
    <row r="16" spans="1:8" ht="25.5">
      <c r="A16" s="89"/>
      <c r="B16" s="90"/>
      <c r="C16" s="91" t="s">
        <v>8</v>
      </c>
      <c r="D16" s="10" t="s">
        <v>13</v>
      </c>
      <c r="E16" s="193">
        <v>10</v>
      </c>
      <c r="F16" s="193">
        <v>10</v>
      </c>
    </row>
    <row r="17" spans="1:7" ht="38.25">
      <c r="A17" s="86"/>
      <c r="B17" s="92"/>
      <c r="C17" s="71" t="s">
        <v>8</v>
      </c>
      <c r="D17" s="5" t="s">
        <v>204</v>
      </c>
      <c r="E17" s="194">
        <v>2</v>
      </c>
      <c r="F17" s="194">
        <v>2</v>
      </c>
    </row>
    <row r="18" spans="1:7" ht="63.75">
      <c r="A18" s="86"/>
      <c r="B18" s="92"/>
      <c r="C18" s="93" t="s">
        <v>203</v>
      </c>
      <c r="D18" s="71" t="s">
        <v>122</v>
      </c>
      <c r="E18" s="194">
        <v>3</v>
      </c>
      <c r="F18" s="194">
        <v>2.5</v>
      </c>
      <c r="G18" s="94"/>
    </row>
    <row r="19" spans="1:7" ht="25.5">
      <c r="A19" s="86"/>
      <c r="B19" s="92"/>
      <c r="C19" s="93" t="s">
        <v>15</v>
      </c>
      <c r="D19" s="5" t="s">
        <v>16</v>
      </c>
      <c r="E19" s="194">
        <v>1.4</v>
      </c>
      <c r="F19" s="194">
        <v>1.4</v>
      </c>
    </row>
    <row r="20" spans="1:7" ht="63.75">
      <c r="A20" s="86"/>
      <c r="B20" s="92"/>
      <c r="C20" s="93" t="s">
        <v>15</v>
      </c>
      <c r="D20" s="5" t="s">
        <v>236</v>
      </c>
      <c r="E20" s="194">
        <v>1.18</v>
      </c>
      <c r="F20" s="194">
        <v>0.42</v>
      </c>
    </row>
    <row r="21" spans="1:7" s="7" customFormat="1" ht="51">
      <c r="A21" s="86"/>
      <c r="B21" s="95" t="s">
        <v>177</v>
      </c>
      <c r="C21" s="93" t="s">
        <v>8</v>
      </c>
      <c r="D21" s="5" t="s">
        <v>123</v>
      </c>
      <c r="E21" s="195">
        <v>15</v>
      </c>
      <c r="F21" s="195">
        <v>15</v>
      </c>
    </row>
    <row r="22" spans="1:7" s="7" customFormat="1" ht="38.25">
      <c r="A22" s="86"/>
      <c r="B22" s="96"/>
      <c r="C22" s="93" t="s">
        <v>8</v>
      </c>
      <c r="D22" s="5" t="s">
        <v>17</v>
      </c>
      <c r="E22" s="195">
        <v>10</v>
      </c>
      <c r="F22" s="195">
        <v>10</v>
      </c>
    </row>
    <row r="23" spans="1:7" ht="51">
      <c r="A23" s="86"/>
      <c r="B23" s="97" t="s">
        <v>18</v>
      </c>
      <c r="C23" s="93" t="s">
        <v>237</v>
      </c>
      <c r="D23" s="71" t="s">
        <v>124</v>
      </c>
      <c r="E23" s="194">
        <v>48.3</v>
      </c>
      <c r="F23" s="194">
        <v>48.3</v>
      </c>
    </row>
    <row r="24" spans="1:7" s="16" customFormat="1" ht="38.25">
      <c r="A24" s="98"/>
      <c r="B24" s="99"/>
      <c r="C24" s="93" t="s">
        <v>125</v>
      </c>
      <c r="D24" s="5" t="s">
        <v>126</v>
      </c>
      <c r="E24" s="194">
        <v>2</v>
      </c>
      <c r="F24" s="194">
        <v>2</v>
      </c>
    </row>
    <row r="25" spans="1:7" ht="51">
      <c r="A25" s="86"/>
      <c r="B25" s="69"/>
      <c r="C25" s="71" t="s">
        <v>8</v>
      </c>
      <c r="D25" s="5" t="s">
        <v>127</v>
      </c>
      <c r="E25" s="194">
        <v>15</v>
      </c>
      <c r="F25" s="194">
        <v>15</v>
      </c>
    </row>
    <row r="26" spans="1:7" ht="25.5">
      <c r="A26" s="89"/>
      <c r="B26" s="90"/>
      <c r="C26" s="93" t="s">
        <v>19</v>
      </c>
      <c r="D26" s="100" t="s">
        <v>20</v>
      </c>
      <c r="E26" s="194">
        <v>0.3</v>
      </c>
      <c r="F26" s="194">
        <v>0.3</v>
      </c>
    </row>
    <row r="27" spans="1:7" ht="89.25">
      <c r="A27" s="86"/>
      <c r="B27" s="97" t="s">
        <v>21</v>
      </c>
      <c r="C27" s="91" t="s">
        <v>238</v>
      </c>
      <c r="D27" s="88" t="s">
        <v>128</v>
      </c>
      <c r="E27" s="196">
        <v>65.8</v>
      </c>
      <c r="F27" s="196">
        <v>65.8</v>
      </c>
    </row>
    <row r="28" spans="1:7" ht="25.5">
      <c r="A28" s="86"/>
      <c r="B28" s="92"/>
      <c r="C28" s="93" t="s">
        <v>9</v>
      </c>
      <c r="D28" s="5" t="s">
        <v>22</v>
      </c>
      <c r="E28" s="197">
        <v>8.6</v>
      </c>
      <c r="F28" s="197">
        <v>8.6</v>
      </c>
    </row>
    <row r="29" spans="1:7" ht="51">
      <c r="A29" s="86"/>
      <c r="B29" s="92"/>
      <c r="C29" s="93" t="s">
        <v>9</v>
      </c>
      <c r="D29" s="5" t="s">
        <v>23</v>
      </c>
      <c r="E29" s="195">
        <v>2.4</v>
      </c>
      <c r="F29" s="195">
        <v>2.4</v>
      </c>
    </row>
    <row r="30" spans="1:7" ht="76.5">
      <c r="A30" s="86"/>
      <c r="B30" s="97" t="s">
        <v>239</v>
      </c>
      <c r="C30" s="93" t="s">
        <v>8</v>
      </c>
      <c r="D30" s="5" t="s">
        <v>240</v>
      </c>
      <c r="E30" s="194">
        <v>10</v>
      </c>
      <c r="F30" s="194">
        <v>10</v>
      </c>
    </row>
    <row r="31" spans="1:7" ht="25.5">
      <c r="A31" s="86"/>
      <c r="B31" s="92"/>
      <c r="C31" s="93" t="s">
        <v>8</v>
      </c>
      <c r="D31" s="5" t="s">
        <v>25</v>
      </c>
      <c r="E31" s="194">
        <v>20</v>
      </c>
      <c r="F31" s="194">
        <v>16</v>
      </c>
    </row>
    <row r="32" spans="1:7" ht="51">
      <c r="A32" s="86"/>
      <c r="B32" s="92"/>
      <c r="C32" s="93" t="s">
        <v>8</v>
      </c>
      <c r="D32" s="5" t="s">
        <v>129</v>
      </c>
      <c r="E32" s="194">
        <v>8</v>
      </c>
      <c r="F32" s="194">
        <v>8</v>
      </c>
    </row>
    <row r="33" spans="1:8" ht="25.5">
      <c r="A33" s="86"/>
      <c r="B33" s="69"/>
      <c r="C33" s="71" t="s">
        <v>8</v>
      </c>
      <c r="D33" s="5" t="s">
        <v>130</v>
      </c>
      <c r="E33" s="194">
        <v>50</v>
      </c>
      <c r="F33" s="194">
        <v>50</v>
      </c>
    </row>
    <row r="34" spans="1:8" ht="38.25">
      <c r="A34" s="89"/>
      <c r="B34" s="92"/>
      <c r="C34" s="101" t="s">
        <v>8</v>
      </c>
      <c r="D34" s="69" t="s">
        <v>26</v>
      </c>
      <c r="E34" s="198">
        <v>25</v>
      </c>
      <c r="F34" s="198">
        <v>25</v>
      </c>
    </row>
    <row r="35" spans="1:8" s="3" customFormat="1" ht="25.5" customHeight="1">
      <c r="A35" s="102" t="s">
        <v>27</v>
      </c>
      <c r="B35" s="103" t="s">
        <v>28</v>
      </c>
      <c r="C35" s="104"/>
      <c r="D35" s="105"/>
      <c r="E35" s="199">
        <f>SUM(E36:E59)</f>
        <v>289.47699999999992</v>
      </c>
      <c r="F35" s="199">
        <f>SUM(F36:F59)</f>
        <v>264.67699999999991</v>
      </c>
      <c r="G35" s="3">
        <f>297.7-7.3-3.9-3.5+7.585</f>
        <v>290.58499999999998</v>
      </c>
      <c r="H35" s="3">
        <f>289.9-7.3-3.9-3.5+7.585</f>
        <v>282.78499999999997</v>
      </c>
    </row>
    <row r="36" spans="1:8" ht="76.5">
      <c r="A36" s="106"/>
      <c r="B36" s="10" t="s">
        <v>29</v>
      </c>
      <c r="C36" s="91" t="s">
        <v>9</v>
      </c>
      <c r="D36" s="10" t="s">
        <v>30</v>
      </c>
      <c r="E36" s="197">
        <v>20</v>
      </c>
      <c r="F36" s="197">
        <v>20</v>
      </c>
    </row>
    <row r="37" spans="1:8" ht="89.25">
      <c r="A37" s="107"/>
      <c r="B37" s="10"/>
      <c r="C37" s="91" t="s">
        <v>9</v>
      </c>
      <c r="D37" s="10" t="s">
        <v>241</v>
      </c>
      <c r="E37" s="196">
        <v>50.5</v>
      </c>
      <c r="F37" s="196">
        <v>50.5</v>
      </c>
    </row>
    <row r="38" spans="1:8" ht="63.75">
      <c r="A38" s="107"/>
      <c r="B38" s="69" t="s">
        <v>31</v>
      </c>
      <c r="C38" s="93" t="s">
        <v>14</v>
      </c>
      <c r="D38" s="5" t="s">
        <v>131</v>
      </c>
      <c r="E38" s="197">
        <v>15.5</v>
      </c>
      <c r="F38" s="197">
        <v>15.5</v>
      </c>
    </row>
    <row r="39" spans="1:8" ht="51">
      <c r="A39" s="107"/>
      <c r="B39" s="69"/>
      <c r="C39" s="93" t="s">
        <v>9</v>
      </c>
      <c r="D39" s="5" t="s">
        <v>132</v>
      </c>
      <c r="E39" s="194">
        <v>60</v>
      </c>
      <c r="F39" s="194">
        <v>60</v>
      </c>
    </row>
    <row r="40" spans="1:8" ht="25.5">
      <c r="A40" s="107"/>
      <c r="B40" s="69"/>
      <c r="C40" s="93" t="s">
        <v>9</v>
      </c>
      <c r="D40" s="5" t="s">
        <v>32</v>
      </c>
      <c r="E40" s="194">
        <v>2.1</v>
      </c>
      <c r="F40" s="194">
        <v>2.1</v>
      </c>
    </row>
    <row r="41" spans="1:8" ht="76.5">
      <c r="A41" s="107"/>
      <c r="B41" s="10"/>
      <c r="C41" s="93" t="s">
        <v>9</v>
      </c>
      <c r="D41" s="5" t="s">
        <v>33</v>
      </c>
      <c r="E41" s="197">
        <v>7</v>
      </c>
      <c r="F41" s="197">
        <v>7</v>
      </c>
    </row>
    <row r="42" spans="1:8" ht="76.5">
      <c r="A42" s="107"/>
      <c r="B42" s="9" t="s">
        <v>34</v>
      </c>
      <c r="C42" s="93" t="s">
        <v>9</v>
      </c>
      <c r="D42" s="5" t="s">
        <v>35</v>
      </c>
      <c r="E42" s="194">
        <v>3</v>
      </c>
      <c r="F42" s="194">
        <v>0</v>
      </c>
    </row>
    <row r="43" spans="1:8" ht="25.5">
      <c r="A43" s="107"/>
      <c r="B43" s="69"/>
      <c r="C43" s="93" t="s">
        <v>9</v>
      </c>
      <c r="D43" s="5" t="s">
        <v>36</v>
      </c>
      <c r="E43" s="197">
        <v>9</v>
      </c>
      <c r="F43" s="197">
        <v>9</v>
      </c>
    </row>
    <row r="44" spans="1:8" ht="38.25">
      <c r="A44" s="106"/>
      <c r="B44" s="10"/>
      <c r="C44" s="93" t="s">
        <v>9</v>
      </c>
      <c r="D44" s="5" t="s">
        <v>133</v>
      </c>
      <c r="E44" s="194">
        <v>21</v>
      </c>
      <c r="F44" s="194">
        <v>21</v>
      </c>
    </row>
    <row r="45" spans="1:8" ht="76.5">
      <c r="A45" s="107"/>
      <c r="B45" s="10"/>
      <c r="C45" s="91" t="s">
        <v>9</v>
      </c>
      <c r="D45" s="10" t="s">
        <v>37</v>
      </c>
      <c r="E45" s="193">
        <v>50</v>
      </c>
      <c r="F45" s="193">
        <v>50</v>
      </c>
    </row>
    <row r="46" spans="1:8" ht="63.75">
      <c r="A46" s="107"/>
      <c r="B46" s="9" t="s">
        <v>38</v>
      </c>
      <c r="C46" s="93" t="s">
        <v>9</v>
      </c>
      <c r="D46" s="5" t="s">
        <v>115</v>
      </c>
      <c r="E46" s="194">
        <v>2.5</v>
      </c>
      <c r="F46" s="194">
        <v>2.5</v>
      </c>
    </row>
    <row r="47" spans="1:8" ht="63.75">
      <c r="A47" s="107"/>
      <c r="B47" s="69"/>
      <c r="C47" s="93" t="s">
        <v>9</v>
      </c>
      <c r="D47" s="5" t="s">
        <v>134</v>
      </c>
      <c r="E47" s="194">
        <v>7</v>
      </c>
      <c r="F47" s="194">
        <v>7</v>
      </c>
    </row>
    <row r="48" spans="1:8" ht="51">
      <c r="A48" s="107"/>
      <c r="B48" s="69"/>
      <c r="C48" s="93" t="s">
        <v>9</v>
      </c>
      <c r="D48" s="5" t="s">
        <v>39</v>
      </c>
      <c r="E48" s="194">
        <v>17</v>
      </c>
      <c r="F48" s="194" t="s">
        <v>242</v>
      </c>
    </row>
    <row r="49" spans="1:8" ht="38.25">
      <c r="A49" s="107"/>
      <c r="B49" s="69"/>
      <c r="C49" s="21" t="s">
        <v>40</v>
      </c>
      <c r="D49" s="21" t="s">
        <v>41</v>
      </c>
      <c r="E49" s="194">
        <v>4.7</v>
      </c>
      <c r="F49" s="194">
        <v>1.7000000000000002</v>
      </c>
    </row>
    <row r="50" spans="1:8" ht="51">
      <c r="A50" s="107"/>
      <c r="B50" s="69"/>
      <c r="C50" s="91" t="s">
        <v>9</v>
      </c>
      <c r="D50" s="10" t="s">
        <v>42</v>
      </c>
      <c r="E50" s="193">
        <v>4.8</v>
      </c>
      <c r="F50" s="193">
        <v>3</v>
      </c>
    </row>
    <row r="51" spans="1:8" ht="25.5">
      <c r="A51" s="106"/>
      <c r="B51" s="10"/>
      <c r="C51" s="93" t="s">
        <v>9</v>
      </c>
      <c r="D51" s="5" t="s">
        <v>43</v>
      </c>
      <c r="E51" s="194">
        <v>0.5</v>
      </c>
      <c r="F51" s="194">
        <v>0.5</v>
      </c>
    </row>
    <row r="52" spans="1:8" ht="89.25">
      <c r="A52" s="107"/>
      <c r="B52" s="69"/>
      <c r="C52" s="93" t="s">
        <v>9</v>
      </c>
      <c r="D52" s="87" t="s">
        <v>205</v>
      </c>
      <c r="E52" s="194">
        <v>7.585</v>
      </c>
      <c r="F52" s="194">
        <v>7.585</v>
      </c>
    </row>
    <row r="53" spans="1:8" ht="63.75">
      <c r="A53" s="107"/>
      <c r="B53" s="69"/>
      <c r="C53" s="71" t="s">
        <v>9</v>
      </c>
      <c r="D53" s="108" t="s">
        <v>44</v>
      </c>
      <c r="E53" s="194">
        <v>1.282</v>
      </c>
      <c r="F53" s="194">
        <v>1.282</v>
      </c>
    </row>
    <row r="54" spans="1:8" ht="38.25">
      <c r="A54" s="107"/>
      <c r="B54" s="69"/>
      <c r="C54" s="71" t="s">
        <v>40</v>
      </c>
      <c r="D54" s="21" t="s">
        <v>206</v>
      </c>
      <c r="E54" s="194">
        <v>3</v>
      </c>
      <c r="F54" s="194">
        <v>3</v>
      </c>
    </row>
    <row r="55" spans="1:8" ht="38.25">
      <c r="A55" s="107"/>
      <c r="B55" s="69"/>
      <c r="C55" s="71" t="s">
        <v>59</v>
      </c>
      <c r="D55" s="21" t="s">
        <v>207</v>
      </c>
      <c r="E55" s="194">
        <v>0.65</v>
      </c>
      <c r="F55" s="194">
        <v>0.65</v>
      </c>
    </row>
    <row r="56" spans="1:8" ht="51">
      <c r="A56" s="107"/>
      <c r="B56" s="69"/>
      <c r="C56" s="71" t="s">
        <v>19</v>
      </c>
      <c r="D56" s="21" t="s">
        <v>208</v>
      </c>
      <c r="E56" s="194">
        <v>0.56000000000000005</v>
      </c>
      <c r="F56" s="194">
        <v>0.56000000000000005</v>
      </c>
    </row>
    <row r="57" spans="1:8" ht="76.5">
      <c r="A57" s="107"/>
      <c r="B57" s="69"/>
      <c r="C57" s="71" t="s">
        <v>19</v>
      </c>
      <c r="D57" s="21" t="s">
        <v>209</v>
      </c>
      <c r="E57" s="194">
        <v>0.4</v>
      </c>
      <c r="F57" s="194">
        <v>0.4</v>
      </c>
    </row>
    <row r="58" spans="1:8" ht="25.5">
      <c r="A58" s="107"/>
      <c r="B58" s="10"/>
      <c r="C58" s="71" t="s">
        <v>9</v>
      </c>
      <c r="D58" s="21" t="s">
        <v>135</v>
      </c>
      <c r="E58" s="194">
        <v>1</v>
      </c>
      <c r="F58" s="194">
        <v>1</v>
      </c>
    </row>
    <row r="59" spans="1:8" ht="76.5">
      <c r="A59" s="106"/>
      <c r="B59" s="5" t="s">
        <v>45</v>
      </c>
      <c r="C59" s="93" t="s">
        <v>46</v>
      </c>
      <c r="D59" s="5" t="s">
        <v>47</v>
      </c>
      <c r="E59" s="194">
        <v>0.4</v>
      </c>
      <c r="F59" s="194">
        <v>0.4</v>
      </c>
    </row>
    <row r="60" spans="1:8" s="3" customFormat="1" ht="25.5">
      <c r="A60" s="109" t="s">
        <v>48</v>
      </c>
      <c r="B60" s="110" t="s">
        <v>49</v>
      </c>
      <c r="C60" s="111"/>
      <c r="D60" s="112"/>
      <c r="E60" s="200">
        <f>SUM(E61:E116)</f>
        <v>672.92489000000012</v>
      </c>
      <c r="F60" s="200">
        <f>SUM(F61:F116)</f>
        <v>601.40789000000007</v>
      </c>
      <c r="G60" s="3">
        <f>676.3-0.39</f>
        <v>675.91</v>
      </c>
      <c r="H60" s="3">
        <f>604.8-0.39</f>
        <v>604.41</v>
      </c>
    </row>
    <row r="61" spans="1:8" ht="63.75">
      <c r="A61" s="113"/>
      <c r="B61" s="9" t="s">
        <v>243</v>
      </c>
      <c r="C61" s="91" t="s">
        <v>9</v>
      </c>
      <c r="D61" s="10" t="s">
        <v>51</v>
      </c>
      <c r="E61" s="194">
        <v>100</v>
      </c>
      <c r="F61" s="194">
        <v>81</v>
      </c>
      <c r="H61" s="2">
        <f>3-2.61</f>
        <v>0.39000000000000012</v>
      </c>
    </row>
    <row r="62" spans="1:8" ht="19.5" customHeight="1">
      <c r="A62" s="113"/>
      <c r="B62" s="69"/>
      <c r="C62" s="93" t="s">
        <v>9</v>
      </c>
      <c r="D62" s="5" t="s">
        <v>52</v>
      </c>
      <c r="E62" s="194">
        <v>20</v>
      </c>
      <c r="F62" s="194">
        <v>20</v>
      </c>
    </row>
    <row r="63" spans="1:8" ht="25.5">
      <c r="A63" s="113"/>
      <c r="B63" s="69"/>
      <c r="C63" s="93" t="s">
        <v>9</v>
      </c>
      <c r="D63" s="5" t="s">
        <v>53</v>
      </c>
      <c r="E63" s="194">
        <v>6</v>
      </c>
      <c r="F63" s="194">
        <v>6</v>
      </c>
    </row>
    <row r="64" spans="1:8" ht="38.25">
      <c r="A64" s="113"/>
      <c r="B64" s="69"/>
      <c r="C64" s="91" t="s">
        <v>9</v>
      </c>
      <c r="D64" s="10" t="s">
        <v>244</v>
      </c>
      <c r="E64" s="193">
        <v>2</v>
      </c>
      <c r="F64" s="193">
        <v>2</v>
      </c>
    </row>
    <row r="65" spans="1:6" ht="31.5" customHeight="1">
      <c r="A65" s="113"/>
      <c r="B65" s="69"/>
      <c r="C65" s="93" t="s">
        <v>9</v>
      </c>
      <c r="D65" s="5" t="s">
        <v>54</v>
      </c>
      <c r="E65" s="194">
        <v>1</v>
      </c>
      <c r="F65" s="194">
        <v>0.45</v>
      </c>
    </row>
    <row r="66" spans="1:6" ht="31.5" customHeight="1">
      <c r="A66" s="113"/>
      <c r="B66" s="69"/>
      <c r="C66" s="93" t="s">
        <v>9</v>
      </c>
      <c r="D66" s="5" t="s">
        <v>136</v>
      </c>
      <c r="E66" s="194">
        <v>3.65</v>
      </c>
      <c r="F66" s="194">
        <v>3.65</v>
      </c>
    </row>
    <row r="67" spans="1:6" ht="44.25" customHeight="1">
      <c r="A67" s="113"/>
      <c r="B67" s="69"/>
      <c r="C67" s="93" t="s">
        <v>9</v>
      </c>
      <c r="D67" s="5" t="s">
        <v>55</v>
      </c>
      <c r="E67" s="194">
        <v>0.78</v>
      </c>
      <c r="F67" s="194">
        <v>0.2</v>
      </c>
    </row>
    <row r="68" spans="1:6" ht="63.75">
      <c r="A68" s="113"/>
      <c r="B68" s="69"/>
      <c r="C68" s="93" t="s">
        <v>9</v>
      </c>
      <c r="D68" s="5" t="s">
        <v>56</v>
      </c>
      <c r="E68" s="194">
        <v>1.2</v>
      </c>
      <c r="F68" s="194">
        <v>1.2</v>
      </c>
    </row>
    <row r="69" spans="1:6" ht="70.5" customHeight="1">
      <c r="A69" s="113"/>
      <c r="B69" s="69"/>
      <c r="C69" s="93" t="s">
        <v>9</v>
      </c>
      <c r="D69" s="5" t="s">
        <v>137</v>
      </c>
      <c r="E69" s="194">
        <v>31</v>
      </c>
      <c r="F69" s="194">
        <v>31</v>
      </c>
    </row>
    <row r="70" spans="1:6" ht="36" customHeight="1">
      <c r="A70" s="113"/>
      <c r="B70" s="69"/>
      <c r="C70" s="93" t="s">
        <v>9</v>
      </c>
      <c r="D70" s="5" t="s">
        <v>57</v>
      </c>
      <c r="E70" s="194">
        <v>30</v>
      </c>
      <c r="F70" s="194">
        <v>30</v>
      </c>
    </row>
    <row r="71" spans="1:6" ht="63.75">
      <c r="A71" s="113"/>
      <c r="B71" s="10"/>
      <c r="C71" s="93" t="s">
        <v>9</v>
      </c>
      <c r="D71" s="5" t="s">
        <v>58</v>
      </c>
      <c r="E71" s="194">
        <v>20</v>
      </c>
      <c r="F71" s="194">
        <v>20</v>
      </c>
    </row>
    <row r="72" spans="1:6" ht="31.5" customHeight="1">
      <c r="A72" s="113"/>
      <c r="B72" s="92"/>
      <c r="C72" s="71" t="s">
        <v>59</v>
      </c>
      <c r="D72" s="5" t="s">
        <v>60</v>
      </c>
      <c r="E72" s="197">
        <v>2.61</v>
      </c>
      <c r="F72" s="197">
        <v>2.61</v>
      </c>
    </row>
    <row r="73" spans="1:6" ht="31.5" customHeight="1">
      <c r="A73" s="113"/>
      <c r="B73" s="69"/>
      <c r="C73" s="71" t="s">
        <v>59</v>
      </c>
      <c r="D73" s="5" t="s">
        <v>61</v>
      </c>
      <c r="E73" s="194">
        <v>9</v>
      </c>
      <c r="F73" s="194">
        <v>9</v>
      </c>
    </row>
    <row r="74" spans="1:6" ht="48.75" customHeight="1">
      <c r="A74" s="113"/>
      <c r="B74" s="69"/>
      <c r="C74" s="91" t="s">
        <v>59</v>
      </c>
      <c r="D74" s="10" t="s">
        <v>62</v>
      </c>
      <c r="E74" s="201">
        <v>2.11</v>
      </c>
      <c r="F74" s="201">
        <v>2.11</v>
      </c>
    </row>
    <row r="75" spans="1:6" ht="57.75" customHeight="1">
      <c r="A75" s="113"/>
      <c r="B75" s="92"/>
      <c r="C75" s="114" t="s">
        <v>59</v>
      </c>
      <c r="D75" s="5" t="s">
        <v>63</v>
      </c>
      <c r="E75" s="202">
        <v>1.47</v>
      </c>
      <c r="F75" s="202">
        <v>1.47</v>
      </c>
    </row>
    <row r="76" spans="1:6" ht="45" customHeight="1">
      <c r="A76" s="115"/>
      <c r="B76" s="92"/>
      <c r="C76" s="93" t="s">
        <v>59</v>
      </c>
      <c r="D76" s="5" t="s">
        <v>64</v>
      </c>
      <c r="E76" s="202">
        <v>7</v>
      </c>
      <c r="F76" s="202">
        <v>7</v>
      </c>
    </row>
    <row r="77" spans="1:6" ht="63.75">
      <c r="A77" s="113"/>
      <c r="B77" s="92"/>
      <c r="C77" s="93" t="s">
        <v>9</v>
      </c>
      <c r="D77" s="71" t="s">
        <v>138</v>
      </c>
      <c r="E77" s="197">
        <v>10</v>
      </c>
      <c r="F77" s="197">
        <v>10</v>
      </c>
    </row>
    <row r="78" spans="1:6" ht="76.5">
      <c r="A78" s="113"/>
      <c r="B78" s="116" t="s">
        <v>65</v>
      </c>
      <c r="C78" s="71" t="s">
        <v>8</v>
      </c>
      <c r="D78" s="71" t="s">
        <v>66</v>
      </c>
      <c r="E78" s="194">
        <v>6</v>
      </c>
      <c r="F78" s="194">
        <v>6</v>
      </c>
    </row>
    <row r="79" spans="1:6" ht="27.75" customHeight="1">
      <c r="A79" s="113"/>
      <c r="B79" s="96"/>
      <c r="C79" s="71" t="s">
        <v>67</v>
      </c>
      <c r="D79" s="5" t="s">
        <v>139</v>
      </c>
      <c r="E79" s="194">
        <v>5.9</v>
      </c>
      <c r="F79" s="194">
        <v>0.9</v>
      </c>
    </row>
    <row r="80" spans="1:6" ht="60.75" customHeight="1">
      <c r="A80" s="113"/>
      <c r="B80" s="96"/>
      <c r="C80" s="91" t="s">
        <v>8</v>
      </c>
      <c r="D80" s="5" t="s">
        <v>140</v>
      </c>
      <c r="E80" s="194">
        <v>25</v>
      </c>
      <c r="F80" s="194">
        <v>25</v>
      </c>
    </row>
    <row r="81" spans="1:6" ht="33" customHeight="1">
      <c r="A81" s="117"/>
      <c r="B81" s="118"/>
      <c r="C81" s="91" t="s">
        <v>15</v>
      </c>
      <c r="D81" s="5" t="s">
        <v>68</v>
      </c>
      <c r="E81" s="194">
        <v>3.7</v>
      </c>
      <c r="F81" s="194">
        <v>3.7</v>
      </c>
    </row>
    <row r="82" spans="1:6" ht="51">
      <c r="A82" s="119"/>
      <c r="B82" s="95"/>
      <c r="C82" s="91" t="s">
        <v>8</v>
      </c>
      <c r="D82" s="100" t="s">
        <v>141</v>
      </c>
      <c r="E82" s="194">
        <v>4.7</v>
      </c>
      <c r="F82" s="194">
        <v>4.7</v>
      </c>
    </row>
    <row r="83" spans="1:6" ht="38.25">
      <c r="A83" s="115"/>
      <c r="B83" s="96"/>
      <c r="C83" s="91" t="s">
        <v>8</v>
      </c>
      <c r="D83" s="10" t="s">
        <v>142</v>
      </c>
      <c r="E83" s="193">
        <v>1.74</v>
      </c>
      <c r="F83" s="193">
        <v>1.74</v>
      </c>
    </row>
    <row r="84" spans="1:6" ht="25.5">
      <c r="A84" s="115"/>
      <c r="B84" s="96"/>
      <c r="C84" s="91" t="s">
        <v>8</v>
      </c>
      <c r="D84" s="10" t="s">
        <v>210</v>
      </c>
      <c r="E84" s="193">
        <v>11.8</v>
      </c>
      <c r="F84" s="193">
        <v>8</v>
      </c>
    </row>
    <row r="85" spans="1:6" ht="38.25">
      <c r="A85" s="113"/>
      <c r="B85" s="120"/>
      <c r="C85" s="91" t="s">
        <v>8</v>
      </c>
      <c r="D85" s="10" t="s">
        <v>211</v>
      </c>
      <c r="E85" s="193">
        <v>7.1</v>
      </c>
      <c r="F85" s="193">
        <v>7.1</v>
      </c>
    </row>
    <row r="86" spans="1:6" ht="76.5">
      <c r="A86" s="115"/>
      <c r="B86" s="92" t="s">
        <v>245</v>
      </c>
      <c r="C86" s="93" t="s">
        <v>9</v>
      </c>
      <c r="D86" s="5" t="s">
        <v>70</v>
      </c>
      <c r="E86" s="197">
        <v>12</v>
      </c>
      <c r="F86" s="197">
        <v>12</v>
      </c>
    </row>
    <row r="87" spans="1:6" ht="76.5">
      <c r="A87" s="115"/>
      <c r="B87" s="121"/>
      <c r="C87" s="93" t="s">
        <v>8</v>
      </c>
      <c r="D87" s="5" t="s">
        <v>246</v>
      </c>
      <c r="E87" s="194">
        <v>10</v>
      </c>
      <c r="F87" s="194">
        <v>10</v>
      </c>
    </row>
    <row r="88" spans="1:6" ht="51">
      <c r="A88" s="115"/>
      <c r="B88" s="92"/>
      <c r="C88" s="93" t="s">
        <v>8</v>
      </c>
      <c r="D88" s="5" t="s">
        <v>247</v>
      </c>
      <c r="E88" s="194">
        <v>6</v>
      </c>
      <c r="F88" s="194">
        <v>6</v>
      </c>
    </row>
    <row r="89" spans="1:6" ht="25.5">
      <c r="A89" s="115"/>
      <c r="B89" s="92"/>
      <c r="C89" s="93" t="s">
        <v>8</v>
      </c>
      <c r="D89" s="5" t="s">
        <v>71</v>
      </c>
      <c r="E89" s="194">
        <v>12</v>
      </c>
      <c r="F89" s="194">
        <v>12</v>
      </c>
    </row>
    <row r="90" spans="1:6" ht="25.5">
      <c r="A90" s="115"/>
      <c r="B90" s="69"/>
      <c r="C90" s="71" t="s">
        <v>73</v>
      </c>
      <c r="D90" s="5" t="s">
        <v>74</v>
      </c>
      <c r="E90" s="194">
        <v>15</v>
      </c>
      <c r="F90" s="194">
        <v>15</v>
      </c>
    </row>
    <row r="91" spans="1:6" ht="38.25">
      <c r="A91" s="115"/>
      <c r="B91" s="69"/>
      <c r="C91" s="93" t="s">
        <v>8</v>
      </c>
      <c r="D91" s="5" t="s">
        <v>143</v>
      </c>
      <c r="E91" s="194">
        <v>14</v>
      </c>
      <c r="F91" s="194">
        <v>14</v>
      </c>
    </row>
    <row r="92" spans="1:6" ht="25.5">
      <c r="A92" s="115"/>
      <c r="B92" s="122"/>
      <c r="C92" s="71" t="s">
        <v>8</v>
      </c>
      <c r="D92" s="5" t="s">
        <v>248</v>
      </c>
      <c r="E92" s="194">
        <v>13.6</v>
      </c>
      <c r="F92" s="194">
        <v>13.6</v>
      </c>
    </row>
    <row r="93" spans="1:6" ht="25.5">
      <c r="A93" s="117"/>
      <c r="B93" s="10"/>
      <c r="C93" s="93" t="s">
        <v>8</v>
      </c>
      <c r="D93" s="5" t="s">
        <v>72</v>
      </c>
      <c r="E93" s="194">
        <v>10.199999999999999</v>
      </c>
      <c r="F93" s="194">
        <v>10.199999999999999</v>
      </c>
    </row>
    <row r="94" spans="1:6" ht="51">
      <c r="A94" s="115"/>
      <c r="B94" s="69"/>
      <c r="C94" s="93" t="s">
        <v>8</v>
      </c>
      <c r="D94" s="5" t="s">
        <v>114</v>
      </c>
      <c r="E94" s="194">
        <v>4</v>
      </c>
      <c r="F94" s="194">
        <v>4</v>
      </c>
    </row>
    <row r="95" spans="1:6" ht="61.5" customHeight="1">
      <c r="A95" s="113"/>
      <c r="B95" s="10"/>
      <c r="C95" s="93" t="s">
        <v>9</v>
      </c>
      <c r="D95" s="5" t="s">
        <v>212</v>
      </c>
      <c r="E95" s="194">
        <v>7.26</v>
      </c>
      <c r="F95" s="194">
        <v>1.8</v>
      </c>
    </row>
    <row r="96" spans="1:6" ht="55.5" customHeight="1">
      <c r="A96" s="113"/>
      <c r="B96" s="92" t="s">
        <v>249</v>
      </c>
      <c r="C96" s="123" t="s">
        <v>8</v>
      </c>
      <c r="D96" s="5" t="s">
        <v>75</v>
      </c>
      <c r="E96" s="194">
        <v>12.3</v>
      </c>
      <c r="F96" s="194">
        <v>12.3</v>
      </c>
    </row>
    <row r="97" spans="1:6" ht="40.5" customHeight="1">
      <c r="A97" s="113"/>
      <c r="B97" s="69"/>
      <c r="C97" s="15" t="s">
        <v>15</v>
      </c>
      <c r="D97" s="5" t="s">
        <v>146</v>
      </c>
      <c r="E97" s="197">
        <v>6</v>
      </c>
      <c r="F97" s="197">
        <v>6</v>
      </c>
    </row>
    <row r="98" spans="1:6" ht="116.25" customHeight="1">
      <c r="A98" s="113"/>
      <c r="B98" s="92"/>
      <c r="C98" s="124" t="s">
        <v>15</v>
      </c>
      <c r="D98" s="5" t="s">
        <v>76</v>
      </c>
      <c r="E98" s="197">
        <v>9</v>
      </c>
      <c r="F98" s="197">
        <v>4</v>
      </c>
    </row>
    <row r="99" spans="1:6" ht="44.25" customHeight="1">
      <c r="A99" s="113"/>
      <c r="B99" s="122"/>
      <c r="C99" s="15" t="s">
        <v>15</v>
      </c>
      <c r="D99" s="5" t="s">
        <v>77</v>
      </c>
      <c r="E99" s="197">
        <v>8.8000000000000007</v>
      </c>
      <c r="F99" s="197">
        <v>8.8000000000000007</v>
      </c>
    </row>
    <row r="100" spans="1:6" ht="83.25" customHeight="1">
      <c r="A100" s="117"/>
      <c r="B100" s="90"/>
      <c r="C100" s="124" t="s">
        <v>15</v>
      </c>
      <c r="D100" s="5" t="s">
        <v>147</v>
      </c>
      <c r="E100" s="197">
        <v>11.9</v>
      </c>
      <c r="F100" s="197">
        <v>11.9</v>
      </c>
    </row>
    <row r="101" spans="1:6" ht="63.75">
      <c r="A101" s="113"/>
      <c r="B101" s="92"/>
      <c r="C101" s="124" t="s">
        <v>15</v>
      </c>
      <c r="D101" s="5" t="s">
        <v>148</v>
      </c>
      <c r="E101" s="197">
        <v>15.6</v>
      </c>
      <c r="F101" s="197">
        <v>6.5730000000000004</v>
      </c>
    </row>
    <row r="102" spans="1:6" ht="18" customHeight="1">
      <c r="A102" s="113"/>
      <c r="B102" s="92"/>
      <c r="C102" s="124" t="s">
        <v>15</v>
      </c>
      <c r="D102" s="5" t="s">
        <v>78</v>
      </c>
      <c r="E102" s="197">
        <v>4.1498900000000001</v>
      </c>
      <c r="F102" s="197">
        <v>4.1498900000000001</v>
      </c>
    </row>
    <row r="103" spans="1:6" ht="42" customHeight="1">
      <c r="A103" s="113"/>
      <c r="B103" s="92"/>
      <c r="C103" s="124" t="s">
        <v>15</v>
      </c>
      <c r="D103" s="5" t="s">
        <v>79</v>
      </c>
      <c r="E103" s="197">
        <v>6.7</v>
      </c>
      <c r="F103" s="197">
        <v>6.7</v>
      </c>
    </row>
    <row r="104" spans="1:6" ht="45" customHeight="1">
      <c r="A104" s="113"/>
      <c r="B104" s="92"/>
      <c r="C104" s="125" t="s">
        <v>15</v>
      </c>
      <c r="D104" s="10" t="s">
        <v>149</v>
      </c>
      <c r="E104" s="196">
        <v>1.45</v>
      </c>
      <c r="F104" s="196">
        <v>1.45</v>
      </c>
    </row>
    <row r="105" spans="1:6" ht="57.75" customHeight="1">
      <c r="A105" s="113"/>
      <c r="B105" s="69"/>
      <c r="C105" s="15" t="s">
        <v>15</v>
      </c>
      <c r="D105" s="5" t="s">
        <v>250</v>
      </c>
      <c r="E105" s="197">
        <v>9</v>
      </c>
      <c r="F105" s="197">
        <v>9</v>
      </c>
    </row>
    <row r="106" spans="1:6" ht="25.5">
      <c r="A106" s="113"/>
      <c r="B106" s="92"/>
      <c r="C106" s="124" t="s">
        <v>15</v>
      </c>
      <c r="D106" s="5" t="s">
        <v>150</v>
      </c>
      <c r="E106" s="197">
        <v>8</v>
      </c>
      <c r="F106" s="197">
        <v>8</v>
      </c>
    </row>
    <row r="107" spans="1:6">
      <c r="A107" s="113"/>
      <c r="B107" s="92"/>
      <c r="C107" s="124" t="s">
        <v>15</v>
      </c>
      <c r="D107" s="5" t="s">
        <v>80</v>
      </c>
      <c r="E107" s="197">
        <v>24.395</v>
      </c>
      <c r="F107" s="197">
        <v>24.395</v>
      </c>
    </row>
    <row r="108" spans="1:6" ht="63.75">
      <c r="A108" s="113"/>
      <c r="B108" s="92"/>
      <c r="C108" s="124" t="s">
        <v>15</v>
      </c>
      <c r="D108" s="5" t="s">
        <v>81</v>
      </c>
      <c r="E108" s="197">
        <v>4.91</v>
      </c>
      <c r="F108" s="197">
        <v>4.91</v>
      </c>
    </row>
    <row r="109" spans="1:6" ht="25.5">
      <c r="A109" s="113"/>
      <c r="B109" s="69"/>
      <c r="C109" s="15" t="s">
        <v>15</v>
      </c>
      <c r="D109" s="5" t="s">
        <v>82</v>
      </c>
      <c r="E109" s="197">
        <v>29.7</v>
      </c>
      <c r="F109" s="197">
        <v>29.7</v>
      </c>
    </row>
    <row r="110" spans="1:6" ht="63.75">
      <c r="A110" s="113"/>
      <c r="B110" s="92"/>
      <c r="C110" s="124" t="s">
        <v>15</v>
      </c>
      <c r="D110" s="5" t="s">
        <v>113</v>
      </c>
      <c r="E110" s="197">
        <v>8</v>
      </c>
      <c r="F110" s="197">
        <v>8</v>
      </c>
    </row>
    <row r="111" spans="1:6" ht="25.5">
      <c r="A111" s="113"/>
      <c r="B111" s="92"/>
      <c r="C111" s="124" t="s">
        <v>15</v>
      </c>
      <c r="D111" s="5" t="s">
        <v>151</v>
      </c>
      <c r="E111" s="197">
        <v>5.5</v>
      </c>
      <c r="F111" s="197">
        <v>5.5</v>
      </c>
    </row>
    <row r="112" spans="1:6" ht="25.5">
      <c r="A112" s="126"/>
      <c r="B112" s="90"/>
      <c r="C112" s="124" t="s">
        <v>8</v>
      </c>
      <c r="D112" s="5" t="s">
        <v>251</v>
      </c>
      <c r="E112" s="197">
        <v>14.5</v>
      </c>
      <c r="F112" s="197">
        <v>14.5</v>
      </c>
    </row>
    <row r="113" spans="1:7" ht="25.5">
      <c r="A113" s="113"/>
      <c r="B113" s="92"/>
      <c r="C113" s="124" t="s">
        <v>8</v>
      </c>
      <c r="D113" s="5" t="s">
        <v>83</v>
      </c>
      <c r="E113" s="194">
        <v>30.2</v>
      </c>
      <c r="F113" s="194">
        <v>19.600000000000001</v>
      </c>
    </row>
    <row r="114" spans="1:7">
      <c r="A114" s="113"/>
      <c r="B114" s="92"/>
      <c r="C114" s="124" t="s">
        <v>8</v>
      </c>
      <c r="D114" s="10" t="s">
        <v>84</v>
      </c>
      <c r="E114" s="193">
        <v>29</v>
      </c>
      <c r="F114" s="193">
        <v>21.8</v>
      </c>
    </row>
    <row r="115" spans="1:7" ht="25.5">
      <c r="A115" s="113"/>
      <c r="B115" s="92"/>
      <c r="C115" s="124" t="s">
        <v>8</v>
      </c>
      <c r="D115" s="5" t="s">
        <v>85</v>
      </c>
      <c r="E115" s="194">
        <v>4</v>
      </c>
      <c r="F115" s="194">
        <v>3.5</v>
      </c>
    </row>
    <row r="116" spans="1:7" ht="25.5">
      <c r="A116" s="117"/>
      <c r="B116" s="92"/>
      <c r="C116" s="127" t="s">
        <v>8</v>
      </c>
      <c r="D116" s="9" t="s">
        <v>86</v>
      </c>
      <c r="E116" s="194">
        <v>12</v>
      </c>
      <c r="F116" s="194">
        <v>7.2</v>
      </c>
    </row>
    <row r="117" spans="1:7" s="3" customFormat="1" ht="25.5">
      <c r="A117" s="128" t="s">
        <v>87</v>
      </c>
      <c r="B117" s="129" t="s">
        <v>49</v>
      </c>
      <c r="C117" s="130"/>
      <c r="D117" s="131"/>
      <c r="E117" s="203">
        <f>SUM(E118:E131)</f>
        <v>464.70000000000005</v>
      </c>
      <c r="F117" s="203">
        <f>SUM(F118:F131)</f>
        <v>396.30000000000007</v>
      </c>
    </row>
    <row r="118" spans="1:7" ht="140.25">
      <c r="A118" s="132"/>
      <c r="B118" s="69" t="s">
        <v>252</v>
      </c>
      <c r="C118" s="88" t="s">
        <v>46</v>
      </c>
      <c r="D118" s="10" t="s">
        <v>152</v>
      </c>
      <c r="E118" s="197">
        <v>38</v>
      </c>
      <c r="F118" s="197">
        <v>38</v>
      </c>
    </row>
    <row r="119" spans="1:7" ht="38.25">
      <c r="A119" s="132"/>
      <c r="B119" s="10"/>
      <c r="C119" s="91" t="s">
        <v>40</v>
      </c>
      <c r="D119" s="5" t="s">
        <v>213</v>
      </c>
      <c r="E119" s="196">
        <v>20</v>
      </c>
      <c r="F119" s="196">
        <v>20</v>
      </c>
    </row>
    <row r="120" spans="1:7" ht="76.5">
      <c r="A120" s="133"/>
      <c r="B120" s="69" t="s">
        <v>88</v>
      </c>
      <c r="C120" s="91" t="s">
        <v>89</v>
      </c>
      <c r="D120" s="5" t="s">
        <v>90</v>
      </c>
      <c r="E120" s="193">
        <v>20</v>
      </c>
      <c r="F120" s="193">
        <v>20</v>
      </c>
    </row>
    <row r="121" spans="1:7" ht="66" customHeight="1">
      <c r="A121" s="134"/>
      <c r="B121" s="10"/>
      <c r="C121" s="93" t="s">
        <v>9</v>
      </c>
      <c r="D121" s="5" t="s">
        <v>153</v>
      </c>
      <c r="E121" s="194">
        <v>105.3</v>
      </c>
      <c r="F121" s="194">
        <v>105.3</v>
      </c>
    </row>
    <row r="122" spans="1:7" ht="113.25" customHeight="1">
      <c r="A122" s="135"/>
      <c r="B122" s="136"/>
      <c r="C122" s="93" t="s">
        <v>46</v>
      </c>
      <c r="D122" s="5" t="s">
        <v>91</v>
      </c>
      <c r="E122" s="194">
        <v>21.4</v>
      </c>
      <c r="F122" s="194">
        <v>21.4</v>
      </c>
    </row>
    <row r="123" spans="1:7" ht="38.25">
      <c r="A123" s="133"/>
      <c r="B123" s="137"/>
      <c r="C123" s="93" t="s">
        <v>46</v>
      </c>
      <c r="D123" s="5" t="s">
        <v>154</v>
      </c>
      <c r="E123" s="194">
        <v>8</v>
      </c>
      <c r="F123" s="194">
        <v>8</v>
      </c>
    </row>
    <row r="124" spans="1:7" ht="76.5">
      <c r="A124" s="133"/>
      <c r="B124" s="69" t="s">
        <v>253</v>
      </c>
      <c r="C124" s="91" t="s">
        <v>46</v>
      </c>
      <c r="D124" s="69" t="s">
        <v>215</v>
      </c>
      <c r="E124" s="193">
        <v>37.1</v>
      </c>
      <c r="F124" s="193">
        <v>37.1</v>
      </c>
      <c r="G124" s="22"/>
    </row>
    <row r="125" spans="1:7" ht="72.75" customHeight="1">
      <c r="A125" s="133"/>
      <c r="B125" s="69"/>
      <c r="C125" s="91" t="s">
        <v>46</v>
      </c>
      <c r="D125" s="5" t="s">
        <v>155</v>
      </c>
      <c r="E125" s="194">
        <v>86.5</v>
      </c>
      <c r="F125" s="194">
        <v>86.5</v>
      </c>
    </row>
    <row r="126" spans="1:7" ht="30" customHeight="1">
      <c r="A126" s="133"/>
      <c r="B126" s="69"/>
      <c r="C126" s="71" t="s">
        <v>46</v>
      </c>
      <c r="D126" s="5" t="s">
        <v>156</v>
      </c>
      <c r="E126" s="194">
        <v>12.3</v>
      </c>
      <c r="F126" s="194">
        <v>12.3</v>
      </c>
    </row>
    <row r="127" spans="1:7" ht="102" customHeight="1">
      <c r="A127" s="133"/>
      <c r="B127" s="69"/>
      <c r="C127" s="91" t="s">
        <v>46</v>
      </c>
      <c r="D127" s="5" t="s">
        <v>214</v>
      </c>
      <c r="E127" s="194">
        <v>13.3</v>
      </c>
      <c r="F127" s="194">
        <v>13.3</v>
      </c>
    </row>
    <row r="128" spans="1:7" ht="27.75" customHeight="1">
      <c r="A128" s="133"/>
      <c r="B128" s="69"/>
      <c r="C128" s="91" t="s">
        <v>46</v>
      </c>
      <c r="D128" s="5" t="s">
        <v>157</v>
      </c>
      <c r="E128" s="194">
        <v>9</v>
      </c>
      <c r="F128" s="194">
        <v>9</v>
      </c>
    </row>
    <row r="129" spans="1:6" ht="43.5" customHeight="1">
      <c r="A129" s="134"/>
      <c r="B129" s="10"/>
      <c r="C129" s="91" t="s">
        <v>46</v>
      </c>
      <c r="D129" s="5" t="s">
        <v>158</v>
      </c>
      <c r="E129" s="194">
        <v>9.6</v>
      </c>
      <c r="F129" s="194">
        <v>9.6</v>
      </c>
    </row>
    <row r="130" spans="1:6" ht="60" customHeight="1">
      <c r="A130" s="135"/>
      <c r="B130" s="138"/>
      <c r="C130" s="93" t="s">
        <v>46</v>
      </c>
      <c r="D130" s="5" t="s">
        <v>92</v>
      </c>
      <c r="E130" s="194">
        <v>74.2</v>
      </c>
      <c r="F130" s="194">
        <v>5.8</v>
      </c>
    </row>
    <row r="131" spans="1:6" ht="76.5">
      <c r="A131" s="133"/>
      <c r="B131" s="69"/>
      <c r="C131" s="139" t="s">
        <v>59</v>
      </c>
      <c r="D131" s="9" t="s">
        <v>93</v>
      </c>
      <c r="E131" s="204">
        <v>10</v>
      </c>
      <c r="F131" s="204">
        <v>10</v>
      </c>
    </row>
    <row r="132" spans="1:6" s="3" customFormat="1" ht="25.5">
      <c r="A132" s="140" t="s">
        <v>94</v>
      </c>
      <c r="B132" s="141" t="s">
        <v>49</v>
      </c>
      <c r="C132" s="142"/>
      <c r="D132" s="143"/>
      <c r="E132" s="205">
        <f>SUM(E133:E158)</f>
        <v>483.12</v>
      </c>
      <c r="F132" s="205">
        <f>SUM(F133:F158)</f>
        <v>354.4</v>
      </c>
    </row>
    <row r="133" spans="1:6" ht="43.5" customHeight="1">
      <c r="A133" s="144"/>
      <c r="B133" s="9" t="s">
        <v>95</v>
      </c>
      <c r="C133" s="91" t="s">
        <v>96</v>
      </c>
      <c r="D133" s="10" t="s">
        <v>159</v>
      </c>
      <c r="E133" s="193">
        <v>57</v>
      </c>
      <c r="F133" s="193">
        <v>57</v>
      </c>
    </row>
    <row r="134" spans="1:6" ht="30.75" customHeight="1">
      <c r="A134" s="144"/>
      <c r="B134" s="74"/>
      <c r="C134" s="71" t="s">
        <v>97</v>
      </c>
      <c r="D134" s="5" t="s">
        <v>254</v>
      </c>
      <c r="E134" s="194">
        <v>5</v>
      </c>
      <c r="F134" s="194">
        <v>5</v>
      </c>
    </row>
    <row r="135" spans="1:6" ht="57.75" customHeight="1">
      <c r="A135" s="144"/>
      <c r="B135" s="145"/>
      <c r="C135" s="15" t="s">
        <v>97</v>
      </c>
      <c r="D135" s="5" t="s">
        <v>255</v>
      </c>
      <c r="E135" s="197">
        <v>10.8</v>
      </c>
      <c r="F135" s="197">
        <v>10.8</v>
      </c>
    </row>
    <row r="136" spans="1:6" ht="84" customHeight="1">
      <c r="A136" s="144"/>
      <c r="B136" s="101"/>
      <c r="C136" s="124" t="s">
        <v>97</v>
      </c>
      <c r="D136" s="5" t="s">
        <v>256</v>
      </c>
      <c r="E136" s="197">
        <v>13</v>
      </c>
      <c r="F136" s="197">
        <v>5</v>
      </c>
    </row>
    <row r="137" spans="1:6" ht="25.5">
      <c r="A137" s="144"/>
      <c r="B137" s="91"/>
      <c r="C137" s="124" t="s">
        <v>97</v>
      </c>
      <c r="D137" s="71" t="s">
        <v>216</v>
      </c>
      <c r="E137" s="197" t="s">
        <v>257</v>
      </c>
      <c r="F137" s="197" t="s">
        <v>258</v>
      </c>
    </row>
    <row r="138" spans="1:6" ht="76.5">
      <c r="A138" s="144"/>
      <c r="B138" s="5"/>
      <c r="C138" s="71" t="s">
        <v>97</v>
      </c>
      <c r="D138" s="5" t="s">
        <v>259</v>
      </c>
      <c r="E138" s="197">
        <v>7.2</v>
      </c>
      <c r="F138" s="197">
        <v>7.2</v>
      </c>
    </row>
    <row r="139" spans="1:6" ht="63.75">
      <c r="A139" s="144"/>
      <c r="B139" s="69" t="s">
        <v>98</v>
      </c>
      <c r="C139" s="93" t="s">
        <v>97</v>
      </c>
      <c r="D139" s="5" t="s">
        <v>99</v>
      </c>
      <c r="E139" s="197">
        <v>13</v>
      </c>
      <c r="F139" s="197">
        <v>13</v>
      </c>
    </row>
    <row r="140" spans="1:6" ht="38.25">
      <c r="A140" s="144"/>
      <c r="B140" s="69"/>
      <c r="C140" s="93" t="s">
        <v>97</v>
      </c>
      <c r="D140" s="5" t="s">
        <v>100</v>
      </c>
      <c r="E140" s="194">
        <v>20</v>
      </c>
      <c r="F140" s="194">
        <v>20</v>
      </c>
    </row>
    <row r="141" spans="1:6" ht="38.25">
      <c r="A141" s="144"/>
      <c r="B141" s="146"/>
      <c r="C141" s="93" t="s">
        <v>97</v>
      </c>
      <c r="D141" s="5" t="s">
        <v>260</v>
      </c>
      <c r="E141" s="194">
        <v>10</v>
      </c>
      <c r="F141" s="194">
        <v>5</v>
      </c>
    </row>
    <row r="142" spans="1:6" ht="32.25" customHeight="1">
      <c r="A142" s="144"/>
      <c r="B142" s="146"/>
      <c r="C142" s="71" t="s">
        <v>97</v>
      </c>
      <c r="D142" s="10" t="s">
        <v>101</v>
      </c>
      <c r="E142" s="193">
        <v>15</v>
      </c>
      <c r="F142" s="193">
        <v>10</v>
      </c>
    </row>
    <row r="143" spans="1:6" ht="150.75" customHeight="1">
      <c r="A143" s="147"/>
      <c r="B143" s="10"/>
      <c r="C143" s="93" t="s">
        <v>97</v>
      </c>
      <c r="D143" s="5" t="s">
        <v>261</v>
      </c>
      <c r="E143" s="194">
        <v>20</v>
      </c>
      <c r="F143" s="194">
        <v>5</v>
      </c>
    </row>
    <row r="144" spans="1:6" ht="140.25">
      <c r="A144" s="148"/>
      <c r="B144" s="116"/>
      <c r="C144" s="93" t="s">
        <v>97</v>
      </c>
      <c r="D144" s="5" t="s">
        <v>262</v>
      </c>
      <c r="E144" s="194">
        <v>14</v>
      </c>
      <c r="F144" s="194">
        <v>5</v>
      </c>
    </row>
    <row r="145" spans="1:7" ht="127.5" customHeight="1">
      <c r="A145" s="144"/>
      <c r="B145" s="146"/>
      <c r="C145" s="71" t="s">
        <v>97</v>
      </c>
      <c r="D145" s="5" t="s">
        <v>263</v>
      </c>
      <c r="E145" s="194">
        <v>5</v>
      </c>
      <c r="F145" s="194">
        <v>2</v>
      </c>
    </row>
    <row r="146" spans="1:7" ht="122.25" customHeight="1">
      <c r="A146" s="144"/>
      <c r="B146" s="149"/>
      <c r="C146" s="91" t="s">
        <v>97</v>
      </c>
      <c r="D146" s="10" t="s">
        <v>264</v>
      </c>
      <c r="E146" s="193">
        <v>15</v>
      </c>
      <c r="F146" s="193">
        <v>5</v>
      </c>
    </row>
    <row r="147" spans="1:7" ht="19.5" customHeight="1">
      <c r="A147" s="144"/>
      <c r="B147" s="150"/>
      <c r="C147" s="93" t="s">
        <v>97</v>
      </c>
      <c r="D147" s="5" t="s">
        <v>102</v>
      </c>
      <c r="E147" s="197">
        <v>90</v>
      </c>
      <c r="F147" s="197">
        <v>30</v>
      </c>
    </row>
    <row r="148" spans="1:7" ht="45.75" customHeight="1">
      <c r="A148" s="144"/>
      <c r="B148" s="150"/>
      <c r="C148" s="71" t="s">
        <v>97</v>
      </c>
      <c r="D148" s="5" t="s">
        <v>103</v>
      </c>
      <c r="E148" s="197">
        <v>8.7200000000000006</v>
      </c>
      <c r="F148" s="197">
        <v>1</v>
      </c>
    </row>
    <row r="149" spans="1:7" ht="58.5" customHeight="1">
      <c r="A149" s="147"/>
      <c r="B149" s="10"/>
      <c r="C149" s="93" t="s">
        <v>97</v>
      </c>
      <c r="D149" s="5" t="s">
        <v>265</v>
      </c>
      <c r="E149" s="197">
        <v>13</v>
      </c>
      <c r="F149" s="197">
        <v>7</v>
      </c>
    </row>
    <row r="150" spans="1:7" ht="31.5" customHeight="1">
      <c r="A150" s="144"/>
      <c r="B150" s="151"/>
      <c r="C150" s="93" t="s">
        <v>97</v>
      </c>
      <c r="D150" s="5" t="s">
        <v>266</v>
      </c>
      <c r="E150" s="197">
        <v>100</v>
      </c>
      <c r="F150" s="197">
        <v>100</v>
      </c>
    </row>
    <row r="151" spans="1:7" ht="31.5" customHeight="1">
      <c r="A151" s="144"/>
      <c r="B151" s="146"/>
      <c r="C151" s="93" t="s">
        <v>97</v>
      </c>
      <c r="D151" s="5" t="s">
        <v>104</v>
      </c>
      <c r="E151" s="197">
        <v>2.4</v>
      </c>
      <c r="F151" s="197">
        <v>2.4</v>
      </c>
    </row>
    <row r="152" spans="1:7" ht="43.5" customHeight="1">
      <c r="A152" s="144"/>
      <c r="B152" s="146"/>
      <c r="C152" s="93" t="s">
        <v>97</v>
      </c>
      <c r="D152" s="5" t="s">
        <v>105</v>
      </c>
      <c r="E152" s="197">
        <v>2</v>
      </c>
      <c r="F152" s="197">
        <v>2</v>
      </c>
    </row>
    <row r="153" spans="1:7" ht="27" customHeight="1">
      <c r="A153" s="144"/>
      <c r="B153" s="69"/>
      <c r="C153" s="139" t="s">
        <v>9</v>
      </c>
      <c r="D153" s="9" t="s">
        <v>106</v>
      </c>
      <c r="E153" s="204">
        <v>11</v>
      </c>
      <c r="F153" s="204">
        <v>11</v>
      </c>
    </row>
    <row r="154" spans="1:7" ht="60.75" customHeight="1">
      <c r="A154" s="144"/>
      <c r="B154" s="87"/>
      <c r="C154" s="71" t="s">
        <v>59</v>
      </c>
      <c r="D154" s="5" t="s">
        <v>107</v>
      </c>
      <c r="E154" s="197">
        <v>5</v>
      </c>
      <c r="F154" s="197">
        <v>5</v>
      </c>
    </row>
    <row r="155" spans="1:7" ht="24.75" customHeight="1">
      <c r="A155" s="144"/>
      <c r="B155" s="69"/>
      <c r="C155" s="71" t="s">
        <v>46</v>
      </c>
      <c r="D155" s="5" t="s">
        <v>171</v>
      </c>
      <c r="E155" s="197">
        <v>11</v>
      </c>
      <c r="F155" s="197">
        <v>11</v>
      </c>
      <c r="G155" s="33"/>
    </row>
    <row r="156" spans="1:7" ht="32.25" customHeight="1">
      <c r="A156" s="144"/>
      <c r="B156" s="69"/>
      <c r="C156" s="93" t="s">
        <v>96</v>
      </c>
      <c r="D156" s="5" t="s">
        <v>168</v>
      </c>
      <c r="E156" s="197">
        <v>15</v>
      </c>
      <c r="F156" s="197">
        <v>15</v>
      </c>
      <c r="G156" s="33"/>
    </row>
    <row r="157" spans="1:7" ht="76.5">
      <c r="A157" s="144"/>
      <c r="B157" s="9" t="s">
        <v>108</v>
      </c>
      <c r="C157" s="93" t="s">
        <v>97</v>
      </c>
      <c r="D157" s="5" t="s">
        <v>109</v>
      </c>
      <c r="E157" s="194">
        <v>10</v>
      </c>
      <c r="F157" s="194">
        <v>10</v>
      </c>
    </row>
    <row r="158" spans="1:7" ht="42.75" customHeight="1">
      <c r="A158" s="144"/>
      <c r="B158" s="69"/>
      <c r="C158" s="139" t="s">
        <v>97</v>
      </c>
      <c r="D158" s="9" t="s">
        <v>267</v>
      </c>
      <c r="E158" s="198">
        <v>10</v>
      </c>
      <c r="F158" s="198">
        <v>10</v>
      </c>
    </row>
    <row r="159" spans="1:7">
      <c r="A159" s="152" t="s">
        <v>111</v>
      </c>
      <c r="B159" s="17"/>
      <c r="C159" s="17"/>
      <c r="D159" s="17"/>
      <c r="E159" s="161"/>
      <c r="F159" s="161">
        <v>190.99510999999998</v>
      </c>
      <c r="G159" s="2">
        <f>147.4+7.6</f>
        <v>155</v>
      </c>
    </row>
  </sheetData>
  <autoFilter ref="A7:G159" xr:uid="{00000000-0009-0000-0000-000000000000}"/>
  <customSheetViews>
    <customSheetView guid="{5240E96E-1173-47E1-AE3A-F811C0117310}" showPageBreaks="1" fitToPage="1" printArea="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1"/>
      <autoFilter ref="A7:G159" xr:uid="{00000000-0000-0000-0000-000000000000}"/>
    </customSheetView>
    <customSheetView guid="{11564B09-54F0-4988-B2F0-FFD853A95EEF}"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2"/>
      <autoFilter ref="A7:G159" xr:uid="{00000000-0000-0000-0000-000000000000}"/>
    </customSheetView>
    <customSheetView guid="{8245A6B3-B7A5-4DC7-943E-9F325487C51F}"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3"/>
      <autoFilter ref="A7:G159" xr:uid="{00000000-0000-0000-0000-000000000000}"/>
    </customSheetView>
    <customSheetView guid="{37CBB5BA-527B-4C3C-826A-B2B130AE789F}" showPageBreaks="1" fitToPage="1" printArea="1" showAutoFilter="1" hiddenColumns="1">
      <pane xSplit="3" ySplit="7" topLeftCell="D8" activePane="bottomRight" state="frozen"/>
      <selection pane="bottomRight" activeCell="B175" sqref="B175"/>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4"/>
      <autoFilter ref="A7:G159" xr:uid="{00000000-0000-0000-0000-000000000000}"/>
    </customSheetView>
    <customSheetView guid="{A4B44EF9-97DB-4855-87FD-B7D84346D64F}"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5"/>
      <autoFilter ref="A7:G159" xr:uid="{00000000-0000-0000-0000-000000000000}"/>
    </customSheetView>
    <customSheetView guid="{A8E13145-6B1C-47F6-9682-8057FAB17B88}" showPageBreaks="1" fitToPage="1" printArea="1" showAutoFilter="1" hiddenColumns="1">
      <pane xSplit="3" ySplit="7" topLeftCell="D8" activePane="bottomRight" state="frozen"/>
      <selection pane="bottomRight" activeCell="B175" sqref="B175"/>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6"/>
      <autoFilter ref="A7:G159" xr:uid="{00000000-0000-0000-0000-000000000000}"/>
    </customSheetView>
    <customSheetView guid="{003A858C-80B6-4526-ABFD-EFF9F1451C25}" showPageBreaks="1" fitToPage="1" printArea="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7"/>
      <autoFilter ref="A7:G159" xr:uid="{00000000-0000-0000-0000-000000000000}"/>
    </customSheetView>
    <customSheetView guid="{B5C466F2-5C9E-412A-929E-C1EA27CC66BC}" fitToPage="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89" fitToHeight="0" orientation="landscape" r:id="rId8"/>
      <autoFilter ref="A7:G159" xr:uid="{00000000-0000-0000-0000-000000000000}"/>
    </customSheetView>
    <customSheetView guid="{1CEFA5B2-DA4C-4942-BDDF-2AB31FAE8E89}" showPageBreaks="1" fitToPage="1" printArea="1" showAutoFilter="1" hiddenColumns="1" state="hidden">
      <pane xSplit="3" ySplit="7" topLeftCell="D47" activePane="bottomRight" state="frozen"/>
      <selection pane="bottomRight" activeCell="L47" sqref="L47"/>
      <colBreaks count="1" manualBreakCount="1">
        <brk id="6" max="1048575" man="1"/>
      </colBreaks>
      <pageMargins left="0.70866141732283472" right="0.70866141732283472" top="0.74803149606299213" bottom="0.74803149606299213" header="0.31496062992125984" footer="0.31496062992125984"/>
      <pageSetup paperSize="9" scale="91" fitToHeight="0" orientation="landscape" r:id="rId9"/>
      <autoFilter ref="A7:G159" xr:uid="{00000000-0000-0000-0000-000000000000}"/>
    </customSheetView>
  </customSheetViews>
  <pageMargins left="0.70866141732283472" right="0.70866141732283472" top="0.74803149606299213" bottom="0.74803149606299213" header="0.31496062992125984" footer="0.31496062992125984"/>
  <pageSetup paperSize="9" scale="89" fitToHeight="0" orientation="landscape" r:id="rId1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F166"/>
  <sheetViews>
    <sheetView tabSelected="1" zoomScale="80" zoomScaleNormal="80" workbookViewId="0">
      <pane ySplit="2" topLeftCell="A3" activePane="bottomLeft" state="frozen"/>
      <selection pane="bottomLeft" activeCell="H3" sqref="H3"/>
    </sheetView>
  </sheetViews>
  <sheetFormatPr defaultColWidth="9.140625" defaultRowHeight="12.75" outlineLevelRow="1"/>
  <cols>
    <col min="1" max="1" width="15.42578125" style="20" customWidth="1"/>
    <col min="2" max="2" width="16" style="18" customWidth="1"/>
    <col min="3" max="3" width="10.140625" style="12" customWidth="1"/>
    <col min="4" max="4" width="34.7109375" style="19" customWidth="1"/>
    <col min="5" max="5" width="14" style="162" customWidth="1"/>
    <col min="6" max="6" width="15.7109375" style="162" customWidth="1"/>
    <col min="7" max="16384" width="9.140625" style="209"/>
  </cols>
  <sheetData>
    <row r="1" spans="1:6" s="1" customFormat="1" ht="25.5" customHeight="1">
      <c r="A1" s="229" t="s">
        <v>0</v>
      </c>
      <c r="B1" s="229" t="s">
        <v>1</v>
      </c>
      <c r="C1" s="229" t="s">
        <v>2</v>
      </c>
      <c r="D1" s="229" t="s">
        <v>186</v>
      </c>
      <c r="E1" s="241" t="s">
        <v>268</v>
      </c>
      <c r="F1" s="241" t="s">
        <v>269</v>
      </c>
    </row>
    <row r="2" spans="1:6" s="1" customFormat="1" ht="28.5" customHeight="1">
      <c r="A2" s="229"/>
      <c r="B2" s="229"/>
      <c r="C2" s="229"/>
      <c r="D2" s="229"/>
      <c r="E2" s="242"/>
      <c r="F2" s="242"/>
    </row>
    <row r="3" spans="1:6" s="3" customFormat="1" ht="61.5" customHeight="1">
      <c r="A3" s="243" t="s">
        <v>4</v>
      </c>
      <c r="B3" s="244"/>
      <c r="C3" s="244"/>
      <c r="D3" s="245"/>
      <c r="E3" s="215">
        <f>E5+E32+E54+E110+E120+E148</f>
        <v>1931.069</v>
      </c>
      <c r="F3" s="215">
        <f>F5+F32+F54+F110+F120+F148+F149</f>
        <v>1672.5400000000002</v>
      </c>
    </row>
    <row r="4" spans="1:6" s="3" customFormat="1">
      <c r="A4" s="63">
        <v>1</v>
      </c>
      <c r="B4" s="56">
        <v>2</v>
      </c>
      <c r="C4" s="60">
        <v>3</v>
      </c>
      <c r="D4" s="60">
        <v>4</v>
      </c>
      <c r="E4" s="188">
        <v>5</v>
      </c>
      <c r="F4" s="188">
        <v>6</v>
      </c>
    </row>
    <row r="5" spans="1:6" s="3" customFormat="1">
      <c r="A5" s="246" t="s">
        <v>5</v>
      </c>
      <c r="B5" s="4" t="s">
        <v>6</v>
      </c>
      <c r="C5" s="4"/>
      <c r="D5" s="4"/>
      <c r="E5" s="216">
        <f t="shared" ref="E5:F5" si="0">SUM(E6:E31)</f>
        <v>417.84800000000001</v>
      </c>
      <c r="F5" s="216">
        <f t="shared" si="0"/>
        <v>395.74</v>
      </c>
    </row>
    <row r="6" spans="1:6" ht="76.5" outlineLevel="1">
      <c r="A6" s="247"/>
      <c r="B6" s="230" t="s">
        <v>7</v>
      </c>
      <c r="C6" s="207" t="s">
        <v>8</v>
      </c>
      <c r="D6" s="21" t="s">
        <v>118</v>
      </c>
      <c r="E6" s="154">
        <v>40</v>
      </c>
      <c r="F6" s="154">
        <v>40</v>
      </c>
    </row>
    <row r="7" spans="1:6" ht="89.25" outlineLevel="1">
      <c r="A7" s="247"/>
      <c r="B7" s="230"/>
      <c r="C7" s="207" t="s">
        <v>8</v>
      </c>
      <c r="D7" s="21" t="s">
        <v>119</v>
      </c>
      <c r="E7" s="154">
        <v>39</v>
      </c>
      <c r="F7" s="154">
        <v>39</v>
      </c>
    </row>
    <row r="8" spans="1:6" ht="25.5" outlineLevel="1">
      <c r="A8" s="247"/>
      <c r="B8" s="230"/>
      <c r="C8" s="207" t="s">
        <v>8</v>
      </c>
      <c r="D8" s="210" t="s">
        <v>10</v>
      </c>
      <c r="E8" s="154">
        <v>6</v>
      </c>
      <c r="F8" s="154">
        <v>6</v>
      </c>
    </row>
    <row r="9" spans="1:6" ht="51" outlineLevel="1">
      <c r="A9" s="247"/>
      <c r="B9" s="230"/>
      <c r="C9" s="207" t="s">
        <v>9</v>
      </c>
      <c r="D9" s="210" t="s">
        <v>120</v>
      </c>
      <c r="E9" s="154">
        <v>1</v>
      </c>
      <c r="F9" s="154">
        <v>1</v>
      </c>
    </row>
    <row r="10" spans="1:6" ht="38.25" outlineLevel="1">
      <c r="A10" s="247"/>
      <c r="B10" s="230"/>
      <c r="C10" s="207" t="s">
        <v>8</v>
      </c>
      <c r="D10" s="210" t="s">
        <v>121</v>
      </c>
      <c r="E10" s="154">
        <v>12</v>
      </c>
      <c r="F10" s="154">
        <v>12</v>
      </c>
    </row>
    <row r="11" spans="1:6" outlineLevel="1">
      <c r="A11" s="247"/>
      <c r="B11" s="230"/>
      <c r="C11" s="207" t="s">
        <v>8</v>
      </c>
      <c r="D11" s="210" t="s">
        <v>11</v>
      </c>
      <c r="E11" s="154">
        <v>20</v>
      </c>
      <c r="F11" s="154">
        <v>20</v>
      </c>
    </row>
    <row r="12" spans="1:6" ht="42.75" customHeight="1" outlineLevel="1">
      <c r="A12" s="247"/>
      <c r="B12" s="230"/>
      <c r="C12" s="207" t="s">
        <v>8</v>
      </c>
      <c r="D12" s="210" t="s">
        <v>12</v>
      </c>
      <c r="E12" s="154">
        <v>8</v>
      </c>
      <c r="F12" s="154">
        <v>8</v>
      </c>
    </row>
    <row r="13" spans="1:6" ht="25.5" outlineLevel="1">
      <c r="A13" s="247"/>
      <c r="B13" s="230"/>
      <c r="C13" s="207" t="s">
        <v>8</v>
      </c>
      <c r="D13" s="210" t="s">
        <v>13</v>
      </c>
      <c r="E13" s="154">
        <v>10</v>
      </c>
      <c r="F13" s="154">
        <v>10</v>
      </c>
    </row>
    <row r="14" spans="1:6" ht="38.25" outlineLevel="1">
      <c r="A14" s="247"/>
      <c r="B14" s="230"/>
      <c r="C14" s="207" t="s">
        <v>8</v>
      </c>
      <c r="D14" s="210" t="s">
        <v>204</v>
      </c>
      <c r="E14" s="154">
        <v>2</v>
      </c>
      <c r="F14" s="154">
        <v>2</v>
      </c>
    </row>
    <row r="15" spans="1:6" ht="68.25" customHeight="1" outlineLevel="1">
      <c r="A15" s="247"/>
      <c r="B15" s="230"/>
      <c r="C15" s="207" t="s">
        <v>203</v>
      </c>
      <c r="D15" s="210" t="s">
        <v>122</v>
      </c>
      <c r="E15" s="154">
        <v>3</v>
      </c>
      <c r="F15" s="154">
        <v>2.5</v>
      </c>
    </row>
    <row r="16" spans="1:6" ht="25.5" outlineLevel="1">
      <c r="A16" s="247"/>
      <c r="B16" s="230"/>
      <c r="C16" s="207" t="s">
        <v>15</v>
      </c>
      <c r="D16" s="210" t="s">
        <v>16</v>
      </c>
      <c r="E16" s="154">
        <v>1.268</v>
      </c>
      <c r="F16" s="154">
        <v>1.268</v>
      </c>
    </row>
    <row r="17" spans="1:6" ht="68.25" customHeight="1" outlineLevel="1">
      <c r="A17" s="247"/>
      <c r="B17" s="230"/>
      <c r="C17" s="207" t="s">
        <v>15</v>
      </c>
      <c r="D17" s="210" t="s">
        <v>176</v>
      </c>
      <c r="E17" s="154">
        <v>1.18</v>
      </c>
      <c r="F17" s="154">
        <v>0.73</v>
      </c>
    </row>
    <row r="18" spans="1:6" s="7" customFormat="1" ht="51" outlineLevel="1">
      <c r="A18" s="247"/>
      <c r="B18" s="248" t="s">
        <v>177</v>
      </c>
      <c r="C18" s="207" t="s">
        <v>8</v>
      </c>
      <c r="D18" s="210" t="s">
        <v>123</v>
      </c>
      <c r="E18" s="154">
        <v>15</v>
      </c>
      <c r="F18" s="154">
        <v>15</v>
      </c>
    </row>
    <row r="19" spans="1:6" s="7" customFormat="1" ht="38.25" outlineLevel="1">
      <c r="A19" s="247"/>
      <c r="B19" s="248"/>
      <c r="C19" s="207" t="s">
        <v>8</v>
      </c>
      <c r="D19" s="210" t="s">
        <v>17</v>
      </c>
      <c r="E19" s="154">
        <v>10</v>
      </c>
      <c r="F19" s="154">
        <v>10</v>
      </c>
    </row>
    <row r="20" spans="1:6" ht="52.5" customHeight="1" outlineLevel="1">
      <c r="A20" s="247"/>
      <c r="B20" s="230" t="s">
        <v>18</v>
      </c>
      <c r="C20" s="21" t="s">
        <v>125</v>
      </c>
      <c r="D20" s="210" t="s">
        <v>124</v>
      </c>
      <c r="E20" s="154">
        <v>48.3</v>
      </c>
      <c r="F20" s="154">
        <v>48.3</v>
      </c>
    </row>
    <row r="21" spans="1:6" ht="51" outlineLevel="1">
      <c r="A21" s="247"/>
      <c r="B21" s="230"/>
      <c r="C21" s="21" t="s">
        <v>125</v>
      </c>
      <c r="D21" s="210" t="s">
        <v>126</v>
      </c>
      <c r="E21" s="154">
        <v>2</v>
      </c>
      <c r="F21" s="154">
        <v>2</v>
      </c>
    </row>
    <row r="22" spans="1:6" ht="54.75" customHeight="1" outlineLevel="1">
      <c r="A22" s="247"/>
      <c r="B22" s="230"/>
      <c r="C22" s="21" t="s">
        <v>8</v>
      </c>
      <c r="D22" s="210" t="s">
        <v>127</v>
      </c>
      <c r="E22" s="154">
        <v>15</v>
      </c>
      <c r="F22" s="154">
        <v>15</v>
      </c>
    </row>
    <row r="23" spans="1:6" ht="25.5" outlineLevel="1">
      <c r="A23" s="247"/>
      <c r="B23" s="230"/>
      <c r="C23" s="21" t="s">
        <v>19</v>
      </c>
      <c r="D23" s="20" t="s">
        <v>20</v>
      </c>
      <c r="E23" s="154">
        <v>0.3</v>
      </c>
      <c r="F23" s="154">
        <v>0.3</v>
      </c>
    </row>
    <row r="24" spans="1:6" ht="51" outlineLevel="1">
      <c r="A24" s="247"/>
      <c r="B24" s="230" t="s">
        <v>21</v>
      </c>
      <c r="C24" s="21" t="s">
        <v>305</v>
      </c>
      <c r="D24" s="21" t="s">
        <v>128</v>
      </c>
      <c r="E24" s="156">
        <v>65.8</v>
      </c>
      <c r="F24" s="156">
        <v>65.8</v>
      </c>
    </row>
    <row r="25" spans="1:6" ht="30.75" customHeight="1" outlineLevel="1">
      <c r="A25" s="247"/>
      <c r="B25" s="230"/>
      <c r="C25" s="207" t="s">
        <v>9</v>
      </c>
      <c r="D25" s="210" t="s">
        <v>22</v>
      </c>
      <c r="E25" s="156">
        <v>2.6</v>
      </c>
      <c r="F25" s="156">
        <v>1.4</v>
      </c>
    </row>
    <row r="26" spans="1:6" ht="51" outlineLevel="1">
      <c r="A26" s="247"/>
      <c r="B26" s="230"/>
      <c r="C26" s="207" t="s">
        <v>9</v>
      </c>
      <c r="D26" s="210" t="s">
        <v>23</v>
      </c>
      <c r="E26" s="154">
        <v>2.4</v>
      </c>
      <c r="F26" s="154">
        <v>2.4</v>
      </c>
    </row>
    <row r="27" spans="1:6" ht="25.5" outlineLevel="1">
      <c r="A27" s="27"/>
      <c r="B27" s="230" t="s">
        <v>24</v>
      </c>
      <c r="C27" s="207" t="s">
        <v>8</v>
      </c>
      <c r="D27" s="210" t="s">
        <v>175</v>
      </c>
      <c r="E27" s="154">
        <v>10</v>
      </c>
      <c r="F27" s="154">
        <v>10</v>
      </c>
    </row>
    <row r="28" spans="1:6" ht="25.5" outlineLevel="1">
      <c r="A28" s="27"/>
      <c r="B28" s="230"/>
      <c r="C28" s="207" t="s">
        <v>8</v>
      </c>
      <c r="D28" s="210" t="s">
        <v>25</v>
      </c>
      <c r="E28" s="154">
        <v>20</v>
      </c>
      <c r="F28" s="154">
        <v>16</v>
      </c>
    </row>
    <row r="29" spans="1:6" ht="55.5" customHeight="1" outlineLevel="1">
      <c r="A29" s="27"/>
      <c r="B29" s="230"/>
      <c r="C29" s="207" t="s">
        <v>8</v>
      </c>
      <c r="D29" s="210" t="s">
        <v>129</v>
      </c>
      <c r="E29" s="154">
        <v>8</v>
      </c>
      <c r="F29" s="154">
        <v>8</v>
      </c>
    </row>
    <row r="30" spans="1:6" ht="25.5" outlineLevel="1">
      <c r="A30" s="27"/>
      <c r="B30" s="230"/>
      <c r="C30" s="21" t="s">
        <v>8</v>
      </c>
      <c r="D30" s="21" t="s">
        <v>130</v>
      </c>
      <c r="E30" s="154">
        <v>50</v>
      </c>
      <c r="F30" s="154">
        <v>34.042000000000002</v>
      </c>
    </row>
    <row r="31" spans="1:6" ht="42" customHeight="1" outlineLevel="1">
      <c r="A31" s="27"/>
      <c r="B31" s="230"/>
      <c r="C31" s="207" t="s">
        <v>8</v>
      </c>
      <c r="D31" s="69" t="s">
        <v>26</v>
      </c>
      <c r="E31" s="154">
        <v>25</v>
      </c>
      <c r="F31" s="154">
        <v>25</v>
      </c>
    </row>
    <row r="32" spans="1:6" s="3" customFormat="1">
      <c r="A32" s="249" t="s">
        <v>27</v>
      </c>
      <c r="B32" s="8" t="s">
        <v>28</v>
      </c>
      <c r="C32" s="8"/>
      <c r="D32" s="8"/>
      <c r="E32" s="217">
        <f t="shared" ref="E32:F32" si="1">SUM(E33:E53)</f>
        <v>222.35300000000004</v>
      </c>
      <c r="F32" s="217">
        <f t="shared" si="1"/>
        <v>185.36800000000002</v>
      </c>
    </row>
    <row r="33" spans="1:6" ht="25.5" outlineLevel="1">
      <c r="A33" s="249"/>
      <c r="B33" s="230" t="s">
        <v>29</v>
      </c>
      <c r="C33" s="207" t="s">
        <v>9</v>
      </c>
      <c r="D33" s="210" t="s">
        <v>30</v>
      </c>
      <c r="E33" s="156">
        <v>20</v>
      </c>
      <c r="F33" s="156">
        <v>20</v>
      </c>
    </row>
    <row r="34" spans="1:6" ht="89.25" outlineLevel="1">
      <c r="A34" s="249"/>
      <c r="B34" s="230"/>
      <c r="C34" s="21" t="s">
        <v>9</v>
      </c>
      <c r="D34" s="21" t="s">
        <v>192</v>
      </c>
      <c r="E34" s="156">
        <v>50.5</v>
      </c>
      <c r="F34" s="156">
        <v>50.5</v>
      </c>
    </row>
    <row r="35" spans="1:6" ht="51.75" customHeight="1" outlineLevel="1">
      <c r="A35" s="249"/>
      <c r="B35" s="230" t="s">
        <v>31</v>
      </c>
      <c r="C35" s="207" t="s">
        <v>14</v>
      </c>
      <c r="D35" s="210" t="s">
        <v>131</v>
      </c>
      <c r="E35" s="156">
        <v>15.5</v>
      </c>
      <c r="F35" s="156">
        <v>15.5</v>
      </c>
    </row>
    <row r="36" spans="1:6" ht="51" outlineLevel="1">
      <c r="A36" s="249"/>
      <c r="B36" s="230"/>
      <c r="C36" s="207" t="s">
        <v>9</v>
      </c>
      <c r="D36" s="210" t="s">
        <v>132</v>
      </c>
      <c r="E36" s="154">
        <v>60</v>
      </c>
      <c r="F36" s="154">
        <v>43</v>
      </c>
    </row>
    <row r="37" spans="1:6" ht="76.5" outlineLevel="1">
      <c r="A37" s="249"/>
      <c r="B37" s="230"/>
      <c r="C37" s="207" t="s">
        <v>9</v>
      </c>
      <c r="D37" s="210" t="s">
        <v>33</v>
      </c>
      <c r="E37" s="156">
        <v>7</v>
      </c>
      <c r="F37" s="156">
        <v>4.7</v>
      </c>
    </row>
    <row r="38" spans="1:6" ht="38.25" outlineLevel="1">
      <c r="A38" s="249"/>
      <c r="B38" s="230" t="s">
        <v>34</v>
      </c>
      <c r="C38" s="207" t="s">
        <v>9</v>
      </c>
      <c r="D38" s="210" t="s">
        <v>35</v>
      </c>
      <c r="E38" s="156">
        <v>2.9910000000000001</v>
      </c>
      <c r="F38" s="156">
        <v>2.9910000000000001</v>
      </c>
    </row>
    <row r="39" spans="1:6" ht="25.5" outlineLevel="1">
      <c r="A39" s="249"/>
      <c r="B39" s="230"/>
      <c r="C39" s="207" t="s">
        <v>9</v>
      </c>
      <c r="D39" s="210" t="s">
        <v>36</v>
      </c>
      <c r="E39" s="156">
        <v>9</v>
      </c>
      <c r="F39" s="156">
        <v>9</v>
      </c>
    </row>
    <row r="40" spans="1:6" ht="45.75" customHeight="1" outlineLevel="1">
      <c r="A40" s="28"/>
      <c r="B40" s="237" t="s">
        <v>38</v>
      </c>
      <c r="C40" s="207" t="s">
        <v>9</v>
      </c>
      <c r="D40" s="207" t="s">
        <v>115</v>
      </c>
      <c r="E40" s="154">
        <v>2.5</v>
      </c>
      <c r="F40" s="154">
        <v>2.5</v>
      </c>
    </row>
    <row r="41" spans="1:6" ht="63.75" outlineLevel="1">
      <c r="A41" s="28"/>
      <c r="B41" s="238"/>
      <c r="C41" s="207" t="s">
        <v>9</v>
      </c>
      <c r="D41" s="207" t="s">
        <v>134</v>
      </c>
      <c r="E41" s="154">
        <v>7</v>
      </c>
      <c r="F41" s="154">
        <v>7</v>
      </c>
    </row>
    <row r="42" spans="1:6" ht="38.25" outlineLevel="1">
      <c r="A42" s="28"/>
      <c r="B42" s="238"/>
      <c r="C42" s="207" t="s">
        <v>9</v>
      </c>
      <c r="D42" s="210" t="s">
        <v>291</v>
      </c>
      <c r="E42" s="154">
        <v>16.885000000000002</v>
      </c>
      <c r="F42" s="154">
        <v>4</v>
      </c>
    </row>
    <row r="43" spans="1:6" ht="42" customHeight="1" outlineLevel="1">
      <c r="A43" s="28"/>
      <c r="B43" s="238"/>
      <c r="C43" s="21" t="s">
        <v>40</v>
      </c>
      <c r="D43" s="21" t="s">
        <v>41</v>
      </c>
      <c r="E43" s="154">
        <v>4.7</v>
      </c>
      <c r="F43" s="154">
        <v>1.7000000000000002</v>
      </c>
    </row>
    <row r="44" spans="1:6" ht="79.5" customHeight="1" outlineLevel="1">
      <c r="A44" s="28"/>
      <c r="B44" s="238"/>
      <c r="C44" s="207" t="s">
        <v>9</v>
      </c>
      <c r="D44" s="210" t="s">
        <v>42</v>
      </c>
      <c r="E44" s="154">
        <v>4.8</v>
      </c>
      <c r="F44" s="154">
        <v>3</v>
      </c>
    </row>
    <row r="45" spans="1:6" ht="76.5" outlineLevel="1">
      <c r="A45" s="28"/>
      <c r="B45" s="238"/>
      <c r="C45" s="207" t="s">
        <v>9</v>
      </c>
      <c r="D45" s="22" t="s">
        <v>205</v>
      </c>
      <c r="E45" s="154">
        <v>7.585</v>
      </c>
      <c r="F45" s="154">
        <v>7.585</v>
      </c>
    </row>
    <row r="46" spans="1:6" ht="93.75" customHeight="1" outlineLevel="1">
      <c r="A46" s="28"/>
      <c r="B46" s="238"/>
      <c r="C46" s="207" t="s">
        <v>9</v>
      </c>
      <c r="D46" s="221" t="s">
        <v>44</v>
      </c>
      <c r="E46" s="154">
        <v>1.282</v>
      </c>
      <c r="F46" s="154">
        <v>1.282</v>
      </c>
    </row>
    <row r="47" spans="1:6" ht="38.25" outlineLevel="1">
      <c r="A47" s="28"/>
      <c r="B47" s="238"/>
      <c r="C47" s="207" t="s">
        <v>40</v>
      </c>
      <c r="D47" s="221" t="s">
        <v>206</v>
      </c>
      <c r="E47" s="154">
        <v>5</v>
      </c>
      <c r="F47" s="154">
        <v>5</v>
      </c>
    </row>
    <row r="48" spans="1:6" ht="38.25" outlineLevel="1">
      <c r="A48" s="28"/>
      <c r="B48" s="238"/>
      <c r="C48" s="207" t="s">
        <v>59</v>
      </c>
      <c r="D48" s="221" t="s">
        <v>207</v>
      </c>
      <c r="E48" s="154">
        <v>0.65</v>
      </c>
      <c r="F48" s="154">
        <v>0.65</v>
      </c>
    </row>
    <row r="49" spans="1:6" ht="38.25" outlineLevel="1">
      <c r="A49" s="28"/>
      <c r="B49" s="238"/>
      <c r="C49" s="207" t="s">
        <v>19</v>
      </c>
      <c r="D49" s="221" t="s">
        <v>208</v>
      </c>
      <c r="E49" s="154">
        <v>0.56000000000000005</v>
      </c>
      <c r="F49" s="154">
        <v>0.56000000000000005</v>
      </c>
    </row>
    <row r="50" spans="1:6" ht="97.5" customHeight="1" outlineLevel="1">
      <c r="A50" s="28"/>
      <c r="B50" s="238"/>
      <c r="C50" s="207" t="s">
        <v>19</v>
      </c>
      <c r="D50" s="221" t="s">
        <v>209</v>
      </c>
      <c r="E50" s="154">
        <v>0.4</v>
      </c>
      <c r="F50" s="154">
        <v>0.4</v>
      </c>
    </row>
    <row r="51" spans="1:6" ht="97.5" customHeight="1" outlineLevel="1">
      <c r="A51" s="28"/>
      <c r="B51" s="228"/>
      <c r="C51" s="207" t="s">
        <v>9</v>
      </c>
      <c r="D51" s="221" t="s">
        <v>292</v>
      </c>
      <c r="E51" s="154">
        <v>1.1000000000000001</v>
      </c>
      <c r="F51" s="154">
        <v>1.1000000000000001</v>
      </c>
    </row>
    <row r="52" spans="1:6" ht="97.5" customHeight="1" outlineLevel="1">
      <c r="A52" s="28"/>
      <c r="B52" s="228"/>
      <c r="C52" s="207" t="s">
        <v>9</v>
      </c>
      <c r="D52" s="210" t="s">
        <v>293</v>
      </c>
      <c r="E52" s="154">
        <v>4.5</v>
      </c>
      <c r="F52" s="154">
        <v>4.5</v>
      </c>
    </row>
    <row r="53" spans="1:6" ht="83.25" customHeight="1" outlineLevel="1">
      <c r="A53" s="28"/>
      <c r="B53" s="210" t="s">
        <v>45</v>
      </c>
      <c r="C53" s="207" t="s">
        <v>46</v>
      </c>
      <c r="D53" s="210" t="s">
        <v>47</v>
      </c>
      <c r="E53" s="154">
        <v>0.4</v>
      </c>
      <c r="F53" s="154">
        <v>0.4</v>
      </c>
    </row>
    <row r="54" spans="1:6" s="3" customFormat="1">
      <c r="A54" s="232" t="s">
        <v>48</v>
      </c>
      <c r="B54" s="24" t="s">
        <v>49</v>
      </c>
      <c r="C54" s="25"/>
      <c r="D54" s="11"/>
      <c r="E54" s="218">
        <f>SUM(E55:E109)</f>
        <v>659.45900000000006</v>
      </c>
      <c r="F54" s="218">
        <f>SUM(F55:F109)</f>
        <v>495.92400000000004</v>
      </c>
    </row>
    <row r="55" spans="1:6" outlineLevel="1">
      <c r="A55" s="233"/>
      <c r="B55" s="230" t="s">
        <v>50</v>
      </c>
      <c r="C55" s="207" t="s">
        <v>9</v>
      </c>
      <c r="D55" s="210" t="s">
        <v>51</v>
      </c>
      <c r="E55" s="154">
        <v>81</v>
      </c>
      <c r="F55" s="154">
        <v>50</v>
      </c>
    </row>
    <row r="56" spans="1:6" outlineLevel="1">
      <c r="A56" s="233"/>
      <c r="B56" s="230"/>
      <c r="C56" s="207" t="s">
        <v>9</v>
      </c>
      <c r="D56" s="210" t="s">
        <v>52</v>
      </c>
      <c r="E56" s="154">
        <v>20</v>
      </c>
      <c r="F56" s="154">
        <v>19.7</v>
      </c>
    </row>
    <row r="57" spans="1:6" ht="25.5" outlineLevel="1">
      <c r="A57" s="233"/>
      <c r="B57" s="230"/>
      <c r="C57" s="207" t="s">
        <v>9</v>
      </c>
      <c r="D57" s="210" t="s">
        <v>53</v>
      </c>
      <c r="E57" s="154">
        <v>6</v>
      </c>
      <c r="F57" s="154">
        <v>6</v>
      </c>
    </row>
    <row r="58" spans="1:6" outlineLevel="1">
      <c r="A58" s="233"/>
      <c r="B58" s="230"/>
      <c r="C58" s="207" t="s">
        <v>9</v>
      </c>
      <c r="D58" s="210" t="s">
        <v>294</v>
      </c>
      <c r="E58" s="154">
        <v>2</v>
      </c>
      <c r="F58" s="154">
        <v>2</v>
      </c>
    </row>
    <row r="59" spans="1:6" ht="25.5" outlineLevel="1">
      <c r="A59" s="233"/>
      <c r="B59" s="230"/>
      <c r="C59" s="207" t="s">
        <v>9</v>
      </c>
      <c r="D59" s="210" t="s">
        <v>54</v>
      </c>
      <c r="E59" s="154">
        <v>0.46100000000000002</v>
      </c>
      <c r="F59" s="154">
        <v>0.46100000000000002</v>
      </c>
    </row>
    <row r="60" spans="1:6" ht="27.75" customHeight="1" outlineLevel="1">
      <c r="A60" s="233"/>
      <c r="B60" s="230"/>
      <c r="C60" s="207" t="s">
        <v>9</v>
      </c>
      <c r="D60" s="210" t="s">
        <v>318</v>
      </c>
      <c r="E60" s="154">
        <v>3.7</v>
      </c>
      <c r="F60" s="154">
        <v>3.7</v>
      </c>
    </row>
    <row r="61" spans="1:6" ht="38.25" outlineLevel="1">
      <c r="A61" s="233"/>
      <c r="B61" s="230"/>
      <c r="C61" s="207" t="s">
        <v>9</v>
      </c>
      <c r="D61" s="210" t="s">
        <v>193</v>
      </c>
      <c r="E61" s="154">
        <v>0.78</v>
      </c>
      <c r="F61" s="154">
        <v>0.2</v>
      </c>
    </row>
    <row r="62" spans="1:6" ht="51" outlineLevel="1">
      <c r="A62" s="233"/>
      <c r="B62" s="230"/>
      <c r="C62" s="207" t="s">
        <v>9</v>
      </c>
      <c r="D62" s="210" t="s">
        <v>56</v>
      </c>
      <c r="E62" s="154">
        <v>1.2</v>
      </c>
      <c r="F62" s="154">
        <v>1.2</v>
      </c>
    </row>
    <row r="63" spans="1:6" ht="63.75" outlineLevel="1">
      <c r="A63" s="233"/>
      <c r="B63" s="230"/>
      <c r="C63" s="207" t="s">
        <v>9</v>
      </c>
      <c r="D63" s="210" t="s">
        <v>137</v>
      </c>
      <c r="E63" s="154">
        <v>31</v>
      </c>
      <c r="F63" s="154">
        <v>21.7</v>
      </c>
    </row>
    <row r="64" spans="1:6" ht="25.5" outlineLevel="1">
      <c r="A64" s="233"/>
      <c r="B64" s="230"/>
      <c r="C64" s="207" t="s">
        <v>9</v>
      </c>
      <c r="D64" s="210" t="s">
        <v>57</v>
      </c>
      <c r="E64" s="154">
        <v>30</v>
      </c>
      <c r="F64" s="154">
        <v>25.6</v>
      </c>
    </row>
    <row r="65" spans="1:6" s="7" customFormat="1" ht="51" outlineLevel="1">
      <c r="A65" s="233"/>
      <c r="B65" s="230"/>
      <c r="C65" s="21" t="s">
        <v>9</v>
      </c>
      <c r="D65" s="21" t="s">
        <v>58</v>
      </c>
      <c r="E65" s="154">
        <v>20</v>
      </c>
      <c r="F65" s="154">
        <v>20</v>
      </c>
    </row>
    <row r="66" spans="1:6" ht="25.5" outlineLevel="1">
      <c r="A66" s="29"/>
      <c r="B66" s="230"/>
      <c r="C66" s="207" t="s">
        <v>59</v>
      </c>
      <c r="D66" s="210" t="s">
        <v>60</v>
      </c>
      <c r="E66" s="156">
        <v>2.61</v>
      </c>
      <c r="F66" s="156">
        <v>2.61</v>
      </c>
    </row>
    <row r="67" spans="1:6" ht="25.5" outlineLevel="1">
      <c r="A67" s="29"/>
      <c r="B67" s="230"/>
      <c r="C67" s="207" t="s">
        <v>59</v>
      </c>
      <c r="D67" s="210" t="s">
        <v>61</v>
      </c>
      <c r="E67" s="154">
        <v>9</v>
      </c>
      <c r="F67" s="154">
        <v>9</v>
      </c>
    </row>
    <row r="68" spans="1:6" ht="38.25" outlineLevel="1">
      <c r="A68" s="29"/>
      <c r="B68" s="230"/>
      <c r="C68" s="207" t="s">
        <v>59</v>
      </c>
      <c r="D68" s="210" t="s">
        <v>62</v>
      </c>
      <c r="E68" s="156">
        <v>2.11</v>
      </c>
      <c r="F68" s="156">
        <v>2.11</v>
      </c>
    </row>
    <row r="69" spans="1:6" ht="51" outlineLevel="1">
      <c r="A69" s="29"/>
      <c r="B69" s="230"/>
      <c r="C69" s="21" t="s">
        <v>59</v>
      </c>
      <c r="D69" s="210" t="s">
        <v>63</v>
      </c>
      <c r="E69" s="156">
        <v>1.5</v>
      </c>
      <c r="F69" s="156">
        <v>1.5</v>
      </c>
    </row>
    <row r="70" spans="1:6" s="7" customFormat="1" ht="51" outlineLevel="1">
      <c r="A70" s="29"/>
      <c r="B70" s="230"/>
      <c r="C70" s="21" t="s">
        <v>9</v>
      </c>
      <c r="D70" s="21" t="s">
        <v>138</v>
      </c>
      <c r="E70" s="156">
        <v>10</v>
      </c>
      <c r="F70" s="156">
        <v>10</v>
      </c>
    </row>
    <row r="71" spans="1:6" ht="27" customHeight="1" outlineLevel="1">
      <c r="A71" s="29"/>
      <c r="B71" s="234" t="s">
        <v>65</v>
      </c>
      <c r="C71" s="207" t="s">
        <v>8</v>
      </c>
      <c r="D71" s="21" t="s">
        <v>66</v>
      </c>
      <c r="E71" s="154">
        <v>6</v>
      </c>
      <c r="F71" s="154">
        <v>6</v>
      </c>
    </row>
    <row r="72" spans="1:6" ht="37.5" customHeight="1" outlineLevel="1">
      <c r="A72" s="29"/>
      <c r="B72" s="235"/>
      <c r="C72" s="207" t="s">
        <v>67</v>
      </c>
      <c r="D72" s="21" t="s">
        <v>139</v>
      </c>
      <c r="E72" s="154">
        <v>5.9</v>
      </c>
      <c r="F72" s="154">
        <v>0.9</v>
      </c>
    </row>
    <row r="73" spans="1:6" ht="54.75" customHeight="1" outlineLevel="1">
      <c r="A73" s="29"/>
      <c r="B73" s="235"/>
      <c r="C73" s="207" t="s">
        <v>8</v>
      </c>
      <c r="D73" s="210" t="s">
        <v>140</v>
      </c>
      <c r="E73" s="154">
        <v>25</v>
      </c>
      <c r="F73" s="154">
        <v>25</v>
      </c>
    </row>
    <row r="74" spans="1:6" ht="38.25" outlineLevel="1">
      <c r="A74" s="29"/>
      <c r="B74" s="235"/>
      <c r="C74" s="207" t="s">
        <v>15</v>
      </c>
      <c r="D74" s="210" t="s">
        <v>306</v>
      </c>
      <c r="E74" s="154">
        <v>3.2679999999999998</v>
      </c>
      <c r="F74" s="154">
        <v>1.978</v>
      </c>
    </row>
    <row r="75" spans="1:6" ht="35.25" customHeight="1" outlineLevel="1">
      <c r="A75" s="29"/>
      <c r="B75" s="235"/>
      <c r="C75" s="207" t="s">
        <v>8</v>
      </c>
      <c r="D75" s="210" t="s">
        <v>141</v>
      </c>
      <c r="E75" s="214">
        <v>4.1470000000000002</v>
      </c>
      <c r="F75" s="214">
        <v>4.1470000000000002</v>
      </c>
    </row>
    <row r="76" spans="1:6" ht="38.25" outlineLevel="1">
      <c r="A76" s="29"/>
      <c r="B76" s="235"/>
      <c r="C76" s="207" t="s">
        <v>8</v>
      </c>
      <c r="D76" s="210" t="s">
        <v>142</v>
      </c>
      <c r="E76" s="154">
        <v>1.74</v>
      </c>
      <c r="F76" s="154">
        <v>1.74</v>
      </c>
    </row>
    <row r="77" spans="1:6" ht="25.5" outlineLevel="1">
      <c r="A77" s="29"/>
      <c r="B77" s="235"/>
      <c r="C77" s="207" t="s">
        <v>8</v>
      </c>
      <c r="D77" s="210" t="s">
        <v>210</v>
      </c>
      <c r="E77" s="154">
        <v>11.832000000000001</v>
      </c>
      <c r="F77" s="154">
        <v>8</v>
      </c>
    </row>
    <row r="78" spans="1:6" ht="25.5" outlineLevel="1">
      <c r="A78" s="29"/>
      <c r="B78" s="236"/>
      <c r="C78" s="207" t="s">
        <v>8</v>
      </c>
      <c r="D78" s="210" t="s">
        <v>211</v>
      </c>
      <c r="E78" s="154">
        <v>7.1</v>
      </c>
      <c r="F78" s="154">
        <v>7.1</v>
      </c>
    </row>
    <row r="79" spans="1:6" ht="25.5" customHeight="1" outlineLevel="1">
      <c r="A79" s="29"/>
      <c r="B79" s="237" t="s">
        <v>69</v>
      </c>
      <c r="C79" s="207" t="s">
        <v>9</v>
      </c>
      <c r="D79" s="210" t="s">
        <v>70</v>
      </c>
      <c r="E79" s="156">
        <v>12</v>
      </c>
      <c r="F79" s="156">
        <v>10</v>
      </c>
    </row>
    <row r="80" spans="1:6" ht="51" outlineLevel="1">
      <c r="A80" s="29"/>
      <c r="B80" s="238"/>
      <c r="C80" s="207" t="s">
        <v>8</v>
      </c>
      <c r="D80" s="210" t="s">
        <v>173</v>
      </c>
      <c r="E80" s="154">
        <v>10</v>
      </c>
      <c r="F80" s="154">
        <v>10</v>
      </c>
    </row>
    <row r="81" spans="1:6" ht="38.25" outlineLevel="1">
      <c r="A81" s="29"/>
      <c r="B81" s="238"/>
      <c r="C81" s="207" t="s">
        <v>8</v>
      </c>
      <c r="D81" s="210" t="s">
        <v>172</v>
      </c>
      <c r="E81" s="154">
        <v>6</v>
      </c>
      <c r="F81" s="154">
        <v>6</v>
      </c>
    </row>
    <row r="82" spans="1:6" ht="25.5" outlineLevel="1">
      <c r="A82" s="29"/>
      <c r="B82" s="238"/>
      <c r="C82" s="207" t="s">
        <v>8</v>
      </c>
      <c r="D82" s="210" t="s">
        <v>71</v>
      </c>
      <c r="E82" s="154">
        <v>12</v>
      </c>
      <c r="F82" s="154">
        <v>9.5</v>
      </c>
    </row>
    <row r="83" spans="1:6" ht="25.5" outlineLevel="1">
      <c r="A83" s="29"/>
      <c r="B83" s="238"/>
      <c r="C83" s="207" t="s">
        <v>73</v>
      </c>
      <c r="D83" s="210" t="s">
        <v>74</v>
      </c>
      <c r="E83" s="154">
        <v>15</v>
      </c>
      <c r="F83" s="154">
        <v>15</v>
      </c>
    </row>
    <row r="84" spans="1:6" ht="25.5" outlineLevel="1">
      <c r="A84" s="29"/>
      <c r="B84" s="238"/>
      <c r="C84" s="207" t="s">
        <v>8</v>
      </c>
      <c r="D84" s="210" t="s">
        <v>143</v>
      </c>
      <c r="E84" s="154">
        <v>14</v>
      </c>
      <c r="F84" s="154">
        <v>14</v>
      </c>
    </row>
    <row r="85" spans="1:6" ht="25.5" outlineLevel="1">
      <c r="A85" s="29"/>
      <c r="B85" s="238"/>
      <c r="C85" s="207" t="s">
        <v>8</v>
      </c>
      <c r="D85" s="210" t="s">
        <v>144</v>
      </c>
      <c r="E85" s="154">
        <v>13.6</v>
      </c>
      <c r="F85" s="154">
        <v>13.6</v>
      </c>
    </row>
    <row r="86" spans="1:6" ht="25.5" outlineLevel="1">
      <c r="A86" s="29"/>
      <c r="B86" s="238"/>
      <c r="C86" s="207" t="s">
        <v>8</v>
      </c>
      <c r="D86" s="210" t="s">
        <v>72</v>
      </c>
      <c r="E86" s="154">
        <v>10.199999999999999</v>
      </c>
      <c r="F86" s="154">
        <v>10.199999999999999</v>
      </c>
    </row>
    <row r="87" spans="1:6" ht="57.75" customHeight="1" outlineLevel="1">
      <c r="A87" s="29"/>
      <c r="B87" s="238"/>
      <c r="C87" s="207" t="s">
        <v>8</v>
      </c>
      <c r="D87" s="210" t="s">
        <v>114</v>
      </c>
      <c r="E87" s="154">
        <v>4</v>
      </c>
      <c r="F87" s="154">
        <v>4</v>
      </c>
    </row>
    <row r="88" spans="1:6" ht="38.25" outlineLevel="1">
      <c r="A88" s="29"/>
      <c r="B88" s="239"/>
      <c r="C88" s="207" t="s">
        <v>9</v>
      </c>
      <c r="D88" s="210" t="s">
        <v>212</v>
      </c>
      <c r="E88" s="185">
        <v>7.26</v>
      </c>
      <c r="F88" s="154">
        <v>1.8</v>
      </c>
    </row>
    <row r="89" spans="1:6" ht="38.25" outlineLevel="1">
      <c r="A89" s="29"/>
      <c r="B89" s="230" t="s">
        <v>145</v>
      </c>
      <c r="C89" s="15" t="s">
        <v>8</v>
      </c>
      <c r="D89" s="210" t="s">
        <v>75</v>
      </c>
      <c r="E89" s="154">
        <v>12.3</v>
      </c>
      <c r="F89" s="154">
        <v>12.3</v>
      </c>
    </row>
    <row r="90" spans="1:6" ht="36" customHeight="1" outlineLevel="1">
      <c r="A90" s="29"/>
      <c r="B90" s="230"/>
      <c r="C90" s="15" t="s">
        <v>15</v>
      </c>
      <c r="D90" s="210" t="s">
        <v>146</v>
      </c>
      <c r="E90" s="156">
        <v>6</v>
      </c>
      <c r="F90" s="156">
        <v>6</v>
      </c>
    </row>
    <row r="91" spans="1:6" ht="102" outlineLevel="1">
      <c r="A91" s="29"/>
      <c r="B91" s="230"/>
      <c r="C91" s="15" t="s">
        <v>15</v>
      </c>
      <c r="D91" s="210" t="s">
        <v>76</v>
      </c>
      <c r="E91" s="156">
        <v>9</v>
      </c>
      <c r="F91" s="156">
        <v>4</v>
      </c>
    </row>
    <row r="92" spans="1:6" ht="39.75" customHeight="1" outlineLevel="1">
      <c r="A92" s="29"/>
      <c r="B92" s="230"/>
      <c r="C92" s="15" t="s">
        <v>15</v>
      </c>
      <c r="D92" s="210" t="s">
        <v>77</v>
      </c>
      <c r="E92" s="156">
        <v>8.8000000000000007</v>
      </c>
      <c r="F92" s="156">
        <v>8.8000000000000007</v>
      </c>
    </row>
    <row r="93" spans="1:6" ht="79.5" customHeight="1" outlineLevel="1">
      <c r="A93" s="29"/>
      <c r="B93" s="230"/>
      <c r="C93" s="15" t="s">
        <v>15</v>
      </c>
      <c r="D93" s="210" t="s">
        <v>147</v>
      </c>
      <c r="E93" s="156">
        <v>11.9</v>
      </c>
      <c r="F93" s="156">
        <v>11.9</v>
      </c>
    </row>
    <row r="94" spans="1:6" ht="51" outlineLevel="1">
      <c r="A94" s="29"/>
      <c r="B94" s="230"/>
      <c r="C94" s="15" t="s">
        <v>15</v>
      </c>
      <c r="D94" s="210" t="s">
        <v>307</v>
      </c>
      <c r="E94" s="156">
        <v>31.2</v>
      </c>
      <c r="F94" s="156">
        <v>13.2</v>
      </c>
    </row>
    <row r="95" spans="1:6" outlineLevel="1">
      <c r="A95" s="29"/>
      <c r="B95" s="230"/>
      <c r="C95" s="15" t="s">
        <v>15</v>
      </c>
      <c r="D95" s="210" t="s">
        <v>78</v>
      </c>
      <c r="E95" s="156">
        <v>4.1500000000000004</v>
      </c>
      <c r="F95" s="156">
        <v>4.1500000000000004</v>
      </c>
    </row>
    <row r="96" spans="1:6" ht="38.25" outlineLevel="1">
      <c r="A96" s="29"/>
      <c r="B96" s="230"/>
      <c r="C96" s="15" t="s">
        <v>15</v>
      </c>
      <c r="D96" s="210" t="s">
        <v>79</v>
      </c>
      <c r="E96" s="156">
        <v>6.7</v>
      </c>
      <c r="F96" s="156">
        <v>6.7</v>
      </c>
    </row>
    <row r="97" spans="1:6" ht="38.25" outlineLevel="1">
      <c r="A97" s="29"/>
      <c r="B97" s="230"/>
      <c r="C97" s="15" t="s">
        <v>15</v>
      </c>
      <c r="D97" s="210" t="s">
        <v>149</v>
      </c>
      <c r="E97" s="156">
        <v>1.45</v>
      </c>
      <c r="F97" s="156">
        <v>1.45</v>
      </c>
    </row>
    <row r="98" spans="1:6" ht="42" customHeight="1" outlineLevel="1">
      <c r="A98" s="29"/>
      <c r="B98" s="230"/>
      <c r="C98" s="15" t="s">
        <v>15</v>
      </c>
      <c r="D98" s="210" t="s">
        <v>185</v>
      </c>
      <c r="E98" s="156">
        <v>9</v>
      </c>
      <c r="F98" s="156">
        <v>9</v>
      </c>
    </row>
    <row r="99" spans="1:6" ht="25.5" outlineLevel="1">
      <c r="A99" s="29"/>
      <c r="B99" s="230"/>
      <c r="C99" s="15" t="s">
        <v>15</v>
      </c>
      <c r="D99" s="210" t="s">
        <v>150</v>
      </c>
      <c r="E99" s="156">
        <v>8</v>
      </c>
      <c r="F99" s="156">
        <v>8</v>
      </c>
    </row>
    <row r="100" spans="1:6" ht="51.75" customHeight="1" outlineLevel="1">
      <c r="A100" s="29"/>
      <c r="B100" s="230"/>
      <c r="C100" s="15" t="s">
        <v>15</v>
      </c>
      <c r="D100" s="210" t="s">
        <v>81</v>
      </c>
      <c r="E100" s="156">
        <v>4.91</v>
      </c>
      <c r="F100" s="156">
        <v>4.91</v>
      </c>
    </row>
    <row r="101" spans="1:6" ht="25.5" outlineLevel="1">
      <c r="A101" s="29"/>
      <c r="B101" s="230"/>
      <c r="C101" s="15" t="s">
        <v>15</v>
      </c>
      <c r="D101" s="210" t="s">
        <v>82</v>
      </c>
      <c r="E101" s="156">
        <v>46.640999999999998</v>
      </c>
      <c r="F101" s="156">
        <v>16.332000000000001</v>
      </c>
    </row>
    <row r="102" spans="1:6" ht="51" customHeight="1" outlineLevel="1">
      <c r="A102" s="29"/>
      <c r="B102" s="230"/>
      <c r="C102" s="15" t="s">
        <v>15</v>
      </c>
      <c r="D102" s="210" t="s">
        <v>113</v>
      </c>
      <c r="E102" s="156">
        <v>8</v>
      </c>
      <c r="F102" s="156">
        <v>8</v>
      </c>
    </row>
    <row r="103" spans="1:6" ht="25.5" outlineLevel="1">
      <c r="A103" s="29"/>
      <c r="B103" s="230"/>
      <c r="C103" s="15" t="s">
        <v>15</v>
      </c>
      <c r="D103" s="210" t="s">
        <v>151</v>
      </c>
      <c r="E103" s="156">
        <v>5.5</v>
      </c>
      <c r="F103" s="156">
        <v>5.5</v>
      </c>
    </row>
    <row r="104" spans="1:6" ht="51" outlineLevel="1">
      <c r="A104" s="224"/>
      <c r="B104" s="230"/>
      <c r="C104" s="207" t="s">
        <v>295</v>
      </c>
      <c r="D104" s="210" t="s">
        <v>296</v>
      </c>
      <c r="E104" s="156">
        <v>5.8</v>
      </c>
      <c r="F104" s="156">
        <v>3.3</v>
      </c>
    </row>
    <row r="105" spans="1:6" ht="38.25" outlineLevel="1">
      <c r="A105" s="29"/>
      <c r="B105" s="230"/>
      <c r="C105" s="26" t="s">
        <v>8</v>
      </c>
      <c r="D105" s="21" t="s">
        <v>191</v>
      </c>
      <c r="E105" s="156">
        <v>14.5</v>
      </c>
      <c r="F105" s="156">
        <v>14.5</v>
      </c>
    </row>
    <row r="106" spans="1:6" ht="25.5" outlineLevel="1">
      <c r="A106" s="29"/>
      <c r="B106" s="230"/>
      <c r="C106" s="15" t="s">
        <v>8</v>
      </c>
      <c r="D106" s="210" t="s">
        <v>83</v>
      </c>
      <c r="E106" s="154">
        <v>30.2</v>
      </c>
      <c r="F106" s="154">
        <v>1.3160000000000001</v>
      </c>
    </row>
    <row r="107" spans="1:6" ht="20.25" customHeight="1" outlineLevel="1">
      <c r="A107" s="29"/>
      <c r="B107" s="230"/>
      <c r="C107" s="15" t="s">
        <v>8</v>
      </c>
      <c r="D107" s="10" t="s">
        <v>84</v>
      </c>
      <c r="E107" s="158">
        <v>29</v>
      </c>
      <c r="F107" s="158">
        <v>20.62</v>
      </c>
    </row>
    <row r="108" spans="1:6" ht="25.5" outlineLevel="1">
      <c r="A108" s="29"/>
      <c r="B108" s="230"/>
      <c r="C108" s="15" t="s">
        <v>8</v>
      </c>
      <c r="D108" s="210" t="s">
        <v>85</v>
      </c>
      <c r="E108" s="154">
        <v>4</v>
      </c>
      <c r="F108" s="154">
        <v>4</v>
      </c>
    </row>
    <row r="109" spans="1:6" ht="25.5" outlineLevel="1">
      <c r="A109" s="29"/>
      <c r="B109" s="230"/>
      <c r="C109" s="15" t="s">
        <v>8</v>
      </c>
      <c r="D109" s="210" t="s">
        <v>86</v>
      </c>
      <c r="E109" s="154">
        <v>12</v>
      </c>
      <c r="F109" s="154">
        <v>7.2</v>
      </c>
    </row>
    <row r="110" spans="1:6" s="3" customFormat="1">
      <c r="A110" s="240" t="s">
        <v>87</v>
      </c>
      <c r="B110" s="13" t="s">
        <v>49</v>
      </c>
      <c r="C110" s="13"/>
      <c r="D110" s="13"/>
      <c r="E110" s="219">
        <f t="shared" ref="E110:F110" si="2">SUM(E111:E119)</f>
        <v>236.97300000000001</v>
      </c>
      <c r="F110" s="219">
        <f t="shared" si="2"/>
        <v>236.97300000000001</v>
      </c>
    </row>
    <row r="111" spans="1:6" ht="114.75" customHeight="1" outlineLevel="1">
      <c r="A111" s="240"/>
      <c r="B111" s="237" t="s">
        <v>112</v>
      </c>
      <c r="C111" s="207" t="s">
        <v>46</v>
      </c>
      <c r="D111" s="210" t="s">
        <v>152</v>
      </c>
      <c r="E111" s="156">
        <v>36.643000000000001</v>
      </c>
      <c r="F111" s="156">
        <v>36.643000000000001</v>
      </c>
    </row>
    <row r="112" spans="1:6" ht="25.5" outlineLevel="1">
      <c r="A112" s="240"/>
      <c r="B112" s="239"/>
      <c r="C112" s="207" t="s">
        <v>40</v>
      </c>
      <c r="D112" s="210" t="s">
        <v>213</v>
      </c>
      <c r="E112" s="160">
        <v>20</v>
      </c>
      <c r="F112" s="160">
        <v>20</v>
      </c>
    </row>
    <row r="113" spans="1:6" ht="25.5" outlineLevel="1">
      <c r="A113" s="240"/>
      <c r="B113" s="230" t="s">
        <v>88</v>
      </c>
      <c r="C113" s="207" t="s">
        <v>89</v>
      </c>
      <c r="D113" s="210" t="s">
        <v>90</v>
      </c>
      <c r="E113" s="158">
        <v>25</v>
      </c>
      <c r="F113" s="158">
        <v>25</v>
      </c>
    </row>
    <row r="114" spans="1:6" ht="63.75" outlineLevel="1">
      <c r="A114" s="240"/>
      <c r="B114" s="230"/>
      <c r="C114" s="207" t="s">
        <v>9</v>
      </c>
      <c r="D114" s="210" t="s">
        <v>153</v>
      </c>
      <c r="E114" s="154">
        <v>77.58</v>
      </c>
      <c r="F114" s="154">
        <v>77.58</v>
      </c>
    </row>
    <row r="115" spans="1:6" ht="38.25" outlineLevel="1">
      <c r="A115" s="240"/>
      <c r="B115" s="230"/>
      <c r="C115" s="207" t="s">
        <v>46</v>
      </c>
      <c r="D115" s="210" t="s">
        <v>297</v>
      </c>
      <c r="E115" s="154">
        <v>3.2</v>
      </c>
      <c r="F115" s="154">
        <v>3.2</v>
      </c>
    </row>
    <row r="116" spans="1:6" ht="111" customHeight="1" outlineLevel="1">
      <c r="A116" s="206"/>
      <c r="B116" s="230" t="s">
        <v>304</v>
      </c>
      <c r="C116" s="207" t="s">
        <v>46</v>
      </c>
      <c r="D116" s="210" t="s">
        <v>156</v>
      </c>
      <c r="E116" s="154">
        <v>1.25</v>
      </c>
      <c r="F116" s="154">
        <v>1.25</v>
      </c>
    </row>
    <row r="117" spans="1:6" ht="38.25" outlineLevel="1">
      <c r="A117" s="206"/>
      <c r="B117" s="230"/>
      <c r="C117" s="207" t="s">
        <v>46</v>
      </c>
      <c r="D117" s="210" t="s">
        <v>214</v>
      </c>
      <c r="E117" s="154">
        <v>13.3</v>
      </c>
      <c r="F117" s="154">
        <v>13.3</v>
      </c>
    </row>
    <row r="118" spans="1:6" outlineLevel="1">
      <c r="A118" s="225"/>
      <c r="B118" s="230"/>
      <c r="C118" s="207" t="s">
        <v>9</v>
      </c>
      <c r="D118" s="9" t="s">
        <v>298</v>
      </c>
      <c r="E118" s="154">
        <v>50</v>
      </c>
      <c r="F118" s="154">
        <v>50</v>
      </c>
    </row>
    <row r="119" spans="1:6" ht="65.25" customHeight="1" outlineLevel="1">
      <c r="A119" s="206"/>
      <c r="B119" s="230"/>
      <c r="C119" s="207" t="s">
        <v>59</v>
      </c>
      <c r="D119" s="210" t="s">
        <v>93</v>
      </c>
      <c r="E119" s="156">
        <v>10</v>
      </c>
      <c r="F119" s="156">
        <v>10</v>
      </c>
    </row>
    <row r="120" spans="1:6" s="3" customFormat="1">
      <c r="A120" s="231" t="s">
        <v>94</v>
      </c>
      <c r="B120" s="14" t="s">
        <v>49</v>
      </c>
      <c r="C120" s="14"/>
      <c r="D120" s="14"/>
      <c r="E120" s="220">
        <f t="shared" ref="E120:F120" si="3">SUM(E121:E147)</f>
        <v>394.43599999999998</v>
      </c>
      <c r="F120" s="220">
        <f t="shared" si="3"/>
        <v>261.5</v>
      </c>
    </row>
    <row r="121" spans="1:6" ht="25.5" outlineLevel="1">
      <c r="A121" s="231"/>
      <c r="B121" s="230"/>
      <c r="C121" s="207" t="s">
        <v>97</v>
      </c>
      <c r="D121" s="210" t="s">
        <v>160</v>
      </c>
      <c r="E121" s="154">
        <v>5</v>
      </c>
      <c r="F121" s="154">
        <v>5</v>
      </c>
    </row>
    <row r="122" spans="1:6" ht="38.25" outlineLevel="1">
      <c r="A122" s="231"/>
      <c r="B122" s="230"/>
      <c r="C122" s="15" t="s">
        <v>97</v>
      </c>
      <c r="D122" s="210" t="s">
        <v>299</v>
      </c>
      <c r="E122" s="156">
        <v>5</v>
      </c>
      <c r="F122" s="156">
        <v>5</v>
      </c>
    </row>
    <row r="123" spans="1:6" ht="82.5" customHeight="1" outlineLevel="1">
      <c r="A123" s="231"/>
      <c r="B123" s="230"/>
      <c r="C123" s="15" t="s">
        <v>97</v>
      </c>
      <c r="D123" s="210" t="s">
        <v>311</v>
      </c>
      <c r="E123" s="156">
        <v>13</v>
      </c>
      <c r="F123" s="156">
        <v>5</v>
      </c>
    </row>
    <row r="124" spans="1:6" ht="31.5" customHeight="1" outlineLevel="1">
      <c r="A124" s="231"/>
      <c r="B124" s="230"/>
      <c r="C124" s="15" t="s">
        <v>97</v>
      </c>
      <c r="D124" s="207" t="s">
        <v>216</v>
      </c>
      <c r="E124" s="156">
        <v>69.983999999999995</v>
      </c>
      <c r="F124" s="156">
        <v>17.27</v>
      </c>
    </row>
    <row r="125" spans="1:6" ht="82.5" customHeight="1" outlineLevel="1">
      <c r="A125" s="231"/>
      <c r="B125" s="230"/>
      <c r="C125" s="207" t="s">
        <v>97</v>
      </c>
      <c r="D125" s="210" t="s">
        <v>312</v>
      </c>
      <c r="E125" s="156">
        <v>7.2</v>
      </c>
      <c r="F125" s="156">
        <v>7.2</v>
      </c>
    </row>
    <row r="126" spans="1:6" ht="38.25" outlineLevel="1">
      <c r="A126" s="231"/>
      <c r="B126" s="227"/>
      <c r="C126" s="207" t="s">
        <v>59</v>
      </c>
      <c r="D126" s="210" t="s">
        <v>64</v>
      </c>
      <c r="E126" s="156">
        <v>2.5</v>
      </c>
      <c r="F126" s="156">
        <v>2.5</v>
      </c>
    </row>
    <row r="127" spans="1:6" ht="38.25" outlineLevel="1">
      <c r="A127" s="231"/>
      <c r="B127" s="230" t="s">
        <v>98</v>
      </c>
      <c r="C127" s="207" t="s">
        <v>97</v>
      </c>
      <c r="D127" s="210" t="s">
        <v>99</v>
      </c>
      <c r="E127" s="156">
        <v>10.73</v>
      </c>
      <c r="F127" s="156">
        <v>10.73</v>
      </c>
    </row>
    <row r="128" spans="1:6" ht="25.5" outlineLevel="1">
      <c r="A128" s="231"/>
      <c r="B128" s="230"/>
      <c r="C128" s="207" t="s">
        <v>97</v>
      </c>
      <c r="D128" s="210" t="s">
        <v>100</v>
      </c>
      <c r="E128" s="154">
        <v>20</v>
      </c>
      <c r="F128" s="154">
        <v>20</v>
      </c>
    </row>
    <row r="129" spans="1:6" ht="45" customHeight="1" outlineLevel="1">
      <c r="A129" s="208"/>
      <c r="B129" s="230"/>
      <c r="C129" s="207" t="s">
        <v>97</v>
      </c>
      <c r="D129" s="210" t="s">
        <v>313</v>
      </c>
      <c r="E129" s="154">
        <v>10</v>
      </c>
      <c r="F129" s="154">
        <v>5</v>
      </c>
    </row>
    <row r="130" spans="1:6" ht="30" customHeight="1" outlineLevel="1">
      <c r="A130" s="208"/>
      <c r="B130" s="230"/>
      <c r="C130" s="207" t="s">
        <v>97</v>
      </c>
      <c r="D130" s="210" t="s">
        <v>101</v>
      </c>
      <c r="E130" s="154">
        <v>13.286</v>
      </c>
      <c r="F130" s="154">
        <v>3</v>
      </c>
    </row>
    <row r="131" spans="1:6" ht="149.25" customHeight="1" outlineLevel="1">
      <c r="A131" s="208"/>
      <c r="B131" s="230"/>
      <c r="C131" s="207" t="s">
        <v>97</v>
      </c>
      <c r="D131" s="210" t="s">
        <v>314</v>
      </c>
      <c r="E131" s="154">
        <v>20</v>
      </c>
      <c r="F131" s="154">
        <v>5</v>
      </c>
    </row>
    <row r="132" spans="1:6" ht="150" customHeight="1" outlineLevel="1">
      <c r="A132" s="208"/>
      <c r="B132" s="230"/>
      <c r="C132" s="207" t="s">
        <v>97</v>
      </c>
      <c r="D132" s="210" t="s">
        <v>315</v>
      </c>
      <c r="E132" s="154">
        <v>14</v>
      </c>
      <c r="F132" s="154">
        <v>5</v>
      </c>
    </row>
    <row r="133" spans="1:6" ht="124.5" customHeight="1" outlineLevel="1">
      <c r="A133" s="208"/>
      <c r="B133" s="230"/>
      <c r="C133" s="207" t="s">
        <v>97</v>
      </c>
      <c r="D133" s="210" t="s">
        <v>316</v>
      </c>
      <c r="E133" s="154">
        <v>5</v>
      </c>
      <c r="F133" s="154">
        <v>2</v>
      </c>
    </row>
    <row r="134" spans="1:6" ht="121.5" customHeight="1" outlineLevel="1">
      <c r="A134" s="208"/>
      <c r="B134" s="230"/>
      <c r="C134" s="207" t="s">
        <v>97</v>
      </c>
      <c r="D134" s="210" t="s">
        <v>317</v>
      </c>
      <c r="E134" s="154">
        <v>15</v>
      </c>
      <c r="F134" s="154">
        <v>5</v>
      </c>
    </row>
    <row r="135" spans="1:6" ht="25.5" outlineLevel="1">
      <c r="A135" s="208"/>
      <c r="B135" s="230"/>
      <c r="C135" s="207" t="s">
        <v>97</v>
      </c>
      <c r="D135" s="210" t="s">
        <v>300</v>
      </c>
      <c r="E135" s="156">
        <v>0.36699999999999999</v>
      </c>
      <c r="F135" s="156">
        <v>0.36699999999999999</v>
      </c>
    </row>
    <row r="136" spans="1:6" ht="25.5" outlineLevel="1">
      <c r="A136" s="226"/>
      <c r="B136" s="230"/>
      <c r="C136" s="207" t="s">
        <v>97</v>
      </c>
      <c r="D136" s="210" t="s">
        <v>301</v>
      </c>
      <c r="E136" s="156">
        <v>7.5</v>
      </c>
      <c r="F136" s="156">
        <v>2.5</v>
      </c>
    </row>
    <row r="137" spans="1:6" outlineLevel="1">
      <c r="A137" s="226"/>
      <c r="B137" s="230"/>
      <c r="C137" s="207" t="s">
        <v>97</v>
      </c>
      <c r="D137" s="210" t="s">
        <v>302</v>
      </c>
      <c r="E137" s="156">
        <v>2.5</v>
      </c>
      <c r="F137" s="156">
        <v>2.5</v>
      </c>
    </row>
    <row r="138" spans="1:6" ht="38.25" outlineLevel="1">
      <c r="A138" s="208"/>
      <c r="B138" s="230"/>
      <c r="C138" s="207" t="s">
        <v>97</v>
      </c>
      <c r="D138" s="210" t="s">
        <v>103</v>
      </c>
      <c r="E138" s="156">
        <v>8.7200000000000006</v>
      </c>
      <c r="F138" s="156">
        <v>1</v>
      </c>
    </row>
    <row r="139" spans="1:6" ht="55.5" customHeight="1" outlineLevel="1">
      <c r="A139" s="208"/>
      <c r="B139" s="230"/>
      <c r="C139" s="207" t="s">
        <v>97</v>
      </c>
      <c r="D139" s="210" t="s">
        <v>308</v>
      </c>
      <c r="E139" s="156">
        <v>13</v>
      </c>
      <c r="F139" s="156">
        <v>7</v>
      </c>
    </row>
    <row r="140" spans="1:6" ht="41.25" customHeight="1" outlineLevel="1">
      <c r="A140" s="208"/>
      <c r="B140" s="230"/>
      <c r="C140" s="207" t="s">
        <v>97</v>
      </c>
      <c r="D140" s="210" t="s">
        <v>170</v>
      </c>
      <c r="E140" s="156">
        <v>100</v>
      </c>
      <c r="F140" s="156">
        <v>100</v>
      </c>
    </row>
    <row r="141" spans="1:6" ht="25.5" outlineLevel="1">
      <c r="A141" s="208"/>
      <c r="B141" s="230"/>
      <c r="C141" s="207" t="s">
        <v>97</v>
      </c>
      <c r="D141" s="210" t="s">
        <v>104</v>
      </c>
      <c r="E141" s="156">
        <v>2.34</v>
      </c>
      <c r="F141" s="156">
        <v>2.1240000000000001</v>
      </c>
    </row>
    <row r="142" spans="1:6" ht="40.5" customHeight="1" outlineLevel="1">
      <c r="A142" s="208"/>
      <c r="B142" s="230"/>
      <c r="C142" s="207" t="s">
        <v>97</v>
      </c>
      <c r="D142" s="210" t="s">
        <v>303</v>
      </c>
      <c r="E142" s="156">
        <v>2</v>
      </c>
      <c r="F142" s="156">
        <v>2</v>
      </c>
    </row>
    <row r="143" spans="1:6" ht="29.25" customHeight="1" outlineLevel="1">
      <c r="A143" s="208"/>
      <c r="B143" s="230"/>
      <c r="C143" s="207" t="s">
        <v>9</v>
      </c>
      <c r="D143" s="210" t="s">
        <v>106</v>
      </c>
      <c r="E143" s="156">
        <v>11</v>
      </c>
      <c r="F143" s="156">
        <v>10</v>
      </c>
    </row>
    <row r="144" spans="1:6" ht="54.75" customHeight="1" outlineLevel="1">
      <c r="A144" s="208"/>
      <c r="B144" s="230"/>
      <c r="C144" s="207" t="s">
        <v>59</v>
      </c>
      <c r="D144" s="210" t="s">
        <v>194</v>
      </c>
      <c r="E144" s="156">
        <v>5</v>
      </c>
      <c r="F144" s="156">
        <v>5</v>
      </c>
    </row>
    <row r="145" spans="1:6" outlineLevel="1">
      <c r="A145" s="208"/>
      <c r="B145" s="230"/>
      <c r="C145" s="207" t="s">
        <v>46</v>
      </c>
      <c r="D145" s="210" t="s">
        <v>171</v>
      </c>
      <c r="E145" s="156">
        <v>11</v>
      </c>
      <c r="F145" s="156">
        <v>11</v>
      </c>
    </row>
    <row r="146" spans="1:6" ht="25.5" outlineLevel="1">
      <c r="A146" s="208"/>
      <c r="B146" s="230"/>
      <c r="C146" s="207" t="s">
        <v>96</v>
      </c>
      <c r="D146" s="210" t="s">
        <v>168</v>
      </c>
      <c r="E146" s="156">
        <v>10.308999999999999</v>
      </c>
      <c r="F146" s="156">
        <v>10.308999999999999</v>
      </c>
    </row>
    <row r="147" spans="1:6" ht="38.25" customHeight="1" outlineLevel="1">
      <c r="A147" s="208"/>
      <c r="B147" s="227" t="s">
        <v>108</v>
      </c>
      <c r="C147" s="207" t="s">
        <v>97</v>
      </c>
      <c r="D147" s="210" t="s">
        <v>109</v>
      </c>
      <c r="E147" s="154">
        <v>10</v>
      </c>
      <c r="F147" s="154">
        <v>10</v>
      </c>
    </row>
    <row r="148" spans="1:6" ht="38.25" collapsed="1">
      <c r="A148" s="30" t="s">
        <v>309</v>
      </c>
      <c r="B148" s="17"/>
      <c r="C148" s="17" t="s">
        <v>40</v>
      </c>
      <c r="D148" s="17"/>
      <c r="E148" s="161"/>
      <c r="F148" s="161">
        <v>95.034999999999997</v>
      </c>
    </row>
    <row r="149" spans="1:6" ht="28.5" customHeight="1">
      <c r="A149" s="211" t="s">
        <v>310</v>
      </c>
      <c r="B149" s="212"/>
      <c r="C149" s="212"/>
      <c r="D149" s="212"/>
      <c r="E149" s="213"/>
      <c r="F149" s="213">
        <v>2</v>
      </c>
    </row>
    <row r="155" spans="1:6">
      <c r="D155" s="223"/>
    </row>
    <row r="161" spans="4:4">
      <c r="D161" s="222"/>
    </row>
    <row r="166" spans="4:4">
      <c r="D166" s="222"/>
    </row>
  </sheetData>
  <autoFilter ref="A4:F149" xr:uid="{00000000-0009-0000-0000-000001000000}"/>
  <customSheetViews>
    <customSheetView guid="{5240E96E-1173-47E1-AE3A-F811C0117310}" scale="69" fitToPage="1" showAutoFilter="1">
      <pane ySplit="2" topLeftCell="A3" activePane="bottomLeft" state="frozen"/>
      <selection pane="bottomLeft" activeCell="D10" sqref="D10"/>
      <pageMargins left="0.7" right="0.7" top="0.75" bottom="0.75" header="0.3" footer="0.3"/>
      <pageSetup paperSize="8" scale="94" fitToHeight="0" orientation="landscape" r:id="rId1"/>
      <autoFilter ref="A4:AB160" xr:uid="{00000000-0000-0000-0000-000000000000}"/>
    </customSheetView>
    <customSheetView guid="{11564B09-54F0-4988-B2F0-FFD853A95EEF}" scale="69" fitToPage="1" showAutoFilter="1" topLeftCell="R1">
      <pane ySplit="2" topLeftCell="A114" activePane="bottomLeft" state="frozen"/>
      <selection pane="bottomLeft" activeCell="Z118" sqref="Z118"/>
      <pageMargins left="0.7" right="0.7" top="0.75" bottom="0.75" header="0.3" footer="0.3"/>
      <pageSetup paperSize="8" scale="94" fitToHeight="0" orientation="landscape" r:id="rId2"/>
      <autoFilter ref="A4:AB160" xr:uid="{00000000-0000-0000-0000-000000000000}"/>
    </customSheetView>
    <customSheetView guid="{1CEFA5B2-DA4C-4942-BDDF-2AB31FAE8E89}" scale="69" fitToPage="1" showAutoFilter="1">
      <pane xSplit="8" ySplit="7" topLeftCell="T8" activePane="bottomRight" state="frozen"/>
      <selection pane="bottomRight" activeCell="D112" sqref="D112"/>
      <pageMargins left="0.7" right="0.7" top="0.75" bottom="0.75" header="0.3" footer="0.3"/>
      <pageSetup paperSize="8" scale="94" fitToHeight="0" orientation="landscape" r:id="rId3"/>
      <autoFilter ref="A4:AB160" xr:uid="{00000000-0000-0000-0000-000000000000}"/>
    </customSheetView>
  </customSheetViews>
  <mergeCells count="30">
    <mergeCell ref="D1:D2"/>
    <mergeCell ref="E1:E2"/>
    <mergeCell ref="F1:F2"/>
    <mergeCell ref="B40:B50"/>
    <mergeCell ref="A3:D3"/>
    <mergeCell ref="A5:A26"/>
    <mergeCell ref="B6:B17"/>
    <mergeCell ref="B18:B19"/>
    <mergeCell ref="B20:B23"/>
    <mergeCell ref="B24:B26"/>
    <mergeCell ref="B27:B31"/>
    <mergeCell ref="A32:A39"/>
    <mergeCell ref="B33:B34"/>
    <mergeCell ref="B35:B37"/>
    <mergeCell ref="B38:B39"/>
    <mergeCell ref="A1:A2"/>
    <mergeCell ref="B1:B2"/>
    <mergeCell ref="C1:C2"/>
    <mergeCell ref="B116:B119"/>
    <mergeCell ref="A120:A128"/>
    <mergeCell ref="B121:B125"/>
    <mergeCell ref="B127:B146"/>
    <mergeCell ref="A54:A65"/>
    <mergeCell ref="B55:B70"/>
    <mergeCell ref="B71:B78"/>
    <mergeCell ref="B79:B88"/>
    <mergeCell ref="B89:B109"/>
    <mergeCell ref="A110:A115"/>
    <mergeCell ref="B111:B112"/>
    <mergeCell ref="B113:B115"/>
  </mergeCells>
  <pageMargins left="0.7" right="0.7" top="0.75" bottom="0.75" header="0.3" footer="0.3"/>
  <pageSetup paperSize="8"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A18"/>
  <sheetViews>
    <sheetView topLeftCell="I1" workbookViewId="0">
      <selection activeCell="Q18" sqref="Q18"/>
    </sheetView>
  </sheetViews>
  <sheetFormatPr defaultColWidth="9.140625" defaultRowHeight="15"/>
  <cols>
    <col min="1" max="2" width="9.140625" style="163" hidden="1" customWidth="1"/>
    <col min="3" max="3" width="9.140625" style="175"/>
    <col min="4" max="4" width="17.42578125" style="163" bestFit="1" customWidth="1"/>
    <col min="5" max="5" width="15.5703125" style="163" bestFit="1" customWidth="1"/>
    <col min="6" max="6" width="14.42578125" style="163" bestFit="1" customWidth="1"/>
    <col min="7" max="9" width="17.42578125" style="163" bestFit="1" customWidth="1"/>
    <col min="10" max="10" width="14.42578125" style="163" bestFit="1" customWidth="1"/>
    <col min="11" max="11" width="15.5703125" style="163" bestFit="1" customWidth="1"/>
    <col min="12" max="15" width="15.5703125" style="163" customWidth="1"/>
    <col min="16" max="16" width="15.5703125" style="163" bestFit="1" customWidth="1"/>
    <col min="17" max="17" width="14.42578125" style="163" bestFit="1" customWidth="1"/>
    <col min="18" max="18" width="13.28515625" style="163" bestFit="1" customWidth="1"/>
    <col min="19" max="21" width="15.5703125" style="163" bestFit="1" customWidth="1"/>
    <col min="22" max="23" width="13.28515625" style="163" bestFit="1" customWidth="1"/>
    <col min="24" max="25" width="12.5703125" style="163" bestFit="1" customWidth="1"/>
    <col min="26" max="26" width="10.28515625" style="163" bestFit="1" customWidth="1"/>
    <col min="27" max="27" width="12.5703125" style="163" bestFit="1" customWidth="1"/>
    <col min="28" max="16384" width="9.140625" style="163"/>
  </cols>
  <sheetData>
    <row r="4" spans="3:27" s="172" customFormat="1" ht="25.5">
      <c r="C4" s="176"/>
      <c r="D4" s="250" t="s">
        <v>273</v>
      </c>
      <c r="E4" s="251"/>
      <c r="F4" s="251"/>
      <c r="G4" s="252"/>
      <c r="H4" s="171" t="s">
        <v>274</v>
      </c>
      <c r="I4" s="171"/>
      <c r="J4" s="171"/>
      <c r="K4" s="171"/>
      <c r="L4" s="181" t="s">
        <v>272</v>
      </c>
      <c r="M4" s="173"/>
      <c r="N4" s="173"/>
      <c r="O4" s="174"/>
      <c r="P4" s="250" t="s">
        <v>275</v>
      </c>
      <c r="Q4" s="251"/>
      <c r="R4" s="251"/>
      <c r="S4" s="252"/>
      <c r="T4" s="171" t="s">
        <v>276</v>
      </c>
      <c r="U4" s="171"/>
      <c r="V4" s="171"/>
      <c r="W4" s="171"/>
      <c r="X4" s="181" t="s">
        <v>272</v>
      </c>
      <c r="Y4" s="171"/>
      <c r="Z4" s="171"/>
      <c r="AA4" s="171"/>
    </row>
    <row r="5" spans="3:27">
      <c r="C5" s="177" t="s">
        <v>270</v>
      </c>
      <c r="D5" s="164" t="s">
        <v>271</v>
      </c>
      <c r="E5" s="164" t="s">
        <v>188</v>
      </c>
      <c r="F5" s="164" t="s">
        <v>226</v>
      </c>
      <c r="G5" s="164" t="s">
        <v>180</v>
      </c>
      <c r="H5" s="164" t="s">
        <v>271</v>
      </c>
      <c r="I5" s="164" t="s">
        <v>188</v>
      </c>
      <c r="J5" s="164" t="s">
        <v>226</v>
      </c>
      <c r="K5" s="164" t="s">
        <v>180</v>
      </c>
      <c r="L5" s="164" t="s">
        <v>271</v>
      </c>
      <c r="M5" s="164" t="s">
        <v>188</v>
      </c>
      <c r="N5" s="164" t="s">
        <v>226</v>
      </c>
      <c r="O5" s="164" t="s">
        <v>180</v>
      </c>
      <c r="P5" s="164" t="s">
        <v>271</v>
      </c>
      <c r="Q5" s="164" t="s">
        <v>188</v>
      </c>
      <c r="R5" s="164" t="s">
        <v>226</v>
      </c>
      <c r="S5" s="164" t="s">
        <v>180</v>
      </c>
      <c r="T5" s="164" t="s">
        <v>271</v>
      </c>
      <c r="U5" s="164" t="s">
        <v>188</v>
      </c>
      <c r="V5" s="164" t="s">
        <v>226</v>
      </c>
      <c r="W5" s="164" t="s">
        <v>180</v>
      </c>
      <c r="X5" s="164" t="s">
        <v>271</v>
      </c>
      <c r="Y5" s="164" t="s">
        <v>188</v>
      </c>
      <c r="Z5" s="164" t="s">
        <v>226</v>
      </c>
      <c r="AA5" s="164" t="s">
        <v>180</v>
      </c>
    </row>
    <row r="6" spans="3:27">
      <c r="C6" s="178" t="s">
        <v>49</v>
      </c>
      <c r="D6" s="165">
        <f>G6+F6+E6</f>
        <v>1921906</v>
      </c>
      <c r="E6" s="165">
        <f t="shared" ref="E6:W6" si="0">SUM(E7:E18)</f>
        <v>798633</v>
      </c>
      <c r="F6" s="165">
        <f t="shared" si="0"/>
        <v>33768</v>
      </c>
      <c r="G6" s="165">
        <f t="shared" si="0"/>
        <v>1089505</v>
      </c>
      <c r="H6" s="165">
        <f>K6+J6+I6</f>
        <v>1793008</v>
      </c>
      <c r="I6" s="165">
        <f t="shared" si="0"/>
        <v>1193012.1000000001</v>
      </c>
      <c r="J6" s="165">
        <f t="shared" si="0"/>
        <v>71597.899999999994</v>
      </c>
      <c r="K6" s="165">
        <f>SUM(K7:K18)</f>
        <v>528398</v>
      </c>
      <c r="L6" s="165">
        <f>SUM(L7:L18)</f>
        <v>59102</v>
      </c>
      <c r="M6" s="165">
        <f t="shared" ref="M6:O6" si="1">SUM(M7:M18)</f>
        <v>476379.1</v>
      </c>
      <c r="N6" s="165">
        <f t="shared" si="1"/>
        <v>52829.9</v>
      </c>
      <c r="O6" s="165">
        <f t="shared" si="1"/>
        <v>-470107</v>
      </c>
      <c r="P6" s="165">
        <f>Q6+R6+S6</f>
        <v>291684</v>
      </c>
      <c r="Q6" s="165">
        <f t="shared" si="0"/>
        <v>66457</v>
      </c>
      <c r="R6" s="165">
        <f t="shared" si="0"/>
        <v>1270</v>
      </c>
      <c r="S6" s="165">
        <f t="shared" si="0"/>
        <v>223957</v>
      </c>
      <c r="T6" s="165">
        <f>W6+V6+U6</f>
        <v>319836</v>
      </c>
      <c r="U6" s="165">
        <f t="shared" si="0"/>
        <v>215741</v>
      </c>
      <c r="V6" s="165">
        <f t="shared" si="0"/>
        <v>8838</v>
      </c>
      <c r="W6" s="165">
        <f t="shared" si="0"/>
        <v>95257</v>
      </c>
      <c r="X6" s="165">
        <f>Y6+Z6+AA6</f>
        <v>31152</v>
      </c>
      <c r="Y6" s="165">
        <f>SUM(Y7:Y18)</f>
        <v>149284</v>
      </c>
      <c r="Z6" s="165">
        <f t="shared" ref="Z6:AA6" si="2">SUM(Z7:Z18)</f>
        <v>7568</v>
      </c>
      <c r="AA6" s="165">
        <f t="shared" si="2"/>
        <v>-125700</v>
      </c>
    </row>
    <row r="7" spans="3:27">
      <c r="C7" s="166" t="s">
        <v>96</v>
      </c>
      <c r="D7" s="165">
        <f t="shared" ref="D7:D18" si="3">G7+F7+E7</f>
        <v>67000</v>
      </c>
      <c r="E7" s="167"/>
      <c r="F7" s="167"/>
      <c r="G7" s="167">
        <v>67000</v>
      </c>
      <c r="H7" s="165">
        <f t="shared" ref="H7:H18" si="4">K7+J7+I7</f>
        <v>67253</v>
      </c>
      <c r="I7" s="167">
        <v>7177.0999999999995</v>
      </c>
      <c r="J7" s="167">
        <v>3075.9</v>
      </c>
      <c r="K7" s="167">
        <v>57000</v>
      </c>
      <c r="L7" s="165">
        <f t="shared" ref="L7:L18" si="5">M7+N7+O7</f>
        <v>253</v>
      </c>
      <c r="M7" s="167">
        <f t="shared" ref="M7:M18" si="6">I7-E7</f>
        <v>7177.0999999999995</v>
      </c>
      <c r="N7" s="167">
        <f t="shared" ref="N7:N18" si="7">J7-F7</f>
        <v>3075.9</v>
      </c>
      <c r="O7" s="167">
        <f t="shared" ref="O7:O18" si="8">K7-G7</f>
        <v>-10000</v>
      </c>
      <c r="P7" s="165">
        <f t="shared" ref="P7:P18" si="9">Q7+R7+S7</f>
        <v>0</v>
      </c>
      <c r="Q7" s="167"/>
      <c r="R7" s="167"/>
      <c r="S7" s="167"/>
      <c r="T7" s="165">
        <f t="shared" ref="T7:T18" si="10">W7+V7+U7</f>
        <v>4691</v>
      </c>
      <c r="U7" s="167">
        <v>3284</v>
      </c>
      <c r="V7" s="167">
        <v>1407</v>
      </c>
      <c r="W7" s="167"/>
      <c r="X7" s="165">
        <f t="shared" ref="X7:X18" si="11">Y7+Z7+AA7</f>
        <v>4691</v>
      </c>
      <c r="Y7" s="167">
        <f t="shared" ref="Y7:Y18" si="12">U7-Q7</f>
        <v>3284</v>
      </c>
      <c r="Z7" s="167">
        <f t="shared" ref="Z7:Z18" si="13">V7-R7</f>
        <v>1407</v>
      </c>
      <c r="AA7" s="167">
        <f t="shared" ref="AA7:AA18" si="14">W7-S7</f>
        <v>0</v>
      </c>
    </row>
    <row r="8" spans="3:27">
      <c r="C8" s="179" t="s">
        <v>40</v>
      </c>
      <c r="D8" s="168">
        <f t="shared" si="3"/>
        <v>211700</v>
      </c>
      <c r="E8" s="169">
        <v>85000</v>
      </c>
      <c r="F8" s="169">
        <v>15000</v>
      </c>
      <c r="G8" s="169">
        <v>111700</v>
      </c>
      <c r="H8" s="168">
        <f t="shared" si="4"/>
        <v>23700</v>
      </c>
      <c r="I8" s="169">
        <v>3000</v>
      </c>
      <c r="J8" s="169"/>
      <c r="K8" s="169">
        <v>20700</v>
      </c>
      <c r="L8" s="165">
        <f t="shared" si="5"/>
        <v>0</v>
      </c>
      <c r="M8" s="169"/>
      <c r="N8" s="169"/>
      <c r="O8" s="169"/>
      <c r="P8" s="168">
        <f t="shared" si="9"/>
        <v>3000</v>
      </c>
      <c r="Q8" s="169"/>
      <c r="R8" s="169"/>
      <c r="S8" s="169">
        <v>3000</v>
      </c>
      <c r="T8" s="168">
        <f t="shared" si="10"/>
        <v>0</v>
      </c>
      <c r="U8" s="169"/>
      <c r="V8" s="169"/>
      <c r="W8" s="169"/>
      <c r="X8" s="168"/>
      <c r="Y8" s="169"/>
      <c r="Z8" s="169"/>
      <c r="AA8" s="169"/>
    </row>
    <row r="9" spans="3:27">
      <c r="C9" s="166" t="s">
        <v>14</v>
      </c>
      <c r="D9" s="165">
        <f t="shared" si="3"/>
        <v>12800</v>
      </c>
      <c r="E9" s="167">
        <v>12800</v>
      </c>
      <c r="F9" s="167"/>
      <c r="G9" s="167"/>
      <c r="H9" s="165">
        <f t="shared" si="4"/>
        <v>15115</v>
      </c>
      <c r="I9" s="167">
        <v>12800</v>
      </c>
      <c r="J9" s="167"/>
      <c r="K9" s="167">
        <v>2315</v>
      </c>
      <c r="L9" s="165">
        <f t="shared" si="5"/>
        <v>2315</v>
      </c>
      <c r="M9" s="167">
        <f t="shared" si="6"/>
        <v>0</v>
      </c>
      <c r="N9" s="167">
        <f t="shared" si="7"/>
        <v>0</v>
      </c>
      <c r="O9" s="167">
        <f t="shared" si="8"/>
        <v>2315</v>
      </c>
      <c r="P9" s="165">
        <f t="shared" si="9"/>
        <v>0</v>
      </c>
      <c r="Q9" s="167"/>
      <c r="R9" s="167"/>
      <c r="S9" s="167"/>
      <c r="T9" s="165">
        <f t="shared" si="10"/>
        <v>500</v>
      </c>
      <c r="U9" s="167"/>
      <c r="V9" s="167"/>
      <c r="W9" s="167">
        <v>500</v>
      </c>
      <c r="X9" s="165">
        <f t="shared" si="11"/>
        <v>500</v>
      </c>
      <c r="Y9" s="167">
        <f t="shared" si="12"/>
        <v>0</v>
      </c>
      <c r="Z9" s="167">
        <f t="shared" si="13"/>
        <v>0</v>
      </c>
      <c r="AA9" s="167">
        <f t="shared" si="14"/>
        <v>500</v>
      </c>
    </row>
    <row r="10" spans="3:27">
      <c r="C10" s="166" t="s">
        <v>179</v>
      </c>
      <c r="D10" s="165">
        <f t="shared" si="3"/>
        <v>52400</v>
      </c>
      <c r="E10" s="167">
        <v>52400</v>
      </c>
      <c r="F10" s="167"/>
      <c r="G10" s="167"/>
      <c r="H10" s="165">
        <f t="shared" si="4"/>
        <v>52400</v>
      </c>
      <c r="I10" s="167">
        <v>52400</v>
      </c>
      <c r="J10" s="167"/>
      <c r="K10" s="167"/>
      <c r="L10" s="165">
        <f t="shared" si="5"/>
        <v>0</v>
      </c>
      <c r="M10" s="167">
        <f t="shared" si="6"/>
        <v>0</v>
      </c>
      <c r="N10" s="167">
        <f t="shared" si="7"/>
        <v>0</v>
      </c>
      <c r="O10" s="167">
        <f t="shared" si="8"/>
        <v>0</v>
      </c>
      <c r="P10" s="165">
        <f t="shared" si="9"/>
        <v>0</v>
      </c>
      <c r="Q10" s="167"/>
      <c r="R10" s="167"/>
      <c r="S10" s="167"/>
      <c r="T10" s="165">
        <f t="shared" si="10"/>
        <v>0</v>
      </c>
      <c r="U10" s="167"/>
      <c r="V10" s="167"/>
      <c r="W10" s="167"/>
      <c r="X10" s="165">
        <f t="shared" si="11"/>
        <v>0</v>
      </c>
      <c r="Y10" s="167">
        <f t="shared" si="12"/>
        <v>0</v>
      </c>
      <c r="Z10" s="167">
        <f t="shared" si="13"/>
        <v>0</v>
      </c>
      <c r="AA10" s="167">
        <f t="shared" si="14"/>
        <v>0</v>
      </c>
    </row>
    <row r="11" spans="3:27">
      <c r="C11" s="170" t="s">
        <v>46</v>
      </c>
      <c r="D11" s="165">
        <f t="shared" si="3"/>
        <v>217020</v>
      </c>
      <c r="E11" s="180">
        <v>33300</v>
      </c>
      <c r="F11" s="180"/>
      <c r="G11" s="167">
        <f>320+29000+2000+21400+7000+17300+81300+10300+9600+5500</f>
        <v>183720</v>
      </c>
      <c r="H11" s="165">
        <f t="shared" si="4"/>
        <v>216430</v>
      </c>
      <c r="I11" s="167">
        <v>17010</v>
      </c>
      <c r="J11" s="167">
        <v>7290</v>
      </c>
      <c r="K11" s="167">
        <v>192130</v>
      </c>
      <c r="L11" s="165">
        <f t="shared" si="5"/>
        <v>-590</v>
      </c>
      <c r="M11" s="167">
        <f t="shared" si="6"/>
        <v>-16290</v>
      </c>
      <c r="N11" s="167">
        <f t="shared" si="7"/>
        <v>7290</v>
      </c>
      <c r="O11" s="167">
        <f t="shared" si="8"/>
        <v>8410</v>
      </c>
      <c r="P11" s="165">
        <f t="shared" si="9"/>
        <v>85497</v>
      </c>
      <c r="Q11" s="167"/>
      <c r="R11" s="167"/>
      <c r="S11" s="167">
        <v>85497</v>
      </c>
      <c r="T11" s="165">
        <f t="shared" si="10"/>
        <v>85497</v>
      </c>
      <c r="U11" s="167"/>
      <c r="V11" s="167"/>
      <c r="W11" s="167">
        <v>85497</v>
      </c>
      <c r="X11" s="165">
        <f t="shared" si="11"/>
        <v>0</v>
      </c>
      <c r="Y11" s="167">
        <f t="shared" si="12"/>
        <v>0</v>
      </c>
      <c r="Z11" s="167">
        <f t="shared" si="13"/>
        <v>0</v>
      </c>
      <c r="AA11" s="167">
        <f t="shared" si="14"/>
        <v>0</v>
      </c>
    </row>
    <row r="12" spans="3:27">
      <c r="C12" s="170" t="s">
        <v>15</v>
      </c>
      <c r="D12" s="165">
        <f t="shared" si="3"/>
        <v>118701</v>
      </c>
      <c r="E12" s="167">
        <v>107633</v>
      </c>
      <c r="F12" s="167">
        <f>1703+3185+850+800+1500+700</f>
        <v>8738</v>
      </c>
      <c r="G12" s="167">
        <f>280+2050</f>
        <v>2330</v>
      </c>
      <c r="H12" s="165">
        <f t="shared" si="4"/>
        <v>118768</v>
      </c>
      <c r="I12" s="167">
        <v>114063</v>
      </c>
      <c r="J12" s="167">
        <v>4705</v>
      </c>
      <c r="K12" s="167"/>
      <c r="L12" s="165">
        <f t="shared" si="5"/>
        <v>67</v>
      </c>
      <c r="M12" s="167">
        <f t="shared" si="6"/>
        <v>6430</v>
      </c>
      <c r="N12" s="167">
        <f t="shared" si="7"/>
        <v>-4033</v>
      </c>
      <c r="O12" s="167">
        <f t="shared" si="8"/>
        <v>-2330</v>
      </c>
      <c r="P12" s="165">
        <f t="shared" si="9"/>
        <v>14787</v>
      </c>
      <c r="Q12" s="167">
        <f>5000+9027</f>
        <v>14027</v>
      </c>
      <c r="R12" s="167"/>
      <c r="S12" s="167">
        <v>760</v>
      </c>
      <c r="T12" s="165">
        <f t="shared" si="10"/>
        <v>14767</v>
      </c>
      <c r="U12" s="167">
        <v>14767</v>
      </c>
      <c r="V12" s="167"/>
      <c r="W12" s="167"/>
      <c r="X12" s="165">
        <f t="shared" si="11"/>
        <v>-20</v>
      </c>
      <c r="Y12" s="167">
        <f t="shared" si="12"/>
        <v>740</v>
      </c>
      <c r="Z12" s="167">
        <f t="shared" si="13"/>
        <v>0</v>
      </c>
      <c r="AA12" s="167">
        <f t="shared" si="14"/>
        <v>-760</v>
      </c>
    </row>
    <row r="13" spans="3:27">
      <c r="C13" s="166" t="s">
        <v>8</v>
      </c>
      <c r="D13" s="165">
        <f t="shared" si="3"/>
        <v>431240</v>
      </c>
      <c r="E13" s="167">
        <v>179510</v>
      </c>
      <c r="F13" s="167">
        <f>4800+800+600+90+2500+1200</f>
        <v>9990</v>
      </c>
      <c r="G13" s="167">
        <f>28000+22000+4000+14000+6000+2000+10000+7000+1500+40000+17500+2800+1740+6200+12100+9100+4000+12500+16600+17400+2500+4800</f>
        <v>241740</v>
      </c>
      <c r="H13" s="165">
        <f t="shared" si="4"/>
        <v>492394</v>
      </c>
      <c r="I13" s="167">
        <v>454369</v>
      </c>
      <c r="J13" s="167">
        <v>38025</v>
      </c>
      <c r="K13" s="167"/>
      <c r="L13" s="165">
        <f t="shared" si="5"/>
        <v>61154</v>
      </c>
      <c r="M13" s="167">
        <f t="shared" si="6"/>
        <v>274859</v>
      </c>
      <c r="N13" s="167">
        <f t="shared" si="7"/>
        <v>28035</v>
      </c>
      <c r="O13" s="167">
        <f t="shared" si="8"/>
        <v>-241740</v>
      </c>
      <c r="P13" s="165">
        <f t="shared" si="9"/>
        <v>32600</v>
      </c>
      <c r="Q13" s="167">
        <f>4000+4500</f>
        <v>8500</v>
      </c>
      <c r="R13" s="167">
        <f>500</f>
        <v>500</v>
      </c>
      <c r="S13" s="167">
        <f>500+10600+7200+500+4800</f>
        <v>23600</v>
      </c>
      <c r="T13" s="165">
        <f t="shared" si="10"/>
        <v>36900</v>
      </c>
      <c r="U13" s="167">
        <v>32650</v>
      </c>
      <c r="V13" s="167">
        <v>450</v>
      </c>
      <c r="W13" s="167">
        <v>3800</v>
      </c>
      <c r="X13" s="165">
        <f t="shared" si="11"/>
        <v>4300</v>
      </c>
      <c r="Y13" s="167">
        <f t="shared" si="12"/>
        <v>24150</v>
      </c>
      <c r="Z13" s="167">
        <f t="shared" si="13"/>
        <v>-50</v>
      </c>
      <c r="AA13" s="167">
        <f t="shared" si="14"/>
        <v>-19800</v>
      </c>
    </row>
    <row r="14" spans="3:27">
      <c r="C14" s="166" t="s">
        <v>19</v>
      </c>
      <c r="D14" s="165">
        <f t="shared" si="3"/>
        <v>9300</v>
      </c>
      <c r="E14" s="167">
        <v>9260</v>
      </c>
      <c r="F14" s="167">
        <v>40</v>
      </c>
      <c r="G14" s="167"/>
      <c r="H14" s="165">
        <f t="shared" si="4"/>
        <v>15560</v>
      </c>
      <c r="I14" s="167">
        <v>12886</v>
      </c>
      <c r="J14" s="167">
        <v>2274</v>
      </c>
      <c r="K14" s="167">
        <v>400</v>
      </c>
      <c r="L14" s="165">
        <f t="shared" si="5"/>
        <v>6260</v>
      </c>
      <c r="M14" s="167">
        <f t="shared" si="6"/>
        <v>3626</v>
      </c>
      <c r="N14" s="167">
        <f t="shared" si="7"/>
        <v>2234</v>
      </c>
      <c r="O14" s="167">
        <f t="shared" si="8"/>
        <v>400</v>
      </c>
      <c r="P14" s="165">
        <f t="shared" si="9"/>
        <v>0</v>
      </c>
      <c r="Q14" s="167"/>
      <c r="R14" s="167"/>
      <c r="S14" s="167"/>
      <c r="T14" s="165">
        <f t="shared" si="10"/>
        <v>0</v>
      </c>
      <c r="U14" s="167"/>
      <c r="V14" s="167"/>
      <c r="W14" s="167"/>
      <c r="X14" s="165">
        <f t="shared" si="11"/>
        <v>0</v>
      </c>
      <c r="Y14" s="167">
        <f t="shared" si="12"/>
        <v>0</v>
      </c>
      <c r="Z14" s="167">
        <f t="shared" si="13"/>
        <v>0</v>
      </c>
      <c r="AA14" s="167">
        <f t="shared" si="14"/>
        <v>0</v>
      </c>
    </row>
    <row r="15" spans="3:27">
      <c r="C15" s="166" t="s">
        <v>9</v>
      </c>
      <c r="D15" s="165">
        <f t="shared" si="3"/>
        <v>505025</v>
      </c>
      <c r="E15" s="167">
        <v>275830</v>
      </c>
      <c r="F15" s="167"/>
      <c r="G15" s="167">
        <v>229195</v>
      </c>
      <c r="H15" s="165">
        <f t="shared" si="4"/>
        <v>512586</v>
      </c>
      <c r="I15" s="167">
        <v>298715</v>
      </c>
      <c r="J15" s="167">
        <v>15928</v>
      </c>
      <c r="K15" s="167">
        <v>197943</v>
      </c>
      <c r="L15" s="165">
        <f t="shared" si="5"/>
        <v>7561</v>
      </c>
      <c r="M15" s="167">
        <f t="shared" si="6"/>
        <v>22885</v>
      </c>
      <c r="N15" s="167">
        <f t="shared" si="7"/>
        <v>15928</v>
      </c>
      <c r="O15" s="167">
        <f t="shared" si="8"/>
        <v>-31252</v>
      </c>
      <c r="P15" s="165">
        <f t="shared" si="9"/>
        <v>20100</v>
      </c>
      <c r="Q15" s="167">
        <v>19000</v>
      </c>
      <c r="R15" s="167"/>
      <c r="S15" s="167">
        <v>1100</v>
      </c>
      <c r="T15" s="165">
        <f t="shared" si="10"/>
        <v>55285</v>
      </c>
      <c r="U15" s="167">
        <v>45160</v>
      </c>
      <c r="V15" s="167">
        <v>4665</v>
      </c>
      <c r="W15" s="167">
        <v>5460</v>
      </c>
      <c r="X15" s="165">
        <f t="shared" si="11"/>
        <v>35185</v>
      </c>
      <c r="Y15" s="167">
        <f t="shared" si="12"/>
        <v>26160</v>
      </c>
      <c r="Z15" s="167">
        <f t="shared" si="13"/>
        <v>4665</v>
      </c>
      <c r="AA15" s="167">
        <f t="shared" si="14"/>
        <v>4360</v>
      </c>
    </row>
    <row r="16" spans="3:27">
      <c r="C16" s="170" t="s">
        <v>97</v>
      </c>
      <c r="D16" s="165">
        <f t="shared" si="3"/>
        <v>260400</v>
      </c>
      <c r="E16" s="167">
        <v>42900</v>
      </c>
      <c r="F16" s="180"/>
      <c r="G16" s="180">
        <v>217500</v>
      </c>
      <c r="H16" s="165">
        <f t="shared" si="4"/>
        <v>239415</v>
      </c>
      <c r="I16" s="180">
        <v>219115</v>
      </c>
      <c r="J16" s="180">
        <v>300</v>
      </c>
      <c r="K16" s="180">
        <v>20000</v>
      </c>
      <c r="L16" s="165">
        <f t="shared" si="5"/>
        <v>-20985</v>
      </c>
      <c r="M16" s="180">
        <f t="shared" si="6"/>
        <v>176215</v>
      </c>
      <c r="N16" s="180">
        <f t="shared" si="7"/>
        <v>300</v>
      </c>
      <c r="O16" s="180">
        <f t="shared" si="8"/>
        <v>-197500</v>
      </c>
      <c r="P16" s="165">
        <f t="shared" si="9"/>
        <v>135700</v>
      </c>
      <c r="Q16" s="167">
        <f>7000+5000+6930+6000</f>
        <v>24930</v>
      </c>
      <c r="R16" s="167">
        <v>770</v>
      </c>
      <c r="S16" s="167">
        <f>8000+5000+15000+9000+3000+10000+60000</f>
        <v>110000</v>
      </c>
      <c r="T16" s="165">
        <f t="shared" si="10"/>
        <v>121996</v>
      </c>
      <c r="U16" s="167">
        <v>119680</v>
      </c>
      <c r="V16" s="167">
        <v>2316</v>
      </c>
      <c r="W16" s="167"/>
      <c r="X16" s="165">
        <f t="shared" si="11"/>
        <v>-13704</v>
      </c>
      <c r="Y16" s="167">
        <f t="shared" si="12"/>
        <v>94750</v>
      </c>
      <c r="Z16" s="167">
        <f t="shared" si="13"/>
        <v>1546</v>
      </c>
      <c r="AA16" s="167">
        <f t="shared" si="14"/>
        <v>-110000</v>
      </c>
    </row>
    <row r="17" spans="3:27">
      <c r="C17" s="166" t="s">
        <v>73</v>
      </c>
      <c r="D17" s="165">
        <f t="shared" si="3"/>
        <v>3750</v>
      </c>
      <c r="E17" s="167"/>
      <c r="F17" s="180"/>
      <c r="G17" s="180">
        <v>3750</v>
      </c>
      <c r="H17" s="165">
        <f t="shared" si="4"/>
        <v>3750</v>
      </c>
      <c r="I17" s="167"/>
      <c r="J17" s="167"/>
      <c r="K17" s="167">
        <v>3750</v>
      </c>
      <c r="L17" s="165">
        <f t="shared" si="5"/>
        <v>0</v>
      </c>
      <c r="M17" s="167">
        <f t="shared" si="6"/>
        <v>0</v>
      </c>
      <c r="N17" s="167">
        <f t="shared" si="7"/>
        <v>0</v>
      </c>
      <c r="O17" s="167">
        <f t="shared" si="8"/>
        <v>0</v>
      </c>
      <c r="P17" s="165">
        <f t="shared" si="9"/>
        <v>0</v>
      </c>
      <c r="Q17" s="167"/>
      <c r="R17" s="167"/>
      <c r="S17" s="167"/>
      <c r="T17" s="165">
        <f t="shared" si="10"/>
        <v>0</v>
      </c>
      <c r="U17" s="167"/>
      <c r="V17" s="167"/>
      <c r="W17" s="167"/>
      <c r="X17" s="165">
        <f t="shared" si="11"/>
        <v>0</v>
      </c>
      <c r="Y17" s="167">
        <f t="shared" si="12"/>
        <v>0</v>
      </c>
      <c r="Z17" s="167">
        <f t="shared" si="13"/>
        <v>0</v>
      </c>
      <c r="AA17" s="167">
        <f t="shared" si="14"/>
        <v>0</v>
      </c>
    </row>
    <row r="18" spans="3:27">
      <c r="C18" s="166" t="s">
        <v>59</v>
      </c>
      <c r="D18" s="165">
        <f t="shared" si="3"/>
        <v>32570</v>
      </c>
      <c r="E18" s="167"/>
      <c r="F18" s="167"/>
      <c r="G18" s="167">
        <v>32570</v>
      </c>
      <c r="H18" s="165">
        <f t="shared" si="4"/>
        <v>35637</v>
      </c>
      <c r="I18" s="167">
        <v>1477</v>
      </c>
      <c r="J18" s="167"/>
      <c r="K18" s="167">
        <v>34160</v>
      </c>
      <c r="L18" s="165">
        <f t="shared" si="5"/>
        <v>3067</v>
      </c>
      <c r="M18" s="167">
        <f t="shared" si="6"/>
        <v>1477</v>
      </c>
      <c r="N18" s="167">
        <f t="shared" si="7"/>
        <v>0</v>
      </c>
      <c r="O18" s="167">
        <f t="shared" si="8"/>
        <v>1590</v>
      </c>
      <c r="P18" s="165">
        <f t="shared" si="9"/>
        <v>0</v>
      </c>
      <c r="Q18" s="167"/>
      <c r="R18" s="167"/>
      <c r="S18" s="167"/>
      <c r="T18" s="165">
        <f t="shared" si="10"/>
        <v>200</v>
      </c>
      <c r="U18" s="167">
        <v>200</v>
      </c>
      <c r="V18" s="167"/>
      <c r="W18" s="167"/>
      <c r="X18" s="165">
        <f t="shared" si="11"/>
        <v>200</v>
      </c>
      <c r="Y18" s="167">
        <f t="shared" si="12"/>
        <v>200</v>
      </c>
      <c r="Z18" s="167">
        <f t="shared" si="13"/>
        <v>0</v>
      </c>
      <c r="AA18" s="167">
        <f t="shared" si="14"/>
        <v>0</v>
      </c>
    </row>
  </sheetData>
  <customSheetViews>
    <customSheetView guid="{5240E96E-1173-47E1-AE3A-F811C0117310}" hiddenColumns="1" state="hidden" topLeftCell="I1">
      <selection activeCell="Q18" sqref="Q18"/>
      <pageMargins left="0.7" right="0.7" top="0.75" bottom="0.75" header="0.3" footer="0.3"/>
      <pageSetup paperSize="8" orientation="landscape" r:id="rId1"/>
    </customSheetView>
    <customSheetView guid="{11564B09-54F0-4988-B2F0-FFD853A95EEF}" hiddenColumns="1" state="hidden" topLeftCell="I1">
      <selection activeCell="Q18" sqref="Q18"/>
      <pageMargins left="0.7" right="0.7" top="0.75" bottom="0.75" header="0.3" footer="0.3"/>
      <pageSetup paperSize="8" orientation="landscape" r:id="rId2"/>
    </customSheetView>
    <customSheetView guid="{8245A6B3-B7A5-4DC7-943E-9F325487C51F}" hiddenColumns="1" state="hidden" topLeftCell="I1">
      <selection activeCell="Q18" sqref="Q18"/>
      <pageMargins left="0.7" right="0.7" top="0.75" bottom="0.75" header="0.3" footer="0.3"/>
      <pageSetup paperSize="8" orientation="landscape" r:id="rId3"/>
    </customSheetView>
    <customSheetView guid="{37CBB5BA-527B-4C3C-826A-B2B130AE789F}" showPageBreaks="1" hiddenColumns="1" topLeftCell="C1">
      <selection activeCell="D39" sqref="D39"/>
      <pageMargins left="0.7" right="0.7" top="0.75" bottom="0.75" header="0.3" footer="0.3"/>
      <pageSetup paperSize="8" orientation="landscape" r:id="rId4"/>
    </customSheetView>
    <customSheetView guid="{A4B44EF9-97DB-4855-87FD-B7D84346D64F}" hiddenColumns="1" topLeftCell="I1">
      <selection activeCell="Q18" sqref="Q18"/>
      <pageMargins left="0.7" right="0.7" top="0.75" bottom="0.75" header="0.3" footer="0.3"/>
      <pageSetup paperSize="8" orientation="landscape" r:id="rId5"/>
    </customSheetView>
    <customSheetView guid="{A8E13145-6B1C-47F6-9682-8057FAB17B88}" hiddenColumns="1" topLeftCell="I1">
      <selection activeCell="Q18" sqref="Q18"/>
      <pageMargins left="0.7" right="0.7" top="0.75" bottom="0.75" header="0.3" footer="0.3"/>
      <pageSetup paperSize="8" orientation="landscape" r:id="rId6"/>
    </customSheetView>
    <customSheetView guid="{003A858C-80B6-4526-ABFD-EFF9F1451C25}" hiddenColumns="1" state="hidden" topLeftCell="I1">
      <selection activeCell="Q18" sqref="Q18"/>
      <pageMargins left="0.7" right="0.7" top="0.75" bottom="0.75" header="0.3" footer="0.3"/>
      <pageSetup paperSize="8" orientation="landscape" r:id="rId7"/>
    </customSheetView>
    <customSheetView guid="{B5C466F2-5C9E-412A-929E-C1EA27CC66BC}" hiddenColumns="1" state="hidden" topLeftCell="I1">
      <selection activeCell="Q18" sqref="Q18"/>
      <pageMargins left="0.7" right="0.7" top="0.75" bottom="0.75" header="0.3" footer="0.3"/>
      <pageSetup paperSize="8" orientation="landscape" r:id="rId8"/>
    </customSheetView>
    <customSheetView guid="{1CEFA5B2-DA4C-4942-BDDF-2AB31FAE8E89}" hiddenColumns="1" state="hidden" topLeftCell="I1">
      <selection activeCell="Q18" sqref="Q18"/>
      <pageMargins left="0.7" right="0.7" top="0.75" bottom="0.75" header="0.3" footer="0.3"/>
      <pageSetup paperSize="8" orientation="landscape" r:id="rId9"/>
    </customSheetView>
  </customSheetViews>
  <mergeCells count="2">
    <mergeCell ref="D4:G4"/>
    <mergeCell ref="P4:S4"/>
  </mergeCells>
  <pageMargins left="0.7" right="0.7" top="0.75" bottom="0.75" header="0.3" footer="0.3"/>
  <pageSetup paperSize="8" orientation="landscape"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41"/>
  <sheetViews>
    <sheetView workbookViewId="0">
      <selection activeCell="N5" sqref="N5"/>
    </sheetView>
  </sheetViews>
  <sheetFormatPr defaultColWidth="9.140625" defaultRowHeight="12.75"/>
  <cols>
    <col min="1" max="1" width="13.28515625" style="45" customWidth="1"/>
    <col min="2" max="2" width="12.85546875" style="45" customWidth="1"/>
    <col min="3" max="3" width="15.7109375" style="45" customWidth="1"/>
    <col min="4" max="5" width="13.28515625" style="45" customWidth="1"/>
    <col min="6" max="6" width="10.85546875" style="45" customWidth="1"/>
    <col min="7" max="7" width="11.42578125" style="45" customWidth="1"/>
    <col min="8" max="8" width="11.85546875" style="45" customWidth="1"/>
    <col min="9" max="10" width="9.140625" style="45"/>
    <col min="11" max="11" width="10.85546875" style="45" customWidth="1"/>
    <col min="12" max="12" width="12" style="45" customWidth="1"/>
    <col min="13" max="16384" width="9.140625" style="45"/>
  </cols>
  <sheetData>
    <row r="2" spans="1:14">
      <c r="A2" s="254"/>
      <c r="B2" s="253" t="s">
        <v>196</v>
      </c>
      <c r="C2" s="253" t="s">
        <v>197</v>
      </c>
      <c r="D2" s="253" t="s">
        <v>198</v>
      </c>
      <c r="E2" s="253"/>
      <c r="F2" s="253"/>
      <c r="G2" s="253"/>
      <c r="H2" s="253"/>
      <c r="J2" s="257"/>
      <c r="K2" s="255" t="s">
        <v>224</v>
      </c>
      <c r="L2" s="256"/>
      <c r="M2" s="255" t="s">
        <v>225</v>
      </c>
      <c r="N2" s="256"/>
    </row>
    <row r="3" spans="1:14" s="46" customFormat="1" ht="63.75">
      <c r="A3" s="254"/>
      <c r="B3" s="253"/>
      <c r="C3" s="253"/>
      <c r="D3" s="48" t="s">
        <v>199</v>
      </c>
      <c r="E3" s="48" t="s">
        <v>200</v>
      </c>
      <c r="F3" s="48" t="s">
        <v>182</v>
      </c>
      <c r="G3" s="48" t="s">
        <v>201</v>
      </c>
      <c r="H3" s="48" t="s">
        <v>202</v>
      </c>
      <c r="J3" s="258"/>
      <c r="K3" s="52" t="s">
        <v>222</v>
      </c>
      <c r="L3" s="52" t="s">
        <v>223</v>
      </c>
      <c r="M3" s="52" t="s">
        <v>222</v>
      </c>
      <c r="N3" s="52" t="s">
        <v>223</v>
      </c>
    </row>
    <row r="4" spans="1:14" s="46" customFormat="1">
      <c r="A4" s="50" t="s">
        <v>96</v>
      </c>
      <c r="B4" s="47">
        <v>72</v>
      </c>
      <c r="C4" s="47">
        <v>10</v>
      </c>
      <c r="D4" s="49">
        <f>B4-C4</f>
        <v>62</v>
      </c>
      <c r="E4" s="47">
        <v>5</v>
      </c>
      <c r="F4" s="47"/>
      <c r="G4" s="47"/>
      <c r="H4" s="47">
        <v>57</v>
      </c>
      <c r="J4" s="50" t="s">
        <v>96</v>
      </c>
      <c r="K4" s="59">
        <v>1</v>
      </c>
      <c r="L4" s="47">
        <v>15</v>
      </c>
      <c r="M4" s="59"/>
      <c r="N4" s="47"/>
    </row>
    <row r="5" spans="1:14">
      <c r="A5" s="47" t="s">
        <v>195</v>
      </c>
      <c r="B5" s="47">
        <v>597.1819999999999</v>
      </c>
      <c r="C5" s="47">
        <v>368.76</v>
      </c>
      <c r="D5" s="49">
        <f>B5-C5</f>
        <v>228.42199999999991</v>
      </c>
      <c r="E5" s="47">
        <v>2.54</v>
      </c>
      <c r="F5" s="47">
        <v>5.4</v>
      </c>
      <c r="G5" s="47">
        <v>22.9</v>
      </c>
      <c r="H5" s="47">
        <v>197.58</v>
      </c>
      <c r="J5" s="47" t="s">
        <v>195</v>
      </c>
      <c r="K5" s="59">
        <v>17</v>
      </c>
      <c r="L5" s="47">
        <v>107.5</v>
      </c>
      <c r="M5" s="59">
        <v>9</v>
      </c>
      <c r="N5" s="47">
        <v>22.9</v>
      </c>
    </row>
    <row r="6" spans="1:14">
      <c r="A6" s="47" t="s">
        <v>97</v>
      </c>
      <c r="B6" s="47">
        <v>270.39999999999998</v>
      </c>
      <c r="C6" s="47">
        <v>140.37</v>
      </c>
      <c r="D6" s="49">
        <f t="shared" ref="D6:D14" si="0">B6-C6</f>
        <v>130.02999999999997</v>
      </c>
      <c r="E6" s="47"/>
      <c r="F6" s="47">
        <v>3</v>
      </c>
      <c r="G6" s="47">
        <v>45.03</v>
      </c>
      <c r="H6" s="47">
        <v>82</v>
      </c>
      <c r="J6" s="47" t="s">
        <v>97</v>
      </c>
      <c r="K6" s="59">
        <v>6</v>
      </c>
      <c r="L6" s="47">
        <v>145.4</v>
      </c>
      <c r="M6" s="59">
        <v>5</v>
      </c>
      <c r="N6" s="47">
        <v>45.03</v>
      </c>
    </row>
    <row r="7" spans="1:14">
      <c r="A7" s="47" t="s">
        <v>40</v>
      </c>
      <c r="B7" s="47">
        <v>24.7</v>
      </c>
      <c r="C7" s="47">
        <v>0</v>
      </c>
      <c r="D7" s="49">
        <f t="shared" si="0"/>
        <v>24.7</v>
      </c>
      <c r="E7" s="47"/>
      <c r="F7" s="47"/>
      <c r="G7" s="47">
        <v>4.7</v>
      </c>
      <c r="H7" s="47">
        <v>20</v>
      </c>
      <c r="J7" s="47" t="s">
        <v>40</v>
      </c>
      <c r="K7" s="59">
        <v>2</v>
      </c>
      <c r="L7" s="47">
        <v>4.7</v>
      </c>
      <c r="M7" s="59">
        <v>2</v>
      </c>
      <c r="N7" s="47">
        <v>4.7</v>
      </c>
    </row>
    <row r="8" spans="1:14">
      <c r="A8" s="47" t="s">
        <v>73</v>
      </c>
      <c r="B8" s="47">
        <v>15</v>
      </c>
      <c r="C8" s="47">
        <v>0</v>
      </c>
      <c r="D8" s="49">
        <f t="shared" si="0"/>
        <v>15</v>
      </c>
      <c r="E8" s="47"/>
      <c r="F8" s="47"/>
      <c r="G8" s="47"/>
      <c r="H8" s="47">
        <v>15</v>
      </c>
      <c r="J8" s="47" t="s">
        <v>73</v>
      </c>
      <c r="K8" s="59"/>
      <c r="L8" s="47"/>
      <c r="M8" s="59"/>
      <c r="N8" s="47"/>
    </row>
    <row r="9" spans="1:14">
      <c r="A9" s="47" t="s">
        <v>14</v>
      </c>
      <c r="B9" s="47">
        <v>18</v>
      </c>
      <c r="C9" s="47">
        <v>0</v>
      </c>
      <c r="D9" s="49">
        <f t="shared" si="0"/>
        <v>18</v>
      </c>
      <c r="E9" s="47"/>
      <c r="F9" s="47">
        <v>15.5</v>
      </c>
      <c r="G9" s="47">
        <v>2.5</v>
      </c>
      <c r="H9" s="47"/>
      <c r="J9" s="47" t="s">
        <v>14</v>
      </c>
      <c r="K9" s="59">
        <v>1</v>
      </c>
      <c r="L9" s="47">
        <v>2.5</v>
      </c>
      <c r="M9" s="59">
        <v>1</v>
      </c>
      <c r="N9" s="47">
        <v>2.5</v>
      </c>
    </row>
    <row r="10" spans="1:14">
      <c r="A10" s="47" t="s">
        <v>179</v>
      </c>
      <c r="B10" s="47">
        <v>65.8</v>
      </c>
      <c r="C10" s="47">
        <v>0</v>
      </c>
      <c r="D10" s="49">
        <f t="shared" si="0"/>
        <v>65.8</v>
      </c>
      <c r="E10" s="47"/>
      <c r="F10" s="47">
        <v>65.8</v>
      </c>
      <c r="G10" s="47"/>
      <c r="H10" s="47"/>
      <c r="J10" s="47" t="s">
        <v>179</v>
      </c>
      <c r="K10" s="59"/>
      <c r="L10" s="47"/>
      <c r="M10" s="59"/>
      <c r="N10" s="47"/>
    </row>
    <row r="11" spans="1:14">
      <c r="A11" s="47" t="s">
        <v>15</v>
      </c>
      <c r="B11" s="47">
        <v>144.61500000000001</v>
      </c>
      <c r="C11" s="47">
        <v>36.200000000000003</v>
      </c>
      <c r="D11" s="49">
        <f t="shared" si="0"/>
        <v>108.41500000000001</v>
      </c>
      <c r="E11" s="47"/>
      <c r="F11" s="47"/>
      <c r="G11" s="47">
        <v>108.42</v>
      </c>
      <c r="H11" s="47"/>
      <c r="J11" s="47" t="s">
        <v>15</v>
      </c>
      <c r="K11" s="59">
        <v>13</v>
      </c>
      <c r="L11" s="47">
        <v>108.41499999999999</v>
      </c>
      <c r="M11" s="59">
        <v>13</v>
      </c>
      <c r="N11" s="47">
        <v>108.42</v>
      </c>
    </row>
    <row r="12" spans="1:14">
      <c r="A12" s="47" t="s">
        <v>46</v>
      </c>
      <c r="B12" s="47">
        <v>258.10000000000002</v>
      </c>
      <c r="C12" s="47">
        <v>6.1</v>
      </c>
      <c r="D12" s="49">
        <f t="shared" si="0"/>
        <v>252.00000000000003</v>
      </c>
      <c r="E12" s="47"/>
      <c r="F12" s="47"/>
      <c r="G12" s="47">
        <v>252</v>
      </c>
      <c r="H12" s="47"/>
      <c r="J12" s="47" t="s">
        <v>46</v>
      </c>
      <c r="K12" s="59">
        <v>14</v>
      </c>
      <c r="L12" s="47">
        <v>258.10000000000002</v>
      </c>
      <c r="M12" s="59">
        <v>11</v>
      </c>
      <c r="N12" s="47">
        <v>252</v>
      </c>
    </row>
    <row r="13" spans="1:14">
      <c r="A13" s="47" t="s">
        <v>8</v>
      </c>
      <c r="B13" s="47">
        <v>538.4</v>
      </c>
      <c r="C13" s="47">
        <v>305.95</v>
      </c>
      <c r="D13" s="49">
        <f>B13-C13</f>
        <v>232.45</v>
      </c>
      <c r="E13" s="47">
        <v>14.85</v>
      </c>
      <c r="F13" s="47">
        <v>2</v>
      </c>
      <c r="G13" s="47">
        <v>215.6</v>
      </c>
      <c r="H13" s="47"/>
      <c r="J13" s="47" t="s">
        <v>8</v>
      </c>
      <c r="K13" s="59">
        <v>24</v>
      </c>
      <c r="L13" s="47">
        <v>447.1</v>
      </c>
      <c r="M13" s="59">
        <v>17</v>
      </c>
      <c r="N13" s="47">
        <v>215.6</v>
      </c>
    </row>
    <row r="14" spans="1:14">
      <c r="A14" s="47" t="s">
        <v>19</v>
      </c>
      <c r="B14" s="47">
        <v>15.6</v>
      </c>
      <c r="C14" s="47">
        <v>14.6</v>
      </c>
      <c r="D14" s="49">
        <f t="shared" si="0"/>
        <v>1</v>
      </c>
      <c r="E14" s="47"/>
      <c r="F14" s="47"/>
      <c r="G14" s="47">
        <v>1</v>
      </c>
      <c r="H14" s="47"/>
      <c r="J14" s="47" t="s">
        <v>19</v>
      </c>
      <c r="K14" s="59">
        <v>2</v>
      </c>
      <c r="L14" s="47">
        <v>1</v>
      </c>
      <c r="M14" s="59">
        <v>2</v>
      </c>
      <c r="N14" s="47">
        <v>1</v>
      </c>
    </row>
    <row r="15" spans="1:14">
      <c r="A15" s="47" t="s">
        <v>59</v>
      </c>
      <c r="B15" s="47">
        <v>37.9</v>
      </c>
      <c r="C15" s="47">
        <v>6.58</v>
      </c>
      <c r="D15" s="49">
        <f t="shared" ref="D15:D16" si="1">B15-C15</f>
        <v>31.32</v>
      </c>
      <c r="E15" s="47"/>
      <c r="F15" s="47"/>
      <c r="G15" s="47">
        <v>31.32</v>
      </c>
      <c r="H15" s="47"/>
      <c r="J15" s="47" t="s">
        <v>59</v>
      </c>
      <c r="K15" s="59">
        <v>7</v>
      </c>
      <c r="L15" s="47">
        <v>35.799999999999997</v>
      </c>
      <c r="M15" s="59">
        <v>5</v>
      </c>
      <c r="N15" s="47">
        <v>31.32</v>
      </c>
    </row>
    <row r="16" spans="1:14">
      <c r="A16" s="47" t="s">
        <v>111</v>
      </c>
      <c r="B16" s="51">
        <v>191</v>
      </c>
      <c r="C16" s="47"/>
      <c r="D16" s="51">
        <f t="shared" si="1"/>
        <v>191</v>
      </c>
      <c r="E16" s="47"/>
      <c r="F16" s="47"/>
      <c r="G16" s="47"/>
      <c r="H16" s="47"/>
    </row>
    <row r="17" spans="1:8">
      <c r="A17" s="47"/>
      <c r="B17" s="49">
        <f>SUM(B4:B16)</f>
        <v>2248.6970000000001</v>
      </c>
      <c r="C17" s="49">
        <f t="shared" ref="C17:H17" si="2">SUM(C4:C16)</f>
        <v>888.56000000000017</v>
      </c>
      <c r="D17" s="49">
        <f t="shared" si="2"/>
        <v>1360.1369999999997</v>
      </c>
      <c r="E17" s="49">
        <f t="shared" si="2"/>
        <v>22.39</v>
      </c>
      <c r="F17" s="49">
        <f t="shared" si="2"/>
        <v>91.699999999999989</v>
      </c>
      <c r="G17" s="49">
        <f t="shared" si="2"/>
        <v>683.47</v>
      </c>
      <c r="H17" s="49">
        <f t="shared" si="2"/>
        <v>371.58000000000004</v>
      </c>
    </row>
    <row r="21" spans="1:8" ht="15">
      <c r="A21" s="53" t="s">
        <v>96</v>
      </c>
      <c r="B21" s="66" t="s">
        <v>181</v>
      </c>
      <c r="C21" s="68">
        <v>1</v>
      </c>
      <c r="D21" s="68">
        <v>15</v>
      </c>
      <c r="E21" s="64"/>
      <c r="F21" s="64"/>
    </row>
    <row r="22" spans="1:8" ht="15">
      <c r="A22" s="53" t="s">
        <v>9</v>
      </c>
      <c r="B22" s="66" t="s">
        <v>181</v>
      </c>
      <c r="C22" s="68">
        <v>17</v>
      </c>
      <c r="D22" s="68">
        <v>107.5</v>
      </c>
      <c r="E22" s="68"/>
      <c r="F22" s="68"/>
    </row>
    <row r="23" spans="1:8" ht="15">
      <c r="A23" s="53" t="s">
        <v>97</v>
      </c>
      <c r="B23" s="66" t="s">
        <v>181</v>
      </c>
      <c r="C23" s="68">
        <v>6</v>
      </c>
      <c r="D23" s="68">
        <v>145.4</v>
      </c>
      <c r="E23" s="64"/>
      <c r="F23" s="64"/>
    </row>
    <row r="24" spans="1:8" ht="15">
      <c r="A24" s="53" t="s">
        <v>40</v>
      </c>
      <c r="B24" s="66" t="s">
        <v>181</v>
      </c>
      <c r="C24" s="68">
        <v>2</v>
      </c>
      <c r="D24" s="68">
        <v>4.7</v>
      </c>
      <c r="E24" s="68"/>
      <c r="F24" s="68"/>
    </row>
    <row r="25" spans="1:8" ht="15">
      <c r="A25" s="53" t="s">
        <v>203</v>
      </c>
      <c r="B25" s="66" t="s">
        <v>181</v>
      </c>
      <c r="C25" s="68">
        <v>1</v>
      </c>
      <c r="D25" s="68">
        <v>2.5</v>
      </c>
      <c r="E25" s="64"/>
      <c r="F25" s="64"/>
    </row>
    <row r="26" spans="1:8" ht="15">
      <c r="A26" s="53" t="s">
        <v>15</v>
      </c>
      <c r="B26" s="66" t="s">
        <v>181</v>
      </c>
      <c r="C26" s="68">
        <v>13</v>
      </c>
      <c r="D26" s="68">
        <v>108.41499999999999</v>
      </c>
      <c r="E26" s="68"/>
      <c r="F26" s="68"/>
    </row>
    <row r="27" spans="1:8" ht="15">
      <c r="A27" s="53" t="s">
        <v>46</v>
      </c>
      <c r="B27" s="66" t="s">
        <v>181</v>
      </c>
      <c r="C27" s="68">
        <v>12</v>
      </c>
      <c r="D27" s="68">
        <v>252.4</v>
      </c>
      <c r="E27" s="64"/>
      <c r="F27" s="64"/>
    </row>
    <row r="28" spans="1:8" ht="15">
      <c r="A28" s="53" t="s">
        <v>8</v>
      </c>
      <c r="B28" s="66" t="s">
        <v>181</v>
      </c>
      <c r="C28" s="68">
        <v>27</v>
      </c>
      <c r="D28" s="68">
        <v>397.90000000000003</v>
      </c>
      <c r="E28" s="68"/>
      <c r="F28" s="68"/>
    </row>
    <row r="29" spans="1:8" ht="15">
      <c r="A29" s="53" t="s">
        <v>67</v>
      </c>
      <c r="B29" s="66" t="s">
        <v>181</v>
      </c>
      <c r="C29" s="68">
        <v>1</v>
      </c>
      <c r="D29" s="68">
        <v>0.9</v>
      </c>
      <c r="E29" s="64"/>
      <c r="F29" s="64"/>
    </row>
    <row r="30" spans="1:8" ht="15">
      <c r="A30" s="53" t="s">
        <v>125</v>
      </c>
      <c r="B30" s="66" t="s">
        <v>181</v>
      </c>
      <c r="C30" s="68">
        <v>1</v>
      </c>
      <c r="D30" s="68">
        <v>48.3</v>
      </c>
      <c r="E30" s="68"/>
      <c r="F30" s="68"/>
    </row>
    <row r="31" spans="1:8" ht="15">
      <c r="A31" s="53" t="s">
        <v>19</v>
      </c>
      <c r="B31" s="66" t="s">
        <v>181</v>
      </c>
      <c r="C31" s="68">
        <v>2</v>
      </c>
      <c r="D31" s="68">
        <v>1</v>
      </c>
      <c r="E31" s="64"/>
      <c r="F31" s="64"/>
    </row>
    <row r="32" spans="1:8" ht="15">
      <c r="A32" s="53" t="s">
        <v>59</v>
      </c>
      <c r="B32" s="66" t="s">
        <v>181</v>
      </c>
      <c r="C32" s="68">
        <v>7</v>
      </c>
      <c r="D32" s="68">
        <v>35.799999999999997</v>
      </c>
      <c r="E32" s="68"/>
      <c r="F32" s="68"/>
    </row>
    <row r="33" spans="3:6" ht="15">
      <c r="C33" s="61"/>
      <c r="D33" s="61"/>
      <c r="E33" s="64"/>
      <c r="F33" s="64"/>
    </row>
    <row r="34" spans="3:6" ht="15">
      <c r="C34" s="67"/>
      <c r="D34" s="57"/>
      <c r="E34" s="68"/>
      <c r="F34" s="68"/>
    </row>
    <row r="35" spans="3:6" ht="15">
      <c r="C35" s="61"/>
      <c r="D35" s="61"/>
      <c r="E35" s="64"/>
      <c r="F35" s="64"/>
    </row>
    <row r="36" spans="3:6" ht="15">
      <c r="C36" s="67"/>
      <c r="D36" s="57"/>
      <c r="E36" s="68"/>
      <c r="F36" s="68"/>
    </row>
    <row r="37" spans="3:6" ht="15">
      <c r="C37" s="61"/>
      <c r="D37" s="61"/>
      <c r="E37" s="64"/>
      <c r="F37" s="64"/>
    </row>
    <row r="38" spans="3:6" ht="15">
      <c r="C38" s="67"/>
      <c r="D38" s="57"/>
      <c r="E38" s="68"/>
      <c r="F38" s="68"/>
    </row>
    <row r="39" spans="3:6" ht="15">
      <c r="C39" s="55"/>
      <c r="D39" s="61"/>
      <c r="E39" s="64"/>
      <c r="F39" s="64"/>
    </row>
    <row r="40" spans="3:6" ht="15">
      <c r="C40" s="67"/>
      <c r="D40" s="57"/>
      <c r="E40" s="68"/>
      <c r="F40" s="68"/>
    </row>
    <row r="41" spans="3:6" ht="15">
      <c r="C41" s="62"/>
      <c r="D41" s="54"/>
      <c r="E41" s="58"/>
      <c r="F41" s="58"/>
    </row>
  </sheetData>
  <customSheetViews>
    <customSheetView guid="{5240E96E-1173-47E1-AE3A-F811C0117310}" state="hidden">
      <selection activeCell="N5" sqref="N5"/>
      <pageMargins left="0.7" right="0.7" top="0.75" bottom="0.75" header="0.3" footer="0.3"/>
      <pageSetup paperSize="9" orientation="portrait" horizontalDpi="300" verticalDpi="300" r:id="rId1"/>
    </customSheetView>
    <customSheetView guid="{11564B09-54F0-4988-B2F0-FFD853A95EEF}" state="hidden">
      <selection activeCell="N5" sqref="N5"/>
      <pageMargins left="0.7" right="0.7" top="0.75" bottom="0.75" header="0.3" footer="0.3"/>
      <pageSetup paperSize="9" orientation="portrait" horizontalDpi="300" verticalDpi="300" r:id="rId2"/>
    </customSheetView>
    <customSheetView guid="{8245A6B3-B7A5-4DC7-943E-9F325487C51F}" state="hidden">
      <selection activeCell="N5" sqref="N5"/>
      <pageMargins left="0.7" right="0.7" top="0.75" bottom="0.75" header="0.3" footer="0.3"/>
      <pageSetup paperSize="9" orientation="portrait" horizontalDpi="300" verticalDpi="300" r:id="rId3"/>
    </customSheetView>
    <customSheetView guid="{37CBB5BA-527B-4C3C-826A-B2B130AE789F}" showPageBreaks="1">
      <selection activeCell="C31" sqref="C31"/>
      <pageMargins left="0.7" right="0.7" top="0.75" bottom="0.75" header="0.3" footer="0.3"/>
      <pageSetup paperSize="9" orientation="portrait" horizontalDpi="300" verticalDpi="300" r:id="rId4"/>
    </customSheetView>
    <customSheetView guid="{A4B44EF9-97DB-4855-87FD-B7D84346D64F}">
      <selection activeCell="N5" sqref="N5"/>
      <pageMargins left="0.7" right="0.7" top="0.75" bottom="0.75" header="0.3" footer="0.3"/>
      <pageSetup paperSize="9" orientation="portrait" horizontalDpi="300" verticalDpi="300" r:id="rId5"/>
    </customSheetView>
    <customSheetView guid="{84C1700D-7AED-4E7C-B5FC-0D19FD4EE87D}">
      <selection activeCell="C20" sqref="C20"/>
      <pageMargins left="0.7" right="0.7" top="0.75" bottom="0.75" header="0.3" footer="0.3"/>
    </customSheetView>
    <customSheetView guid="{ECCF7016-6E0F-42DB-8A99-E8B80788149E}">
      <selection activeCell="C20" sqref="C20"/>
      <pageMargins left="0.7" right="0.7" top="0.75" bottom="0.75" header="0.3" footer="0.3"/>
    </customSheetView>
    <customSheetView guid="{53736D1F-747F-4D80-B8F0-1D68C2442125}">
      <selection activeCell="C20" sqref="C20"/>
      <pageMargins left="0.7" right="0.7" top="0.75" bottom="0.75" header="0.3" footer="0.3"/>
    </customSheetView>
    <customSheetView guid="{B80BF70A-5A8E-49EB-9ABD-667ACF8C345D}">
      <selection activeCell="C20" sqref="C20"/>
      <pageMargins left="0.7" right="0.7" top="0.75" bottom="0.75" header="0.3" footer="0.3"/>
    </customSheetView>
    <customSheetView guid="{2898B153-F533-41C7-94FF-F42ADDEC8EAC}">
      <selection activeCell="C20" sqref="C20"/>
      <pageMargins left="0.7" right="0.7" top="0.75" bottom="0.75" header="0.3" footer="0.3"/>
    </customSheetView>
    <customSheetView guid="{9E7C99E6-7541-4F7E-833D-E7BADA0C423C}">
      <selection activeCell="C20" sqref="C20"/>
      <pageMargins left="0.7" right="0.7" top="0.75" bottom="0.75" header="0.3" footer="0.3"/>
    </customSheetView>
    <customSheetView guid="{A48C0C0E-BC46-46B4-BFE9-B84C2CCFF47D}">
      <selection activeCell="C20" sqref="C20"/>
      <pageMargins left="0.7" right="0.7" top="0.75" bottom="0.75" header="0.3" footer="0.3"/>
    </customSheetView>
    <customSheetView guid="{811A19FA-9C35-44B2-94DC-B54BFF9C762A}">
      <selection activeCell="C20" sqref="C20"/>
      <pageMargins left="0.7" right="0.7" top="0.75" bottom="0.75" header="0.3" footer="0.3"/>
    </customSheetView>
    <customSheetView guid="{06A7B41C-A452-4CDD-840E-6EAFC6DE7D70}">
      <selection activeCell="C20" sqref="C20"/>
      <pageMargins left="0.7" right="0.7" top="0.75" bottom="0.75" header="0.3" footer="0.3"/>
    </customSheetView>
    <customSheetView guid="{8B274250-CE62-4729-9551-5A6A95584537}">
      <selection activeCell="C20" sqref="C20"/>
      <pageMargins left="0.7" right="0.7" top="0.75" bottom="0.75" header="0.3" footer="0.3"/>
    </customSheetView>
    <customSheetView guid="{A8E13145-6B1C-47F6-9682-8057FAB17B88}">
      <selection activeCell="N5" sqref="N5"/>
      <pageMargins left="0.7" right="0.7" top="0.75" bottom="0.75" header="0.3" footer="0.3"/>
      <pageSetup paperSize="9" orientation="portrait" horizontalDpi="300" verticalDpi="300" r:id="rId6"/>
    </customSheetView>
    <customSheetView guid="{003A858C-80B6-4526-ABFD-EFF9F1451C25}" state="hidden">
      <selection activeCell="N5" sqref="N5"/>
      <pageMargins left="0.7" right="0.7" top="0.75" bottom="0.75" header="0.3" footer="0.3"/>
      <pageSetup paperSize="9" orientation="portrait" horizontalDpi="300" verticalDpi="300" r:id="rId7"/>
    </customSheetView>
    <customSheetView guid="{B5C466F2-5C9E-412A-929E-C1EA27CC66BC}" state="hidden">
      <selection activeCell="N5" sqref="N5"/>
      <pageMargins left="0.7" right="0.7" top="0.75" bottom="0.75" header="0.3" footer="0.3"/>
      <pageSetup paperSize="9" orientation="portrait" horizontalDpi="300" verticalDpi="300" r:id="rId8"/>
    </customSheetView>
    <customSheetView guid="{1CEFA5B2-DA4C-4942-BDDF-2AB31FAE8E89}" state="hidden">
      <selection activeCell="N5" sqref="N5"/>
      <pageMargins left="0.7" right="0.7" top="0.75" bottom="0.75" header="0.3" footer="0.3"/>
      <pageSetup paperSize="9" orientation="portrait" horizontalDpi="300" verticalDpi="300" r:id="rId9"/>
    </customSheetView>
  </customSheetViews>
  <mergeCells count="7">
    <mergeCell ref="B2:B3"/>
    <mergeCell ref="C2:C3"/>
    <mergeCell ref="A2:A3"/>
    <mergeCell ref="D2:H2"/>
    <mergeCell ref="M2:N2"/>
    <mergeCell ref="J2:J3"/>
    <mergeCell ref="K2:L2"/>
  </mergeCells>
  <pageMargins left="0.7" right="0.7" top="0.75" bottom="0.75" header="0.3" footer="0.3"/>
  <pageSetup paperSize="9" orientation="portrait" horizontalDpi="300" verticalDpi="300"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
  <sheetViews>
    <sheetView workbookViewId="0">
      <selection activeCell="E35" sqref="E35"/>
    </sheetView>
  </sheetViews>
  <sheetFormatPr defaultRowHeight="15"/>
  <cols>
    <col min="1" max="1" width="12" customWidth="1"/>
    <col min="2" max="2" width="11" customWidth="1"/>
    <col min="3" max="3" width="10.7109375" customWidth="1"/>
    <col min="4" max="4" width="9.5703125" customWidth="1"/>
    <col min="5" max="6" width="11.28515625" customWidth="1"/>
  </cols>
  <sheetData>
    <row r="1" spans="1:7">
      <c r="B1" s="259" t="s">
        <v>116</v>
      </c>
      <c r="C1" s="260"/>
      <c r="D1" s="261"/>
      <c r="E1" s="259" t="s">
        <v>117</v>
      </c>
      <c r="F1" s="260"/>
      <c r="G1" s="261"/>
    </row>
    <row r="2" spans="1:7">
      <c r="B2" s="35" t="s">
        <v>189</v>
      </c>
      <c r="C2" s="36">
        <v>2020</v>
      </c>
      <c r="D2" s="37">
        <v>2021</v>
      </c>
      <c r="E2" s="35" t="s">
        <v>189</v>
      </c>
      <c r="F2" s="36">
        <v>2020</v>
      </c>
      <c r="G2" s="37">
        <v>2021</v>
      </c>
    </row>
    <row r="3" spans="1:7">
      <c r="A3" t="s">
        <v>188</v>
      </c>
      <c r="B3" s="38">
        <v>1855.2</v>
      </c>
      <c r="C3" s="39">
        <v>723.9</v>
      </c>
      <c r="D3" s="40">
        <v>1131.4000000000001</v>
      </c>
      <c r="E3" s="38"/>
      <c r="F3" s="39"/>
      <c r="G3" s="40"/>
    </row>
    <row r="4" spans="1:7">
      <c r="A4" t="s">
        <v>190</v>
      </c>
      <c r="B4" s="38">
        <v>605.29999999999995</v>
      </c>
      <c r="C4" s="39">
        <v>200.7</v>
      </c>
      <c r="D4" s="40">
        <v>404.6</v>
      </c>
      <c r="E4" s="38"/>
      <c r="F4" s="39"/>
      <c r="G4" s="40"/>
    </row>
    <row r="5" spans="1:7">
      <c r="A5" t="s">
        <v>180</v>
      </c>
      <c r="B5" s="38">
        <v>1654.1</v>
      </c>
      <c r="C5" s="39">
        <v>758.5</v>
      </c>
      <c r="D5" s="40">
        <v>895.5</v>
      </c>
      <c r="E5" s="38"/>
      <c r="F5" s="39"/>
      <c r="G5" s="40"/>
    </row>
    <row r="6" spans="1:7">
      <c r="A6" s="34" t="s">
        <v>49</v>
      </c>
      <c r="B6" s="41">
        <f>SUM(B3:B5)</f>
        <v>4114.6000000000004</v>
      </c>
      <c r="C6" s="42">
        <f t="shared" ref="C6:D6" si="0">SUM(C3:C5)</f>
        <v>1683.1</v>
      </c>
      <c r="D6" s="43">
        <f t="shared" si="0"/>
        <v>2431.5</v>
      </c>
      <c r="E6" s="41">
        <f t="shared" ref="E6" si="1">SUM(E3:E5)</f>
        <v>0</v>
      </c>
      <c r="F6" s="42">
        <f t="shared" ref="F6" si="2">SUM(F3:F5)</f>
        <v>0</v>
      </c>
      <c r="G6" s="43">
        <f t="shared" ref="G6" si="3">SUM(G3:G5)</f>
        <v>0</v>
      </c>
    </row>
  </sheetData>
  <customSheetViews>
    <customSheetView guid="{5240E96E-1173-47E1-AE3A-F811C0117310}" state="hidden">
      <selection activeCell="E35" sqref="E35"/>
      <pageMargins left="0.7" right="0.7" top="0.75" bottom="0.75" header="0.3" footer="0.3"/>
      <pageSetup paperSize="9" orientation="portrait" r:id="rId1"/>
    </customSheetView>
    <customSheetView guid="{11564B09-54F0-4988-B2F0-FFD853A95EEF}" state="hidden">
      <selection activeCell="E35" sqref="E35"/>
      <pageMargins left="0.7" right="0.7" top="0.75" bottom="0.75" header="0.3" footer="0.3"/>
      <pageSetup paperSize="9" orientation="portrait" r:id="rId2"/>
    </customSheetView>
    <customSheetView guid="{8245A6B3-B7A5-4DC7-943E-9F325487C51F}" state="hidden">
      <selection activeCell="E35" sqref="E35"/>
      <pageMargins left="0.7" right="0.7" top="0.75" bottom="0.75" header="0.3" footer="0.3"/>
      <pageSetup paperSize="9" orientation="portrait" r:id="rId3"/>
    </customSheetView>
    <customSheetView guid="{37CBB5BA-527B-4C3C-826A-B2B130AE789F}" showPageBreaks="1">
      <selection activeCell="D2" sqref="D2"/>
      <pageMargins left="0.7" right="0.7" top="0.75" bottom="0.75" header="0.3" footer="0.3"/>
      <pageSetup paperSize="9" orientation="portrait" r:id="rId4"/>
    </customSheetView>
    <customSheetView guid="{A4B44EF9-97DB-4855-87FD-B7D84346D64F}">
      <selection activeCell="E35" sqref="E35"/>
      <pageMargins left="0.7" right="0.7" top="0.75" bottom="0.75" header="0.3" footer="0.3"/>
      <pageSetup paperSize="9" orientation="portrait" r:id="rId5"/>
    </customSheetView>
    <customSheetView guid="{84C1700D-7AED-4E7C-B5FC-0D19FD4EE87D}">
      <selection activeCell="E26" sqref="E26"/>
      <pageMargins left="0.7" right="0.7" top="0.75" bottom="0.75" header="0.3" footer="0.3"/>
      <pageSetup paperSize="9" orientation="portrait" r:id="rId6"/>
    </customSheetView>
    <customSheetView guid="{ECCF7016-6E0F-42DB-8A99-E8B80788149E}">
      <selection activeCell="E26" sqref="E26"/>
      <pageMargins left="0.7" right="0.7" top="0.75" bottom="0.75" header="0.3" footer="0.3"/>
      <pageSetup paperSize="9" orientation="portrait" r:id="rId7"/>
    </customSheetView>
    <customSheetView guid="{53736D1F-747F-4D80-B8F0-1D68C2442125}">
      <selection activeCell="E26" sqref="E26"/>
      <pageMargins left="0.7" right="0.7" top="0.75" bottom="0.75" header="0.3" footer="0.3"/>
      <pageSetup paperSize="9" orientation="portrait" r:id="rId8"/>
    </customSheetView>
    <customSheetView guid="{B80BF70A-5A8E-49EB-9ABD-667ACF8C345D}">
      <selection activeCell="H19" sqref="H19"/>
      <pageMargins left="0.7" right="0.7" top="0.75" bottom="0.75" header="0.3" footer="0.3"/>
      <pageSetup paperSize="9" orientation="portrait" r:id="rId9"/>
    </customSheetView>
    <customSheetView guid="{2898B153-F533-41C7-94FF-F42ADDEC8EAC}">
      <selection activeCell="E26" sqref="E26"/>
      <pageMargins left="0.7" right="0.7" top="0.75" bottom="0.75" header="0.3" footer="0.3"/>
      <pageSetup paperSize="9" orientation="portrait" r:id="rId10"/>
    </customSheetView>
    <customSheetView guid="{9E7C99E6-7541-4F7E-833D-E7BADA0C423C}">
      <selection activeCell="E26" sqref="E26"/>
      <pageMargins left="0.7" right="0.7" top="0.75" bottom="0.75" header="0.3" footer="0.3"/>
      <pageSetup paperSize="9" orientation="portrait" r:id="rId11"/>
    </customSheetView>
    <customSheetView guid="{D7412AB4-F3C5-43CF-BB88-DAFE149381E2}">
      <selection activeCell="H19" sqref="H19"/>
      <pageMargins left="0.7" right="0.7" top="0.75" bottom="0.75" header="0.3" footer="0.3"/>
      <pageSetup paperSize="9" orientation="portrait" r:id="rId12"/>
    </customSheetView>
    <customSheetView guid="{290A5D92-31E1-4764-AA28-13F81310BFB6}">
      <selection activeCell="H19" sqref="H19"/>
      <pageMargins left="0.7" right="0.7" top="0.75" bottom="0.75" header="0.3" footer="0.3"/>
      <pageSetup paperSize="9" orientation="portrait" r:id="rId13"/>
    </customSheetView>
    <customSheetView guid="{71053950-8553-412F-8392-254D194056A7}">
      <selection activeCell="H19" sqref="H19"/>
      <pageMargins left="0.7" right="0.7" top="0.75" bottom="0.75" header="0.3" footer="0.3"/>
      <pageSetup paperSize="9" orientation="portrait" r:id="rId14"/>
    </customSheetView>
    <customSheetView guid="{7813788F-5CE9-441E-86A0-5A907DF67FE6}">
      <selection activeCell="H19" sqref="H19"/>
      <pageMargins left="0.7" right="0.7" top="0.75" bottom="0.75" header="0.3" footer="0.3"/>
      <pageSetup paperSize="9" orientation="portrait" r:id="rId15"/>
    </customSheetView>
    <customSheetView guid="{F06A3898-4E5F-4DC1-8952-1FF5723044A8}">
      <selection activeCell="H19" sqref="H19"/>
      <pageMargins left="0.7" right="0.7" top="0.75" bottom="0.75" header="0.3" footer="0.3"/>
      <pageSetup paperSize="9" orientation="portrait" r:id="rId16"/>
    </customSheetView>
    <customSheetView guid="{D0647560-CA37-4E4E-BA6E-DD84091674FD}">
      <selection activeCell="H19" sqref="H19"/>
      <pageMargins left="0.7" right="0.7" top="0.75" bottom="0.75" header="0.3" footer="0.3"/>
      <pageSetup paperSize="9" orientation="portrait" r:id="rId17"/>
    </customSheetView>
    <customSheetView guid="{CBBD8B8F-A889-447B-8578-464927FD48C2}">
      <selection activeCell="H19" sqref="H19"/>
      <pageMargins left="0.7" right="0.7" top="0.75" bottom="0.75" header="0.3" footer="0.3"/>
      <pageSetup paperSize="9" orientation="portrait" r:id="rId18"/>
    </customSheetView>
    <customSheetView guid="{51D40D01-25E6-4D90-9410-86F83E900AFD}">
      <selection activeCell="H19" sqref="H19"/>
      <pageMargins left="0.7" right="0.7" top="0.75" bottom="0.75" header="0.3" footer="0.3"/>
      <pageSetup paperSize="9" orientation="portrait" r:id="rId19"/>
    </customSheetView>
    <customSheetView guid="{A48C0C0E-BC46-46B4-BFE9-B84C2CCFF47D}">
      <selection activeCell="H19" sqref="H19"/>
      <pageMargins left="0.7" right="0.7" top="0.75" bottom="0.75" header="0.3" footer="0.3"/>
      <pageSetup paperSize="9" orientation="portrait" r:id="rId20"/>
    </customSheetView>
    <customSheetView guid="{811A19FA-9C35-44B2-94DC-B54BFF9C762A}">
      <selection activeCell="E26" sqref="E26"/>
      <pageMargins left="0.7" right="0.7" top="0.75" bottom="0.75" header="0.3" footer="0.3"/>
      <pageSetup paperSize="9" orientation="portrait" r:id="rId21"/>
    </customSheetView>
    <customSheetView guid="{06A7B41C-A452-4CDD-840E-6EAFC6DE7D70}">
      <selection activeCell="H19" sqref="H19"/>
      <pageMargins left="0.7" right="0.7" top="0.75" bottom="0.75" header="0.3" footer="0.3"/>
      <pageSetup paperSize="9" orientation="portrait" r:id="rId22"/>
    </customSheetView>
    <customSheetView guid="{8B274250-CE62-4729-9551-5A6A95584537}">
      <selection activeCell="J24" sqref="J24"/>
      <pageMargins left="0.7" right="0.7" top="0.75" bottom="0.75" header="0.3" footer="0.3"/>
      <pageSetup paperSize="9" orientation="portrait" r:id="rId23"/>
    </customSheetView>
    <customSheetView guid="{A8E13145-6B1C-47F6-9682-8057FAB17B88}">
      <selection activeCell="E35" sqref="E35"/>
      <pageMargins left="0.7" right="0.7" top="0.75" bottom="0.75" header="0.3" footer="0.3"/>
      <pageSetup paperSize="9" orientation="portrait" r:id="rId24"/>
    </customSheetView>
    <customSheetView guid="{003A858C-80B6-4526-ABFD-EFF9F1451C25}" state="hidden">
      <selection activeCell="E35" sqref="E35"/>
      <pageMargins left="0.7" right="0.7" top="0.75" bottom="0.75" header="0.3" footer="0.3"/>
      <pageSetup paperSize="9" orientation="portrait" r:id="rId25"/>
    </customSheetView>
    <customSheetView guid="{B5C466F2-5C9E-412A-929E-C1EA27CC66BC}" showPageBreaks="1">
      <selection activeCell="H19" sqref="H19"/>
      <pageMargins left="0.7" right="0.7" top="0.75" bottom="0.75" header="0.3" footer="0.3"/>
      <pageSetup paperSize="9" orientation="portrait" r:id="rId26"/>
    </customSheetView>
    <customSheetView guid="{1CEFA5B2-DA4C-4942-BDDF-2AB31FAE8E89}" state="hidden">
      <selection activeCell="E35" sqref="E35"/>
      <pageMargins left="0.7" right="0.7" top="0.75" bottom="0.75" header="0.3" footer="0.3"/>
      <pageSetup paperSize="9" orientation="portrait" r:id="rId27"/>
    </customSheetView>
  </customSheetViews>
  <mergeCells count="2">
    <mergeCell ref="B1:D1"/>
    <mergeCell ref="E1:G1"/>
  </mergeCells>
  <pageMargins left="0.7" right="0.7" top="0.75" bottom="0.75" header="0.3" footer="0.3"/>
  <pageSetup paperSize="9" orientation="portrait"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7"/>
  <sheetViews>
    <sheetView workbookViewId="0">
      <pane ySplit="1" topLeftCell="A2" activePane="bottomLeft" state="frozen"/>
      <selection pane="bottomLeft" activeCell="E19" sqref="E19"/>
    </sheetView>
  </sheetViews>
  <sheetFormatPr defaultColWidth="9.140625" defaultRowHeight="12.75"/>
  <cols>
    <col min="1" max="1" width="7.42578125" style="45" customWidth="1"/>
    <col min="2" max="2" width="42.140625" style="45" customWidth="1"/>
    <col min="3" max="3" width="15.7109375" style="45" customWidth="1"/>
    <col min="4" max="4" width="17.42578125" style="45" customWidth="1"/>
    <col min="5" max="5" width="17" style="45" customWidth="1"/>
    <col min="6" max="6" width="11.5703125" style="45" customWidth="1"/>
    <col min="7" max="7" width="11.140625" style="45" customWidth="1"/>
    <col min="8" max="8" width="11.5703125" style="45" customWidth="1"/>
    <col min="9" max="16384" width="9.140625" style="45"/>
  </cols>
  <sheetData>
    <row r="1" spans="2:4" ht="25.5">
      <c r="B1" s="49"/>
      <c r="C1" s="182" t="s">
        <v>281</v>
      </c>
      <c r="D1" s="182" t="s">
        <v>277</v>
      </c>
    </row>
    <row r="2" spans="2:4">
      <c r="B2" s="49" t="s">
        <v>278</v>
      </c>
      <c r="C2" s="49">
        <f>SUM(C3:C4,C8)</f>
        <v>1076.8079999999998</v>
      </c>
      <c r="D2" s="49">
        <f>SUM(D3:D4,D8)</f>
        <v>938.02</v>
      </c>
    </row>
    <row r="3" spans="2:4">
      <c r="B3" s="47" t="s">
        <v>279</v>
      </c>
      <c r="C3" s="47">
        <v>523.21</v>
      </c>
      <c r="D3" s="47">
        <v>449.31</v>
      </c>
    </row>
    <row r="4" spans="2:4">
      <c r="B4" s="47" t="s">
        <v>289</v>
      </c>
      <c r="C4" s="47">
        <f>490.356+5.7+44.182</f>
        <v>540.23799999999994</v>
      </c>
      <c r="D4" s="47">
        <f>SUM(D5:D7)</f>
        <v>488.71000000000004</v>
      </c>
    </row>
    <row r="5" spans="2:4">
      <c r="B5" s="187" t="s">
        <v>180</v>
      </c>
      <c r="C5" s="187">
        <v>215.99</v>
      </c>
      <c r="D5" s="187">
        <f>197.43+5.7</f>
        <v>203.13</v>
      </c>
    </row>
    <row r="6" spans="2:4">
      <c r="B6" s="187" t="s">
        <v>187</v>
      </c>
      <c r="C6" s="187">
        <v>202.73</v>
      </c>
      <c r="D6" s="187">
        <v>171.33</v>
      </c>
    </row>
    <row r="7" spans="2:4">
      <c r="B7" s="187" t="s">
        <v>184</v>
      </c>
      <c r="C7" s="187">
        <v>121.52</v>
      </c>
      <c r="D7" s="187">
        <v>114.25</v>
      </c>
    </row>
    <row r="8" spans="2:4">
      <c r="B8" s="47" t="s">
        <v>290</v>
      </c>
      <c r="C8" s="47">
        <v>13.36</v>
      </c>
      <c r="D8" s="47">
        <v>0</v>
      </c>
    </row>
    <row r="9" spans="2:4">
      <c r="B9" s="49" t="s">
        <v>280</v>
      </c>
      <c r="C9" s="49">
        <f>SUM(C16,C35,C61)</f>
        <v>1063.5519999999999</v>
      </c>
      <c r="D9" s="49">
        <f>SUM(D16,D35,D61)</f>
        <v>764</v>
      </c>
    </row>
    <row r="10" spans="2:4">
      <c r="B10" s="47" t="s">
        <v>180</v>
      </c>
      <c r="C10" s="47">
        <f>SUM(C17,C36,C62)</f>
        <v>856.43700000000001</v>
      </c>
      <c r="D10" s="47">
        <f>SUM(D17,D36,D62)</f>
        <v>607.83999999999992</v>
      </c>
    </row>
    <row r="11" spans="2:4">
      <c r="B11" s="47" t="s">
        <v>184</v>
      </c>
      <c r="C11" s="47">
        <f>SUM(C18,C64)</f>
        <v>116.69999999999999</v>
      </c>
      <c r="D11" s="47">
        <f>SUM(D18,D64)</f>
        <v>80.335000000000008</v>
      </c>
    </row>
    <row r="12" spans="2:4">
      <c r="B12" s="47" t="s">
        <v>187</v>
      </c>
      <c r="C12" s="47">
        <f>SUM(C19,C37,C63)</f>
        <v>345.78499999999997</v>
      </c>
      <c r="D12" s="47">
        <f>SUM(D19,D37,D63)</f>
        <v>250.79500000000002</v>
      </c>
    </row>
    <row r="13" spans="2:4">
      <c r="B13" s="47" t="s">
        <v>283</v>
      </c>
      <c r="C13" s="47">
        <f>C38</f>
        <v>7.1999999999999993</v>
      </c>
      <c r="D13" s="47">
        <f>D38</f>
        <v>4.5</v>
      </c>
    </row>
    <row r="14" spans="2:4">
      <c r="B14" s="183"/>
      <c r="C14" s="183"/>
      <c r="D14" s="183"/>
    </row>
    <row r="15" spans="2:4">
      <c r="B15" s="183"/>
      <c r="C15" s="184"/>
      <c r="D15" s="184"/>
    </row>
    <row r="16" spans="2:4">
      <c r="B16" s="49" t="s">
        <v>282</v>
      </c>
      <c r="C16" s="49">
        <f>SUM(C20:C33)</f>
        <v>302.59499999999997</v>
      </c>
      <c r="D16" s="49">
        <f>SUM(D20:D33)</f>
        <v>192.79500000000002</v>
      </c>
    </row>
    <row r="17" spans="1:5">
      <c r="B17" s="47" t="s">
        <v>180</v>
      </c>
      <c r="C17" s="47">
        <f>SUM(C20,C21:C29)</f>
        <v>272.39499999999998</v>
      </c>
      <c r="D17" s="47">
        <f>SUM(D20,D21:D29)</f>
        <v>170.995</v>
      </c>
    </row>
    <row r="18" spans="1:5">
      <c r="B18" s="47" t="s">
        <v>184</v>
      </c>
      <c r="C18" s="47">
        <f>SUM(C26:C27)</f>
        <v>24.585000000000001</v>
      </c>
      <c r="D18" s="47">
        <f>SUM(D26:D27)</f>
        <v>11.585000000000001</v>
      </c>
    </row>
    <row r="19" spans="1:5">
      <c r="B19" s="47" t="s">
        <v>187</v>
      </c>
      <c r="C19" s="47">
        <f>SUM(C25:C29)</f>
        <v>76.784999999999997</v>
      </c>
      <c r="D19" s="47">
        <f>SUM(D25:D29)</f>
        <v>53.685000000000002</v>
      </c>
    </row>
    <row r="20" spans="1:5" ht="25.5">
      <c r="A20" s="71" t="s">
        <v>59</v>
      </c>
      <c r="B20" s="5" t="s">
        <v>60</v>
      </c>
      <c r="C20" s="156">
        <v>2.61</v>
      </c>
      <c r="D20" s="156">
        <v>2.61</v>
      </c>
      <c r="E20" s="32" t="s">
        <v>180</v>
      </c>
    </row>
    <row r="21" spans="1:5" ht="38.25">
      <c r="A21" s="71" t="s">
        <v>46</v>
      </c>
      <c r="B21" s="69" t="s">
        <v>215</v>
      </c>
      <c r="C21" s="154">
        <v>20</v>
      </c>
      <c r="D21" s="155">
        <v>17.3</v>
      </c>
      <c r="E21" s="31" t="s">
        <v>180</v>
      </c>
    </row>
    <row r="22" spans="1:5" ht="51">
      <c r="A22" s="71" t="s">
        <v>46</v>
      </c>
      <c r="B22" s="5" t="s">
        <v>155</v>
      </c>
      <c r="C22" s="154">
        <v>86.5</v>
      </c>
      <c r="D22" s="155">
        <v>81.3</v>
      </c>
      <c r="E22" s="31" t="s">
        <v>180</v>
      </c>
    </row>
    <row r="23" spans="1:5">
      <c r="A23" s="71" t="s">
        <v>46</v>
      </c>
      <c r="B23" s="5" t="s">
        <v>156</v>
      </c>
      <c r="C23" s="154">
        <v>12.3</v>
      </c>
      <c r="D23" s="155">
        <v>10.3</v>
      </c>
      <c r="E23" s="31" t="s">
        <v>180</v>
      </c>
    </row>
    <row r="24" spans="1:5" ht="38.25">
      <c r="A24" s="71" t="s">
        <v>46</v>
      </c>
      <c r="B24" s="5" t="s">
        <v>92</v>
      </c>
      <c r="C24" s="154">
        <v>74.2</v>
      </c>
      <c r="D24" s="154">
        <v>5.8</v>
      </c>
      <c r="E24" s="31" t="s">
        <v>180</v>
      </c>
    </row>
    <row r="25" spans="1:5" ht="76.5">
      <c r="A25" s="71" t="s">
        <v>46</v>
      </c>
      <c r="B25" s="5" t="s">
        <v>152</v>
      </c>
      <c r="C25" s="156">
        <v>38</v>
      </c>
      <c r="D25" s="157">
        <v>29</v>
      </c>
      <c r="E25" s="31" t="s">
        <v>180</v>
      </c>
    </row>
    <row r="26" spans="1:5" ht="38.25">
      <c r="A26" s="71" t="s">
        <v>9</v>
      </c>
      <c r="B26" s="5" t="s">
        <v>39</v>
      </c>
      <c r="C26" s="154">
        <v>17</v>
      </c>
      <c r="D26" s="154">
        <v>4</v>
      </c>
      <c r="E26" s="32" t="s">
        <v>184</v>
      </c>
    </row>
    <row r="27" spans="1:5" ht="63.75">
      <c r="A27" s="71" t="s">
        <v>9</v>
      </c>
      <c r="B27" s="22" t="s">
        <v>205</v>
      </c>
      <c r="C27" s="154">
        <v>7.585</v>
      </c>
      <c r="D27" s="154">
        <v>7.585</v>
      </c>
      <c r="E27" s="32" t="s">
        <v>184</v>
      </c>
    </row>
    <row r="28" spans="1:5" ht="25.5">
      <c r="A28" s="71" t="s">
        <v>8</v>
      </c>
      <c r="B28" s="5" t="s">
        <v>72</v>
      </c>
      <c r="C28" s="154">
        <v>10.199999999999999</v>
      </c>
      <c r="D28" s="155">
        <v>9.1</v>
      </c>
      <c r="E28" s="31" t="s">
        <v>187</v>
      </c>
    </row>
    <row r="29" spans="1:5" ht="51">
      <c r="A29" s="71" t="s">
        <v>8</v>
      </c>
      <c r="B29" s="5" t="s">
        <v>114</v>
      </c>
      <c r="C29" s="154">
        <v>4</v>
      </c>
      <c r="D29" s="155">
        <v>4</v>
      </c>
      <c r="E29" s="31" t="s">
        <v>187</v>
      </c>
    </row>
    <row r="30" spans="1:5">
      <c r="A30" s="71" t="s">
        <v>8</v>
      </c>
      <c r="B30" s="5" t="s">
        <v>66</v>
      </c>
      <c r="C30" s="154">
        <v>6</v>
      </c>
      <c r="D30" s="154">
        <v>6</v>
      </c>
      <c r="E30" s="31" t="s">
        <v>187</v>
      </c>
    </row>
    <row r="31" spans="1:5">
      <c r="A31" s="71" t="s">
        <v>67</v>
      </c>
      <c r="B31" s="5" t="s">
        <v>139</v>
      </c>
      <c r="C31" s="154">
        <v>5.9</v>
      </c>
      <c r="D31" s="154">
        <v>0.9</v>
      </c>
      <c r="E31" s="31" t="s">
        <v>187</v>
      </c>
    </row>
    <row r="32" spans="1:5" ht="38.25">
      <c r="A32" s="71" t="s">
        <v>8</v>
      </c>
      <c r="B32" s="22" t="s">
        <v>141</v>
      </c>
      <c r="C32" s="154">
        <v>4.7</v>
      </c>
      <c r="D32" s="154">
        <v>2.8</v>
      </c>
      <c r="E32" s="31" t="s">
        <v>187</v>
      </c>
    </row>
    <row r="33" spans="1:6" ht="25.5">
      <c r="A33" s="71" t="s">
        <v>8</v>
      </c>
      <c r="B33" s="5" t="s">
        <v>144</v>
      </c>
      <c r="C33" s="154">
        <v>13.6</v>
      </c>
      <c r="D33" s="155">
        <v>12.1</v>
      </c>
      <c r="E33" s="31" t="s">
        <v>187</v>
      </c>
    </row>
    <row r="35" spans="1:6">
      <c r="B35" s="49" t="s">
        <v>284</v>
      </c>
      <c r="C35" s="49">
        <f>SUM(C39:C59)</f>
        <v>416.892</v>
      </c>
      <c r="D35" s="49">
        <f>SUM(D39:D59)</f>
        <v>317.79500000000002</v>
      </c>
    </row>
    <row r="36" spans="1:6">
      <c r="B36" s="47" t="s">
        <v>180</v>
      </c>
      <c r="C36" s="47">
        <f>SUM(C39,C40:C55,C46,C47:C58,C52)</f>
        <v>529.09199999999998</v>
      </c>
      <c r="D36" s="47">
        <f>SUM(D39,D40:D55,D46,D47:D58,D52)</f>
        <v>383.29500000000002</v>
      </c>
    </row>
    <row r="37" spans="1:6">
      <c r="B37" s="47" t="s">
        <v>187</v>
      </c>
      <c r="C37" s="47">
        <f>SUM(C54,C56,C57:C58,C59)</f>
        <v>72</v>
      </c>
      <c r="D37" s="47">
        <f>SUM(D54,D56,D57:D58,D59)</f>
        <v>66</v>
      </c>
    </row>
    <row r="38" spans="1:6">
      <c r="B38" s="47" t="s">
        <v>183</v>
      </c>
      <c r="C38" s="47">
        <f>SUM(C53,C55)</f>
        <v>7.1999999999999993</v>
      </c>
      <c r="D38" s="47">
        <f>SUM(D53,D55)</f>
        <v>4.5</v>
      </c>
    </row>
    <row r="39" spans="1:6" ht="63.75">
      <c r="A39" s="21" t="s">
        <v>9</v>
      </c>
      <c r="B39" s="21" t="s">
        <v>37</v>
      </c>
      <c r="C39" s="154">
        <v>50</v>
      </c>
      <c r="D39" s="155">
        <v>50</v>
      </c>
      <c r="E39" s="31" t="s">
        <v>180</v>
      </c>
    </row>
    <row r="40" spans="1:6" ht="51">
      <c r="A40" s="71" t="s">
        <v>9</v>
      </c>
      <c r="B40" s="44" t="s">
        <v>44</v>
      </c>
      <c r="C40" s="154">
        <v>1.282</v>
      </c>
      <c r="D40" s="155">
        <v>0.84499999999999997</v>
      </c>
      <c r="E40" s="31" t="s">
        <v>180</v>
      </c>
    </row>
    <row r="41" spans="1:6" ht="51">
      <c r="A41" s="21" t="s">
        <v>9</v>
      </c>
      <c r="B41" s="21" t="s">
        <v>58</v>
      </c>
      <c r="C41" s="154">
        <v>20</v>
      </c>
      <c r="D41" s="155">
        <v>5</v>
      </c>
      <c r="E41" s="31" t="s">
        <v>180</v>
      </c>
    </row>
    <row r="42" spans="1:6" ht="25.5">
      <c r="A42" s="71" t="s">
        <v>59</v>
      </c>
      <c r="B42" s="5" t="s">
        <v>62</v>
      </c>
      <c r="C42" s="156">
        <v>2.11</v>
      </c>
      <c r="D42" s="157">
        <v>0</v>
      </c>
      <c r="E42" s="31" t="s">
        <v>180</v>
      </c>
    </row>
    <row r="43" spans="1:6" ht="25.5">
      <c r="A43" s="71" t="s">
        <v>73</v>
      </c>
      <c r="B43" s="5" t="s">
        <v>74</v>
      </c>
      <c r="C43" s="154">
        <v>15</v>
      </c>
      <c r="D43" s="155">
        <v>3.75</v>
      </c>
      <c r="E43" s="31" t="s">
        <v>180</v>
      </c>
    </row>
    <row r="44" spans="1:6" ht="51">
      <c r="A44" s="23" t="s">
        <v>9</v>
      </c>
      <c r="B44" s="6" t="s">
        <v>153</v>
      </c>
      <c r="C44" s="154">
        <v>105.3</v>
      </c>
      <c r="D44" s="155">
        <v>93.7</v>
      </c>
      <c r="E44" s="31" t="s">
        <v>180</v>
      </c>
    </row>
    <row r="45" spans="1:6" ht="25.5">
      <c r="A45" s="71" t="s">
        <v>96</v>
      </c>
      <c r="B45" s="5" t="s">
        <v>159</v>
      </c>
      <c r="C45" s="154">
        <v>57</v>
      </c>
      <c r="D45" s="155">
        <v>57</v>
      </c>
      <c r="E45" s="31" t="s">
        <v>180</v>
      </c>
    </row>
    <row r="46" spans="1:6" ht="51">
      <c r="A46" s="15" t="s">
        <v>97</v>
      </c>
      <c r="B46" s="5" t="s">
        <v>162</v>
      </c>
      <c r="C46" s="156">
        <v>13</v>
      </c>
      <c r="D46" s="157">
        <v>5</v>
      </c>
      <c r="E46" s="32" t="s">
        <v>285</v>
      </c>
      <c r="F46" s="45" t="s">
        <v>288</v>
      </c>
    </row>
    <row r="47" spans="1:6" ht="38.25">
      <c r="A47" s="71" t="s">
        <v>97</v>
      </c>
      <c r="B47" s="5" t="s">
        <v>164</v>
      </c>
      <c r="C47" s="154">
        <v>10</v>
      </c>
      <c r="D47" s="155">
        <v>5</v>
      </c>
      <c r="E47" s="32" t="s">
        <v>285</v>
      </c>
      <c r="F47" s="45" t="s">
        <v>288</v>
      </c>
    </row>
    <row r="48" spans="1:6" ht="114.75">
      <c r="A48" s="71" t="s">
        <v>97</v>
      </c>
      <c r="B48" s="5" t="s">
        <v>165</v>
      </c>
      <c r="C48" s="154">
        <v>20</v>
      </c>
      <c r="D48" s="155">
        <v>5</v>
      </c>
      <c r="E48" s="32" t="s">
        <v>286</v>
      </c>
      <c r="F48" s="45" t="s">
        <v>288</v>
      </c>
    </row>
    <row r="49" spans="1:6" ht="102">
      <c r="A49" s="71" t="s">
        <v>97</v>
      </c>
      <c r="B49" s="5" t="s">
        <v>166</v>
      </c>
      <c r="C49" s="154">
        <v>14</v>
      </c>
      <c r="D49" s="155">
        <v>5</v>
      </c>
      <c r="E49" s="32" t="s">
        <v>286</v>
      </c>
      <c r="F49" s="45" t="s">
        <v>288</v>
      </c>
    </row>
    <row r="50" spans="1:6" ht="89.25">
      <c r="A50" s="71" t="s">
        <v>97</v>
      </c>
      <c r="B50" s="5" t="s">
        <v>167</v>
      </c>
      <c r="C50" s="154">
        <v>5</v>
      </c>
      <c r="D50" s="155">
        <v>2</v>
      </c>
      <c r="E50" s="32" t="s">
        <v>285</v>
      </c>
      <c r="F50" s="45" t="s">
        <v>288</v>
      </c>
    </row>
    <row r="51" spans="1:6" ht="89.25">
      <c r="A51" s="71" t="s">
        <v>97</v>
      </c>
      <c r="B51" s="5" t="s">
        <v>178</v>
      </c>
      <c r="C51" s="154">
        <v>15</v>
      </c>
      <c r="D51" s="155">
        <v>5</v>
      </c>
      <c r="E51" s="32" t="s">
        <v>286</v>
      </c>
      <c r="F51" s="45" t="s">
        <v>288</v>
      </c>
    </row>
    <row r="52" spans="1:6" ht="25.5">
      <c r="A52" s="71" t="s">
        <v>97</v>
      </c>
      <c r="B52" s="5" t="s">
        <v>109</v>
      </c>
      <c r="C52" s="154">
        <v>10</v>
      </c>
      <c r="D52" s="155">
        <v>10</v>
      </c>
      <c r="E52" s="31" t="s">
        <v>180</v>
      </c>
    </row>
    <row r="53" spans="1:6" ht="38.25">
      <c r="A53" s="71" t="s">
        <v>9</v>
      </c>
      <c r="B53" s="5" t="s">
        <v>23</v>
      </c>
      <c r="C53" s="154">
        <v>2.4</v>
      </c>
      <c r="D53" s="155">
        <v>2</v>
      </c>
      <c r="E53" s="31" t="s">
        <v>183</v>
      </c>
    </row>
    <row r="54" spans="1:6" ht="38.25">
      <c r="A54" s="71" t="s">
        <v>9</v>
      </c>
      <c r="B54" s="71" t="s">
        <v>133</v>
      </c>
      <c r="C54" s="154">
        <v>21</v>
      </c>
      <c r="D54" s="155">
        <v>21</v>
      </c>
      <c r="E54" s="31" t="s">
        <v>187</v>
      </c>
    </row>
    <row r="55" spans="1:6" ht="38.25">
      <c r="A55" s="71" t="s">
        <v>9</v>
      </c>
      <c r="B55" s="5" t="s">
        <v>42</v>
      </c>
      <c r="C55" s="154">
        <v>4.8</v>
      </c>
      <c r="D55" s="155">
        <v>2.5</v>
      </c>
      <c r="E55" s="31" t="s">
        <v>183</v>
      </c>
    </row>
    <row r="56" spans="1:6" ht="51">
      <c r="A56" s="15" t="s">
        <v>97</v>
      </c>
      <c r="B56" s="5" t="s">
        <v>161</v>
      </c>
      <c r="C56" s="156">
        <v>10.8</v>
      </c>
      <c r="D56" s="157">
        <v>10.8</v>
      </c>
      <c r="E56" s="31" t="s">
        <v>187</v>
      </c>
    </row>
    <row r="57" spans="1:6" ht="51">
      <c r="A57" s="71" t="s">
        <v>97</v>
      </c>
      <c r="B57" s="5" t="s">
        <v>163</v>
      </c>
      <c r="C57" s="156">
        <v>7.2</v>
      </c>
      <c r="D57" s="157">
        <v>7.2</v>
      </c>
      <c r="E57" s="31" t="s">
        <v>187</v>
      </c>
    </row>
    <row r="58" spans="1:6" ht="25.5">
      <c r="A58" s="71" t="s">
        <v>97</v>
      </c>
      <c r="B58" s="5" t="s">
        <v>100</v>
      </c>
      <c r="C58" s="154">
        <v>20</v>
      </c>
      <c r="D58" s="155">
        <v>20</v>
      </c>
      <c r="E58" s="31" t="s">
        <v>187</v>
      </c>
    </row>
    <row r="59" spans="1:6" ht="38.25">
      <c r="A59" s="71" t="s">
        <v>97</v>
      </c>
      <c r="B59" s="5" t="s">
        <v>169</v>
      </c>
      <c r="C59" s="156">
        <v>13</v>
      </c>
      <c r="D59" s="157">
        <v>7</v>
      </c>
      <c r="E59" s="31" t="s">
        <v>187</v>
      </c>
    </row>
    <row r="61" spans="1:6">
      <c r="B61" s="49" t="s">
        <v>287</v>
      </c>
      <c r="C61" s="49">
        <f>SUM(C65:C97)</f>
        <v>344.065</v>
      </c>
      <c r="D61" s="49">
        <f>SUM(D65:D97)</f>
        <v>253.41000000000003</v>
      </c>
    </row>
    <row r="62" spans="1:6">
      <c r="B62" s="47" t="s">
        <v>180</v>
      </c>
      <c r="C62" s="47">
        <f>SUM(C65:C66,C67:C69,C70:C72,C73)</f>
        <v>54.95</v>
      </c>
      <c r="D62" s="47">
        <f>SUM(D65:D66,D67:D69,D70:D72,D73)</f>
        <v>53.55</v>
      </c>
    </row>
    <row r="63" spans="1:6">
      <c r="B63" s="47" t="s">
        <v>187</v>
      </c>
      <c r="C63" s="47">
        <f>SUM(C81,C82:C84,C85,C86:C94,C95:C97)</f>
        <v>196.99999999999997</v>
      </c>
      <c r="D63" s="47">
        <f>SUM(D81,D82:D84,D85,D86:D94,D95:D97)</f>
        <v>131.11000000000001</v>
      </c>
    </row>
    <row r="64" spans="1:6">
      <c r="B64" s="47" t="s">
        <v>184</v>
      </c>
      <c r="C64" s="47">
        <f>SUM(C74,C75:C77,C78,C79:C80)</f>
        <v>92.114999999999995</v>
      </c>
      <c r="D64" s="47">
        <f>SUM(D74,D75:D77,D78,D79:D80)</f>
        <v>68.75</v>
      </c>
    </row>
    <row r="65" spans="1:5" ht="25.5">
      <c r="A65" s="71" t="s">
        <v>9</v>
      </c>
      <c r="B65" s="5" t="s">
        <v>35</v>
      </c>
      <c r="C65" s="154">
        <v>3</v>
      </c>
      <c r="D65" s="155">
        <v>3</v>
      </c>
      <c r="E65" s="31" t="s">
        <v>180</v>
      </c>
    </row>
    <row r="66" spans="1:5">
      <c r="A66" s="71" t="s">
        <v>9</v>
      </c>
      <c r="B66" s="5" t="s">
        <v>43</v>
      </c>
      <c r="C66" s="154">
        <v>0.5</v>
      </c>
      <c r="D66" s="155">
        <v>0.3</v>
      </c>
      <c r="E66" s="31" t="s">
        <v>180</v>
      </c>
    </row>
    <row r="67" spans="1:5" ht="38.25">
      <c r="A67" s="71" t="s">
        <v>59</v>
      </c>
      <c r="B67" s="44" t="s">
        <v>207</v>
      </c>
      <c r="C67" s="154">
        <v>0.65</v>
      </c>
      <c r="D67" s="154">
        <v>0.65</v>
      </c>
      <c r="E67" s="31" t="s">
        <v>180</v>
      </c>
    </row>
    <row r="68" spans="1:5" ht="63.75">
      <c r="A68" s="71" t="s">
        <v>19</v>
      </c>
      <c r="B68" s="44" t="s">
        <v>209</v>
      </c>
      <c r="C68" s="154">
        <v>0.4</v>
      </c>
      <c r="D68" s="155">
        <v>0.4</v>
      </c>
      <c r="E68" s="31" t="s">
        <v>180</v>
      </c>
    </row>
    <row r="69" spans="1:5" ht="25.5">
      <c r="A69" s="71" t="s">
        <v>9</v>
      </c>
      <c r="B69" s="5" t="s">
        <v>135</v>
      </c>
      <c r="C69" s="154">
        <v>1</v>
      </c>
      <c r="D69" s="155">
        <v>0.8</v>
      </c>
      <c r="E69" s="31" t="s">
        <v>180</v>
      </c>
    </row>
    <row r="70" spans="1:5" ht="76.5">
      <c r="A70" s="71" t="s">
        <v>46</v>
      </c>
      <c r="B70" s="5" t="s">
        <v>91</v>
      </c>
      <c r="C70" s="154">
        <v>21.4</v>
      </c>
      <c r="D70" s="155">
        <v>21.4</v>
      </c>
      <c r="E70" s="31" t="s">
        <v>180</v>
      </c>
    </row>
    <row r="71" spans="1:5" ht="25.5">
      <c r="A71" s="71" t="s">
        <v>46</v>
      </c>
      <c r="B71" s="5" t="s">
        <v>154</v>
      </c>
      <c r="C71" s="154">
        <v>8</v>
      </c>
      <c r="D71" s="155">
        <v>7</v>
      </c>
      <c r="E71" s="31" t="s">
        <v>180</v>
      </c>
    </row>
    <row r="72" spans="1:5" ht="51">
      <c r="A72" s="71" t="s">
        <v>59</v>
      </c>
      <c r="B72" s="5" t="s">
        <v>93</v>
      </c>
      <c r="C72" s="156">
        <v>10</v>
      </c>
      <c r="D72" s="157">
        <v>10</v>
      </c>
      <c r="E72" s="31" t="s">
        <v>180</v>
      </c>
    </row>
    <row r="73" spans="1:5" ht="25.5">
      <c r="A73" s="71" t="s">
        <v>97</v>
      </c>
      <c r="B73" s="5" t="s">
        <v>110</v>
      </c>
      <c r="C73" s="154">
        <v>10</v>
      </c>
      <c r="D73" s="155">
        <v>10</v>
      </c>
      <c r="E73" s="31" t="s">
        <v>180</v>
      </c>
    </row>
    <row r="74" spans="1:5">
      <c r="A74" s="71" t="s">
        <v>8</v>
      </c>
      <c r="B74" s="5" t="s">
        <v>11</v>
      </c>
      <c r="C74" s="154">
        <v>20</v>
      </c>
      <c r="D74" s="155">
        <v>14</v>
      </c>
      <c r="E74" s="31" t="s">
        <v>184</v>
      </c>
    </row>
    <row r="75" spans="1:5" ht="25.5">
      <c r="A75" s="71" t="s">
        <v>9</v>
      </c>
      <c r="B75" s="5" t="s">
        <v>174</v>
      </c>
      <c r="C75" s="154">
        <v>2</v>
      </c>
      <c r="D75" s="155">
        <v>1.7</v>
      </c>
      <c r="E75" s="31" t="s">
        <v>184</v>
      </c>
    </row>
    <row r="76" spans="1:5" ht="25.5">
      <c r="A76" s="71" t="s">
        <v>9</v>
      </c>
      <c r="B76" s="5" t="s">
        <v>54</v>
      </c>
      <c r="C76" s="154">
        <v>1</v>
      </c>
      <c r="D76" s="155">
        <v>0.35</v>
      </c>
      <c r="E76" s="31" t="s">
        <v>184</v>
      </c>
    </row>
    <row r="77" spans="1:5" ht="38.25">
      <c r="A77" s="71" t="s">
        <v>8</v>
      </c>
      <c r="B77" s="5" t="s">
        <v>140</v>
      </c>
      <c r="C77" s="154">
        <v>25</v>
      </c>
      <c r="D77" s="155">
        <v>25</v>
      </c>
      <c r="E77" s="31" t="s">
        <v>184</v>
      </c>
    </row>
    <row r="78" spans="1:5">
      <c r="A78" s="15" t="s">
        <v>15</v>
      </c>
      <c r="B78" s="5" t="s">
        <v>80</v>
      </c>
      <c r="C78" s="156">
        <v>24.395</v>
      </c>
      <c r="D78" s="157">
        <v>15.7</v>
      </c>
      <c r="E78" s="31" t="s">
        <v>184</v>
      </c>
    </row>
    <row r="79" spans="1:5" ht="25.5">
      <c r="A79" s="71" t="s">
        <v>97</v>
      </c>
      <c r="B79" s="5" t="s">
        <v>103</v>
      </c>
      <c r="C79" s="156">
        <v>8.7200000000000006</v>
      </c>
      <c r="D79" s="157">
        <v>1</v>
      </c>
      <c r="E79" s="31" t="s">
        <v>184</v>
      </c>
    </row>
    <row r="80" spans="1:5">
      <c r="A80" s="71" t="s">
        <v>46</v>
      </c>
      <c r="B80" s="5" t="s">
        <v>171</v>
      </c>
      <c r="C80" s="156">
        <v>11</v>
      </c>
      <c r="D80" s="157">
        <v>11</v>
      </c>
      <c r="E80" s="31" t="s">
        <v>184</v>
      </c>
    </row>
    <row r="81" spans="1:5" ht="25.5">
      <c r="A81" s="71" t="s">
        <v>8</v>
      </c>
      <c r="B81" s="5" t="s">
        <v>10</v>
      </c>
      <c r="C81" s="154">
        <v>6</v>
      </c>
      <c r="D81" s="155">
        <v>4</v>
      </c>
      <c r="E81" s="31" t="s">
        <v>187</v>
      </c>
    </row>
    <row r="82" spans="1:5" ht="25.5">
      <c r="A82" s="71" t="s">
        <v>8</v>
      </c>
      <c r="B82" s="5" t="s">
        <v>204</v>
      </c>
      <c r="C82" s="154">
        <v>2</v>
      </c>
      <c r="D82" s="154">
        <v>2</v>
      </c>
      <c r="E82" s="31" t="s">
        <v>187</v>
      </c>
    </row>
    <row r="83" spans="1:5" ht="51">
      <c r="A83" s="71" t="s">
        <v>15</v>
      </c>
      <c r="B83" s="5" t="s">
        <v>176</v>
      </c>
      <c r="C83" s="154">
        <v>1.18</v>
      </c>
      <c r="D83" s="155">
        <v>0.3</v>
      </c>
      <c r="E83" s="31" t="s">
        <v>187</v>
      </c>
    </row>
    <row r="84" spans="1:5" ht="25.5">
      <c r="A84" s="21" t="s">
        <v>8</v>
      </c>
      <c r="B84" s="21" t="s">
        <v>130</v>
      </c>
      <c r="C84" s="154">
        <v>50</v>
      </c>
      <c r="D84" s="155">
        <v>40</v>
      </c>
      <c r="E84" s="31" t="s">
        <v>187</v>
      </c>
    </row>
    <row r="85" spans="1:5" ht="38.25">
      <c r="A85" s="71" t="s">
        <v>40</v>
      </c>
      <c r="B85" s="44" t="s">
        <v>206</v>
      </c>
      <c r="C85" s="154">
        <v>3</v>
      </c>
      <c r="D85" s="154">
        <v>3</v>
      </c>
      <c r="E85" s="31" t="s">
        <v>187</v>
      </c>
    </row>
    <row r="86" spans="1:5" ht="25.5">
      <c r="A86" s="71" t="s">
        <v>15</v>
      </c>
      <c r="B86" s="5" t="s">
        <v>68</v>
      </c>
      <c r="C86" s="154">
        <v>3.7</v>
      </c>
      <c r="D86" s="155">
        <v>2.1</v>
      </c>
      <c r="E86" s="31" t="s">
        <v>187</v>
      </c>
    </row>
    <row r="87" spans="1:5" ht="25.5">
      <c r="A87" s="71" t="s">
        <v>8</v>
      </c>
      <c r="B87" s="5" t="s">
        <v>210</v>
      </c>
      <c r="C87" s="154">
        <v>11.8</v>
      </c>
      <c r="D87" s="154">
        <v>8</v>
      </c>
      <c r="E87" s="31" t="s">
        <v>187</v>
      </c>
    </row>
    <row r="88" spans="1:5" ht="25.5">
      <c r="A88" s="71" t="s">
        <v>8</v>
      </c>
      <c r="B88" s="5" t="s">
        <v>211</v>
      </c>
      <c r="C88" s="154">
        <v>7.1</v>
      </c>
      <c r="D88" s="154">
        <v>7.1</v>
      </c>
      <c r="E88" s="31" t="s">
        <v>187</v>
      </c>
    </row>
    <row r="89" spans="1:5" ht="25.5">
      <c r="A89" s="71" t="s">
        <v>9</v>
      </c>
      <c r="B89" s="5" t="s">
        <v>212</v>
      </c>
      <c r="C89" s="185">
        <v>7.26</v>
      </c>
      <c r="D89" s="185">
        <v>1.8</v>
      </c>
      <c r="E89" s="186" t="s">
        <v>187</v>
      </c>
    </row>
    <row r="90" spans="1:5">
      <c r="A90" s="15" t="s">
        <v>15</v>
      </c>
      <c r="B90" s="5" t="s">
        <v>146</v>
      </c>
      <c r="C90" s="156">
        <v>6</v>
      </c>
      <c r="D90" s="157">
        <v>3.5</v>
      </c>
      <c r="E90" s="31" t="s">
        <v>187</v>
      </c>
    </row>
    <row r="91" spans="1:5" ht="38.25">
      <c r="A91" s="15" t="s">
        <v>15</v>
      </c>
      <c r="B91" s="5" t="s">
        <v>77</v>
      </c>
      <c r="C91" s="156">
        <v>8.8000000000000007</v>
      </c>
      <c r="D91" s="157">
        <v>7.3</v>
      </c>
      <c r="E91" s="31" t="s">
        <v>187</v>
      </c>
    </row>
    <row r="92" spans="1:5" ht="51">
      <c r="A92" s="15" t="s">
        <v>15</v>
      </c>
      <c r="B92" s="5" t="s">
        <v>148</v>
      </c>
      <c r="C92" s="156">
        <v>15.6</v>
      </c>
      <c r="D92" s="157">
        <v>5.7</v>
      </c>
      <c r="E92" s="31" t="s">
        <v>187</v>
      </c>
    </row>
    <row r="93" spans="1:5" ht="25.5">
      <c r="A93" s="15" t="s">
        <v>15</v>
      </c>
      <c r="B93" s="5" t="s">
        <v>149</v>
      </c>
      <c r="C93" s="156">
        <v>1.45</v>
      </c>
      <c r="D93" s="157">
        <v>0.9</v>
      </c>
      <c r="E93" s="31" t="s">
        <v>187</v>
      </c>
    </row>
    <row r="94" spans="1:5" ht="38.25">
      <c r="A94" s="15" t="s">
        <v>15</v>
      </c>
      <c r="B94" s="5" t="s">
        <v>185</v>
      </c>
      <c r="C94" s="156">
        <v>9</v>
      </c>
      <c r="D94" s="157">
        <v>7.5</v>
      </c>
      <c r="E94" s="31" t="s">
        <v>187</v>
      </c>
    </row>
    <row r="95" spans="1:5" ht="51">
      <c r="A95" s="15" t="s">
        <v>15</v>
      </c>
      <c r="B95" s="5" t="s">
        <v>81</v>
      </c>
      <c r="C95" s="156">
        <v>4.91</v>
      </c>
      <c r="D95" s="157">
        <v>3.91</v>
      </c>
      <c r="E95" s="31" t="s">
        <v>187</v>
      </c>
    </row>
    <row r="96" spans="1:5">
      <c r="A96" s="15" t="s">
        <v>8</v>
      </c>
      <c r="B96" s="5" t="s">
        <v>83</v>
      </c>
      <c r="C96" s="154">
        <v>30.2</v>
      </c>
      <c r="D96" s="155">
        <v>16.600000000000001</v>
      </c>
      <c r="E96" s="31" t="s">
        <v>187</v>
      </c>
    </row>
    <row r="97" spans="1:5">
      <c r="A97" s="15" t="s">
        <v>8</v>
      </c>
      <c r="B97" s="10" t="s">
        <v>84</v>
      </c>
      <c r="C97" s="158">
        <v>29</v>
      </c>
      <c r="D97" s="159">
        <v>17.399999999999999</v>
      </c>
      <c r="E97" s="31" t="s">
        <v>187</v>
      </c>
    </row>
  </sheetData>
  <customSheetViews>
    <customSheetView guid="{5240E96E-1173-47E1-AE3A-F811C0117310}" state="hidden">
      <pane ySplit="1" topLeftCell="A2" activePane="bottomLeft" state="frozen"/>
      <selection pane="bottomLeft" activeCell="E19" sqref="E19"/>
      <pageMargins left="0.7" right="0.7" top="0.75" bottom="0.75" header="0.3" footer="0.3"/>
      <pageSetup paperSize="9" orientation="portrait" r:id="rId1"/>
    </customSheetView>
    <customSheetView guid="{11564B09-54F0-4988-B2F0-FFD853A95EEF}" state="hidden">
      <pane ySplit="1" topLeftCell="A2" activePane="bottomLeft" state="frozen"/>
      <selection pane="bottomLeft" activeCell="E19" sqref="E19"/>
      <pageMargins left="0.7" right="0.7" top="0.75" bottom="0.75" header="0.3" footer="0.3"/>
      <pageSetup paperSize="9" orientation="portrait" r:id="rId2"/>
    </customSheetView>
    <customSheetView guid="{8245A6B3-B7A5-4DC7-943E-9F325487C51F}" state="hidden">
      <pane ySplit="1" topLeftCell="A2" activePane="bottomLeft" state="frozen"/>
      <selection pane="bottomLeft" activeCell="E19" sqref="E19"/>
      <pageMargins left="0.7" right="0.7" top="0.75" bottom="0.75" header="0.3" footer="0.3"/>
      <pageSetup paperSize="9" orientation="portrait" r:id="rId3"/>
    </customSheetView>
    <customSheetView guid="{37CBB5BA-527B-4C3C-826A-B2B130AE789F}" showPageBreaks="1">
      <pane ySplit="1" topLeftCell="A50" activePane="bottomLeft" state="frozen"/>
      <selection pane="bottomLeft" activeCell="D43" sqref="D43"/>
      <pageMargins left="0.7" right="0.7" top="0.75" bottom="0.75" header="0.3" footer="0.3"/>
      <pageSetup paperSize="9" orientation="portrait" r:id="rId4"/>
    </customSheetView>
    <customSheetView guid="{A4B44EF9-97DB-4855-87FD-B7D84346D64F}">
      <pane ySplit="1" topLeftCell="A2" activePane="bottomLeft" state="frozen"/>
      <selection pane="bottomLeft" activeCell="E19" sqref="E19"/>
      <pageMargins left="0.7" right="0.7" top="0.75" bottom="0.75" header="0.3" footer="0.3"/>
      <pageSetup paperSize="9" orientation="portrait" r:id="rId5"/>
    </customSheetView>
    <customSheetView guid="{84C1700D-7AED-4E7C-B5FC-0D19FD4EE87D}" topLeftCell="A93">
      <selection activeCell="M102" sqref="M102"/>
      <pageMargins left="0.7" right="0.7" top="0.75" bottom="0.75" header="0.3" footer="0.3"/>
      <pageSetup paperSize="9" orientation="portrait" r:id="rId6"/>
    </customSheetView>
    <customSheetView guid="{ECCF7016-6E0F-42DB-8A99-E8B80788149E}" topLeftCell="A93">
      <selection activeCell="M102" sqref="M102"/>
      <pageMargins left="0.7" right="0.7" top="0.75" bottom="0.75" header="0.3" footer="0.3"/>
      <pageSetup paperSize="9" orientation="portrait" r:id="rId7"/>
    </customSheetView>
    <customSheetView guid="{53736D1F-747F-4D80-B8F0-1D68C2442125}" topLeftCell="A93">
      <selection activeCell="M102" sqref="M102"/>
      <pageMargins left="0.7" right="0.7" top="0.75" bottom="0.75" header="0.3" footer="0.3"/>
      <pageSetup paperSize="9" orientation="portrait" r:id="rId8"/>
    </customSheetView>
    <customSheetView guid="{B80BF70A-5A8E-49EB-9ABD-667ACF8C345D}" topLeftCell="A93">
      <selection activeCell="M102" sqref="M102"/>
      <pageMargins left="0.7" right="0.7" top="0.75" bottom="0.75" header="0.3" footer="0.3"/>
      <pageSetup paperSize="9" orientation="portrait" r:id="rId9"/>
    </customSheetView>
    <customSheetView guid="{2898B153-F533-41C7-94FF-F42ADDEC8EAC}" topLeftCell="A93">
      <selection activeCell="M102" sqref="M102"/>
      <pageMargins left="0.7" right="0.7" top="0.75" bottom="0.75" header="0.3" footer="0.3"/>
      <pageSetup paperSize="9" orientation="portrait" r:id="rId10"/>
    </customSheetView>
    <customSheetView guid="{9E7C99E6-7541-4F7E-833D-E7BADA0C423C}" topLeftCell="A93">
      <selection activeCell="M102" sqref="M102"/>
      <pageMargins left="0.7" right="0.7" top="0.75" bottom="0.75" header="0.3" footer="0.3"/>
      <pageSetup paperSize="9" orientation="portrait" r:id="rId11"/>
    </customSheetView>
    <customSheetView guid="{A48C0C0E-BC46-46B4-BFE9-B84C2CCFF47D}" topLeftCell="A93">
      <selection activeCell="M102" sqref="M102"/>
      <pageMargins left="0.7" right="0.7" top="0.75" bottom="0.75" header="0.3" footer="0.3"/>
      <pageSetup paperSize="9" orientation="portrait" r:id="rId12"/>
    </customSheetView>
    <customSheetView guid="{811A19FA-9C35-44B2-94DC-B54BFF9C762A}" topLeftCell="A93">
      <selection activeCell="M102" sqref="M102"/>
      <pageMargins left="0.7" right="0.7" top="0.75" bottom="0.75" header="0.3" footer="0.3"/>
      <pageSetup paperSize="9" orientation="portrait" r:id="rId13"/>
    </customSheetView>
    <customSheetView guid="{06A7B41C-A452-4CDD-840E-6EAFC6DE7D70}" topLeftCell="A93">
      <selection activeCell="M102" sqref="M102"/>
      <pageMargins left="0.7" right="0.7" top="0.75" bottom="0.75" header="0.3" footer="0.3"/>
      <pageSetup paperSize="9" orientation="portrait" r:id="rId14"/>
    </customSheetView>
    <customSheetView guid="{8B274250-CE62-4729-9551-5A6A95584537}" topLeftCell="A102">
      <selection activeCell="H99" sqref="H99"/>
      <pageMargins left="0.7" right="0.7" top="0.75" bottom="0.75" header="0.3" footer="0.3"/>
      <pageSetup paperSize="9" orientation="portrait" r:id="rId15"/>
    </customSheetView>
    <customSheetView guid="{A8E13145-6B1C-47F6-9682-8057FAB17B88}">
      <pane ySplit="1" topLeftCell="A2" activePane="bottomLeft" state="frozen"/>
      <selection pane="bottomLeft" activeCell="C3" sqref="C3"/>
      <pageMargins left="0.7" right="0.7" top="0.75" bottom="0.75" header="0.3" footer="0.3"/>
      <pageSetup paperSize="9" orientation="portrait" r:id="rId16"/>
    </customSheetView>
    <customSheetView guid="{003A858C-80B6-4526-ABFD-EFF9F1451C25}" state="hidden">
      <pane ySplit="1" topLeftCell="A2" activePane="bottomLeft" state="frozen"/>
      <selection pane="bottomLeft" activeCell="E19" sqref="E19"/>
      <pageMargins left="0.7" right="0.7" top="0.75" bottom="0.75" header="0.3" footer="0.3"/>
      <pageSetup paperSize="9" orientation="portrait" r:id="rId17"/>
    </customSheetView>
    <customSheetView guid="{B5C466F2-5C9E-412A-929E-C1EA27CC66BC}" state="hidden">
      <pane ySplit="1" topLeftCell="A2" activePane="bottomLeft" state="frozen"/>
      <selection pane="bottomLeft" activeCell="E19" sqref="E19"/>
      <pageMargins left="0.7" right="0.7" top="0.75" bottom="0.75" header="0.3" footer="0.3"/>
      <pageSetup paperSize="9" orientation="portrait" r:id="rId18"/>
    </customSheetView>
    <customSheetView guid="{1CEFA5B2-DA4C-4942-BDDF-2AB31FAE8E89}" state="hidden">
      <pane ySplit="1" topLeftCell="A2" activePane="bottomLeft" state="frozen"/>
      <selection pane="bottomLeft" activeCell="E19" sqref="E19"/>
      <pageMargins left="0.7" right="0.7" top="0.75" bottom="0.75" header="0.3" footer="0.3"/>
      <pageSetup paperSize="9" orientation="portrait" r:id="rId19"/>
    </customSheetView>
  </customSheetViews>
  <pageMargins left="0.7" right="0.7" top="0.75" bottom="0.75" header="0.3" footer="0.3"/>
  <pageSetup paperSize="9" orientation="portrait"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workbookViewId="0">
      <selection activeCell="I34" sqref="I34"/>
    </sheetView>
  </sheetViews>
  <sheetFormatPr defaultRowHeight="15"/>
  <cols>
    <col min="1" max="1" width="34.140625" bestFit="1" customWidth="1"/>
    <col min="2" max="2" width="11.85546875" customWidth="1"/>
    <col min="3" max="3" width="12.85546875" customWidth="1"/>
    <col min="4" max="4" width="13.85546875" customWidth="1"/>
    <col min="5" max="5" width="9.140625" customWidth="1"/>
  </cols>
  <sheetData>
    <row r="1" spans="1:6">
      <c r="A1" s="65" t="s">
        <v>217</v>
      </c>
      <c r="B1" s="65" t="s">
        <v>221</v>
      </c>
      <c r="C1" s="70" t="s">
        <v>220</v>
      </c>
      <c r="D1" s="70" t="s">
        <v>219</v>
      </c>
    </row>
    <row r="2" spans="1:6">
      <c r="A2" s="66" t="s">
        <v>96</v>
      </c>
      <c r="B2" s="66" t="s">
        <v>181</v>
      </c>
      <c r="C2" s="68">
        <v>1</v>
      </c>
      <c r="D2" s="68">
        <v>15</v>
      </c>
    </row>
    <row r="3" spans="1:6">
      <c r="A3" s="66" t="s">
        <v>9</v>
      </c>
      <c r="B3" s="66" t="s">
        <v>181</v>
      </c>
      <c r="C3" s="68">
        <v>17</v>
      </c>
      <c r="D3" s="68">
        <v>107.5</v>
      </c>
    </row>
    <row r="4" spans="1:6">
      <c r="A4" s="66" t="s">
        <v>97</v>
      </c>
      <c r="B4" s="66" t="s">
        <v>181</v>
      </c>
      <c r="C4" s="68">
        <v>6</v>
      </c>
      <c r="D4" s="68">
        <v>145.4</v>
      </c>
      <c r="F4" s="61" t="s">
        <v>9</v>
      </c>
    </row>
    <row r="5" spans="1:6">
      <c r="A5" s="66" t="s">
        <v>40</v>
      </c>
      <c r="B5" s="66" t="s">
        <v>181</v>
      </c>
      <c r="C5" s="68">
        <v>2</v>
      </c>
      <c r="D5" s="68">
        <v>4.7</v>
      </c>
      <c r="F5" s="61" t="s">
        <v>97</v>
      </c>
    </row>
    <row r="6" spans="1:6">
      <c r="A6" s="66" t="s">
        <v>203</v>
      </c>
      <c r="B6" s="66" t="s">
        <v>181</v>
      </c>
      <c r="C6" s="68">
        <v>1</v>
      </c>
      <c r="D6" s="68">
        <v>2.5</v>
      </c>
      <c r="F6" s="61" t="s">
        <v>40</v>
      </c>
    </row>
    <row r="7" spans="1:6">
      <c r="A7" s="66" t="s">
        <v>15</v>
      </c>
      <c r="B7" s="66" t="s">
        <v>181</v>
      </c>
      <c r="C7" s="68">
        <v>13</v>
      </c>
      <c r="D7" s="68">
        <v>108.41499999999999</v>
      </c>
    </row>
    <row r="8" spans="1:6">
      <c r="A8" s="66" t="s">
        <v>46</v>
      </c>
      <c r="B8" s="66" t="s">
        <v>181</v>
      </c>
      <c r="C8" s="68">
        <v>12</v>
      </c>
      <c r="D8" s="68">
        <v>252.4</v>
      </c>
    </row>
    <row r="9" spans="1:6">
      <c r="A9" s="66" t="s">
        <v>8</v>
      </c>
      <c r="B9" s="66" t="s">
        <v>181</v>
      </c>
      <c r="C9" s="68">
        <v>27</v>
      </c>
      <c r="D9" s="68">
        <v>397.90000000000003</v>
      </c>
    </row>
    <row r="10" spans="1:6">
      <c r="A10" s="66" t="s">
        <v>67</v>
      </c>
      <c r="B10" s="66" t="s">
        <v>181</v>
      </c>
      <c r="C10" s="68">
        <v>1</v>
      </c>
      <c r="D10" s="68">
        <v>0.9</v>
      </c>
    </row>
    <row r="11" spans="1:6">
      <c r="A11" s="66" t="s">
        <v>125</v>
      </c>
      <c r="B11" s="66" t="s">
        <v>181</v>
      </c>
      <c r="C11" s="68">
        <v>1</v>
      </c>
      <c r="D11" s="68">
        <v>48.3</v>
      </c>
    </row>
    <row r="12" spans="1:6">
      <c r="A12" s="66" t="s">
        <v>19</v>
      </c>
      <c r="B12" s="66" t="s">
        <v>181</v>
      </c>
      <c r="C12" s="68">
        <v>2</v>
      </c>
      <c r="D12" s="68">
        <v>1</v>
      </c>
    </row>
    <row r="13" spans="1:6">
      <c r="A13" s="66" t="s">
        <v>59</v>
      </c>
      <c r="B13" s="66" t="s">
        <v>181</v>
      </c>
      <c r="C13" s="68">
        <v>7</v>
      </c>
      <c r="D13" s="68">
        <v>35.799999999999997</v>
      </c>
    </row>
    <row r="14" spans="1:6">
      <c r="A14" s="66" t="s">
        <v>218</v>
      </c>
      <c r="C14" s="68">
        <v>90</v>
      </c>
      <c r="D14" s="68">
        <v>1119.8150000000001</v>
      </c>
    </row>
  </sheetData>
  <customSheetViews>
    <customSheetView guid="{5240E96E-1173-47E1-AE3A-F811C0117310}" state="hidden">
      <selection activeCell="I34" sqref="I34"/>
      <pageMargins left="0.7" right="0.7" top="0.75" bottom="0.75" header="0.3" footer="0.3"/>
      <pageSetup paperSize="9" orientation="portrait" r:id="rId2"/>
    </customSheetView>
    <customSheetView guid="{11564B09-54F0-4988-B2F0-FFD853A95EEF}" state="hidden">
      <selection activeCell="I34" sqref="I34"/>
      <pageMargins left="0.7" right="0.7" top="0.75" bottom="0.75" header="0.3" footer="0.3"/>
      <pageSetup paperSize="9" orientation="portrait" r:id="rId3"/>
    </customSheetView>
    <customSheetView guid="{8245A6B3-B7A5-4DC7-943E-9F325487C51F}" state="hidden">
      <selection activeCell="I34" sqref="I34"/>
      <pageMargins left="0.7" right="0.7" top="0.75" bottom="0.75" header="0.3" footer="0.3"/>
      <pageSetup paperSize="9" orientation="portrait" r:id="rId4"/>
    </customSheetView>
    <customSheetView guid="{37CBB5BA-527B-4C3C-826A-B2B130AE789F}" showPageBreaks="1">
      <selection activeCell="G19" sqref="G19"/>
      <pageMargins left="0.7" right="0.7" top="0.75" bottom="0.75" header="0.3" footer="0.3"/>
      <pageSetup orientation="portrait" r:id="rId5"/>
    </customSheetView>
    <customSheetView guid="{A4B44EF9-97DB-4855-87FD-B7D84346D64F}">
      <selection activeCell="I34" sqref="I34"/>
      <pageMargins left="0.7" right="0.7" top="0.75" bottom="0.75" header="0.3" footer="0.3"/>
    </customSheetView>
    <customSheetView guid="{A8E13145-6B1C-47F6-9682-8057FAB17B88}">
      <selection activeCell="I34" sqref="I34"/>
      <pageMargins left="0.7" right="0.7" top="0.75" bottom="0.75" header="0.3" footer="0.3"/>
    </customSheetView>
    <customSheetView guid="{003A858C-80B6-4526-ABFD-EFF9F1451C25}" state="hidden">
      <selection activeCell="I34" sqref="I34"/>
      <pageMargins left="0.7" right="0.7" top="0.75" bottom="0.75" header="0.3" footer="0.3"/>
      <pageSetup paperSize="9" orientation="portrait" r:id="rId6"/>
    </customSheetView>
    <customSheetView guid="{B5C466F2-5C9E-412A-929E-C1EA27CC66BC}" state="hidden">
      <selection activeCell="I34" sqref="I34"/>
      <pageMargins left="0.7" right="0.7" top="0.75" bottom="0.75" header="0.3" footer="0.3"/>
      <pageSetup paperSize="9" orientation="portrait" r:id="rId7"/>
    </customSheetView>
    <customSheetView guid="{1CEFA5B2-DA4C-4942-BDDF-2AB31FAE8E89}" state="hidden">
      <selection activeCell="I34" sqref="I34"/>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priedas_galiojanti redakcija</vt:lpstr>
      <vt:lpstr>1 priedas po 2020 11 18 švarus</vt:lpstr>
      <vt:lpstr>DNR asignavimų suvestinė</vt:lpstr>
      <vt:lpstr>pažymai</vt:lpstr>
      <vt:lpstr>Suvestinė</vt:lpstr>
      <vt:lpstr>Nepaskirstytas finansavimas</vt:lpstr>
      <vt:lpstr>Lapas3</vt:lpstr>
      <vt:lpstr>'1 priedas_galiojanti redakcija'!Print_Area</vt:lpstr>
      <vt:lpstr>'1 priedas_galiojanti redakcija'!Print_Titles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Liatkovskienė</dc:creator>
  <cp:lastModifiedBy>Milda Gulbinienė</cp:lastModifiedBy>
  <cp:lastPrinted>2020-11-11T13:52:52Z</cp:lastPrinted>
  <dcterms:created xsi:type="dcterms:W3CDTF">2020-06-04T05:28:05Z</dcterms:created>
  <dcterms:modified xsi:type="dcterms:W3CDTF">2020-11-20T13:21:45Z</dcterms:modified>
</cp:coreProperties>
</file>