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EEA861D4-5E32-4155-A6E0-1915D6F832A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Lapas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M26" i="3" l="1"/>
  <c r="M24" i="3" l="1"/>
  <c r="C24" i="3"/>
  <c r="F23" i="3" l="1"/>
  <c r="C23" i="3"/>
  <c r="J22" i="3" l="1"/>
  <c r="K22" i="3"/>
  <c r="I22" i="3"/>
  <c r="C22" i="3" l="1"/>
  <c r="L26" i="3" l="1"/>
  <c r="D26" i="3"/>
  <c r="G26" i="3"/>
  <c r="F26" i="3"/>
  <c r="J26" i="3"/>
  <c r="C21" i="3" l="1"/>
  <c r="C20" i="3" l="1"/>
  <c r="M19" i="3"/>
  <c r="M18" i="3" l="1"/>
  <c r="M16" i="3" l="1"/>
  <c r="D14" i="3" l="1"/>
  <c r="M12" i="3" l="1"/>
  <c r="I10" i="3" l="1"/>
  <c r="J10" i="3"/>
  <c r="M9" i="3" l="1"/>
  <c r="C9" i="3" s="1"/>
  <c r="O27" i="3" l="1"/>
  <c r="N27" i="3"/>
  <c r="M27" i="3"/>
  <c r="K27" i="3"/>
  <c r="J27" i="3"/>
  <c r="I27" i="3"/>
  <c r="H27" i="3"/>
  <c r="G27" i="3"/>
  <c r="F27" i="3"/>
  <c r="E27" i="3" l="1"/>
  <c r="D27" i="3"/>
  <c r="L27" i="3"/>
  <c r="C19" i="3" l="1"/>
  <c r="C26" i="3"/>
  <c r="C18" i="3" l="1"/>
  <c r="C17" i="3" l="1"/>
  <c r="C10" i="3" l="1"/>
  <c r="C13" i="3" l="1"/>
  <c r="C15" i="3" l="1"/>
  <c r="C16" i="3"/>
  <c r="C11" i="3" l="1"/>
  <c r="C12" i="3"/>
  <c r="C14" i="3"/>
  <c r="C27" i="3" l="1"/>
</calcChain>
</file>

<file path=xl/sharedStrings.xml><?xml version="1.0" encoding="utf-8"?>
<sst xmlns="http://schemas.openxmlformats.org/spreadsheetml/2006/main" count="55" uniqueCount="38">
  <si>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</si>
  <si>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</si>
  <si>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</si>
  <si>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</si>
  <si>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</si>
  <si>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</si>
  <si>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</si>
  <si>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</si>
  <si>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</si>
  <si>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</si>
  <si>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</si>
  <si>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</si>
  <si>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</si>
  <si>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</si>
  <si>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</si>
  <si>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</si>
  <si>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</si>
  <si>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</si>
  <si>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</si>
  <si>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ir vakcinavimo punktų įrengimo ir darbo juose organizavimo </t>
  </si>
  <si>
    <t>Kaišiadorių rajono</t>
  </si>
  <si>
    <t>Alytaus miesto</t>
  </si>
  <si>
    <t>Jonavos rajono</t>
  </si>
  <si>
    <t>Trakų rajono</t>
  </si>
  <si>
    <t>Biržų rajono</t>
  </si>
  <si>
    <t>Joniškio rajono</t>
  </si>
  <si>
    <t>Panevėžio miesto</t>
  </si>
  <si>
    <t>Raseinių rajono</t>
  </si>
  <si>
    <t>Prienų rajono</t>
  </si>
  <si>
    <t>Šakių rajono</t>
  </si>
  <si>
    <t>Šiaulių rajono</t>
  </si>
  <si>
    <t>Pagėgių</t>
  </si>
  <si>
    <t>Jurbarko rajono</t>
  </si>
  <si>
    <t>Vilniaus miesto</t>
  </si>
  <si>
    <t>Akmenės rajono</t>
  </si>
  <si>
    <t>Lazdijų rajono</t>
  </si>
  <si>
    <t>Klaipėdos miesto</t>
  </si>
  <si>
    <t>Varėnos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</si>
</sst>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2" fillId="0" borderId="16" xfId="1" applyFont="1" applyBorder="1"/>
    <xf numFmtId="0" fontId="16" fillId="0" borderId="17" xfId="1" applyFont="1" applyFill="1" applyBorder="1"/>
    <xf numFmtId="4" fontId="9" fillId="0" borderId="17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M26" sqref="M26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12" customWidth="1"/>
    <col min="4" max="4" width="10.44140625" style="12" customWidth="1"/>
    <col min="5" max="5" width="11" style="12" customWidth="1"/>
    <col min="6" max="6" width="9" style="12" customWidth="1"/>
    <col min="7" max="7" width="10.33203125" style="12" customWidth="1"/>
    <col min="8" max="8" width="10" style="12" customWidth="1"/>
    <col min="9" max="9" width="10.109375" style="12" customWidth="1"/>
    <col min="10" max="10" width="12.88671875" style="12" customWidth="1"/>
    <col min="11" max="11" width="10.109375" style="12" customWidth="1"/>
    <col min="12" max="12" width="9.44140625" style="12" customWidth="1"/>
    <col min="13" max="13" width="11" style="12" customWidth="1"/>
    <col min="14" max="14" width="10.33203125" style="12" customWidth="1"/>
    <col min="15" max="15" width="12.33203125" style="12" customWidth="1"/>
    <col min="16" max="16" width="7.33203125" customWidth="1"/>
    <col min="18" max="18" width="10" bestFit="1" customWidth="1"/>
  </cols>
  <sheetData>
    <row r="1" spans="1:18" ht="15.75" customHeight="1" x14ac:dyDescent="0.25"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5.75" customHeight="1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27.75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8" ht="15.6" x14ac:dyDescent="0.3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5">
      <c r="A5" s="53"/>
      <c r="B5" s="56" t="s">
        <v>2</v>
      </c>
      <c r="C5" s="58" t="s">
        <v>4</v>
      </c>
      <c r="D5" s="58" t="s">
        <v>5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8" s="4" customFormat="1" ht="29.25" customHeight="1" x14ac:dyDescent="0.25">
      <c r="A6" s="54"/>
      <c r="B6" s="57"/>
      <c r="C6" s="58"/>
      <c r="D6" s="48" t="s">
        <v>18</v>
      </c>
      <c r="E6" s="60" t="s">
        <v>6</v>
      </c>
      <c r="F6" s="61"/>
      <c r="G6" s="61"/>
      <c r="H6" s="62"/>
      <c r="I6" s="63" t="s">
        <v>7</v>
      </c>
      <c r="J6" s="63"/>
      <c r="K6" s="63"/>
      <c r="L6" s="48" t="s">
        <v>15</v>
      </c>
      <c r="M6" s="50" t="s">
        <v>19</v>
      </c>
      <c r="N6" s="48" t="s">
        <v>16</v>
      </c>
      <c r="O6" s="50" t="s">
        <v>17</v>
      </c>
    </row>
    <row r="7" spans="1:18" s="4" customFormat="1" ht="127.5" customHeight="1" x14ac:dyDescent="0.25">
      <c r="A7" s="55"/>
      <c r="B7" s="57"/>
      <c r="C7" s="58"/>
      <c r="D7" s="59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64"/>
      <c r="M7" s="50"/>
      <c r="N7" s="49"/>
      <c r="O7" s="50"/>
    </row>
    <row r="8" spans="1:18" s="4" customFormat="1" ht="8.25" customHeight="1" x14ac:dyDescent="0.25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" customHeight="1" x14ac:dyDescent="0.25">
      <c r="A9" s="19">
        <v>1</v>
      </c>
      <c r="B9" s="21" t="s">
        <v>21</v>
      </c>
      <c r="C9" s="22">
        <f t="shared" ref="C9:C26" si="0">+ROUND(SUM(D9:O9),0)</f>
        <v>111527</v>
      </c>
      <c r="D9" s="23">
        <v>363.01</v>
      </c>
      <c r="E9" s="23">
        <v>74064.639999999999</v>
      </c>
      <c r="F9" s="23"/>
      <c r="G9" s="22">
        <v>3965.17</v>
      </c>
      <c r="H9" s="23"/>
      <c r="I9" s="23">
        <v>8719.26</v>
      </c>
      <c r="J9" s="23">
        <v>3141.16</v>
      </c>
      <c r="K9" s="23">
        <v>814.17</v>
      </c>
      <c r="L9" s="23"/>
      <c r="M9" s="23">
        <f>8051.57+10460.86</f>
        <v>18512.43</v>
      </c>
      <c r="N9" s="23">
        <v>1947</v>
      </c>
      <c r="O9" s="34"/>
    </row>
    <row r="10" spans="1:18" s="4" customFormat="1" ht="12.6" customHeight="1" x14ac:dyDescent="0.25">
      <c r="A10" s="20">
        <v>2</v>
      </c>
      <c r="B10" s="24" t="s">
        <v>22</v>
      </c>
      <c r="C10" s="22">
        <f t="shared" si="0"/>
        <v>65512</v>
      </c>
      <c r="D10" s="45">
        <v>60</v>
      </c>
      <c r="E10" s="45">
        <v>15140.97</v>
      </c>
      <c r="F10" s="45"/>
      <c r="G10" s="44">
        <v>0</v>
      </c>
      <c r="H10" s="45">
        <v>0</v>
      </c>
      <c r="I10" s="45">
        <f>8285.5-5.38</f>
        <v>8280.1200000000008</v>
      </c>
      <c r="J10" s="45">
        <f>28231.42-36</f>
        <v>28195.42</v>
      </c>
      <c r="K10" s="45">
        <v>1738.6200000000001</v>
      </c>
      <c r="L10" s="45">
        <v>491.04</v>
      </c>
      <c r="M10" s="45">
        <v>11605.33</v>
      </c>
      <c r="N10" s="45"/>
      <c r="O10" s="46"/>
    </row>
    <row r="11" spans="1:18" s="4" customFormat="1" ht="12.6" customHeight="1" x14ac:dyDescent="0.25">
      <c r="A11" s="20">
        <v>3</v>
      </c>
      <c r="B11" s="24" t="s">
        <v>23</v>
      </c>
      <c r="C11" s="25">
        <f t="shared" si="0"/>
        <v>73538</v>
      </c>
      <c r="D11" s="26">
        <v>22556.400000000001</v>
      </c>
      <c r="E11" s="26">
        <v>16731.75</v>
      </c>
      <c r="F11" s="25">
        <v>514.5</v>
      </c>
      <c r="G11" s="25">
        <v>0</v>
      </c>
      <c r="H11" s="26">
        <v>1210</v>
      </c>
      <c r="I11" s="26">
        <v>1977.1</v>
      </c>
      <c r="J11" s="26">
        <v>22789.79</v>
      </c>
      <c r="K11" s="26">
        <v>99.99</v>
      </c>
      <c r="L11" s="26"/>
      <c r="M11" s="26">
        <v>7658.8399999999983</v>
      </c>
      <c r="N11" s="25"/>
      <c r="O11" s="39"/>
    </row>
    <row r="12" spans="1:18" s="4" customFormat="1" ht="12.6" customHeight="1" x14ac:dyDescent="0.25">
      <c r="A12" s="16">
        <v>4</v>
      </c>
      <c r="B12" s="27" t="s">
        <v>24</v>
      </c>
      <c r="C12" s="25">
        <f t="shared" si="0"/>
        <v>26259</v>
      </c>
      <c r="D12" s="28">
        <v>3865.05</v>
      </c>
      <c r="E12" s="28">
        <v>1256.28</v>
      </c>
      <c r="F12" s="28"/>
      <c r="G12" s="28"/>
      <c r="H12" s="28"/>
      <c r="I12" s="28">
        <v>1944.56</v>
      </c>
      <c r="J12" s="28">
        <v>11089.7</v>
      </c>
      <c r="K12" s="28">
        <v>480.03</v>
      </c>
      <c r="L12" s="28"/>
      <c r="M12" s="28">
        <f>2046.63+5576.67</f>
        <v>7623.3</v>
      </c>
      <c r="N12" s="29"/>
      <c r="O12" s="30"/>
      <c r="R12" s="33"/>
    </row>
    <row r="13" spans="1:18" s="4" customFormat="1" ht="12.6" customHeight="1" x14ac:dyDescent="0.25">
      <c r="A13" s="16">
        <v>5</v>
      </c>
      <c r="B13" s="27" t="s">
        <v>25</v>
      </c>
      <c r="C13" s="25">
        <f t="shared" si="0"/>
        <v>15679</v>
      </c>
      <c r="D13" s="28"/>
      <c r="E13" s="28"/>
      <c r="F13" s="28"/>
      <c r="G13" s="28"/>
      <c r="H13" s="28"/>
      <c r="I13" s="28">
        <v>5363.4999999999991</v>
      </c>
      <c r="J13" s="28">
        <v>5047.0600000000004</v>
      </c>
      <c r="K13" s="28">
        <v>2086.21</v>
      </c>
      <c r="L13" s="28">
        <v>0</v>
      </c>
      <c r="M13" s="28">
        <v>3182.17</v>
      </c>
      <c r="N13" s="29"/>
      <c r="O13" s="30"/>
      <c r="R13" s="33"/>
    </row>
    <row r="14" spans="1:18" s="4" customFormat="1" ht="12.6" customHeight="1" x14ac:dyDescent="0.25">
      <c r="A14" s="16">
        <v>6</v>
      </c>
      <c r="B14" s="27" t="s">
        <v>26</v>
      </c>
      <c r="C14" s="38">
        <f t="shared" si="0"/>
        <v>31418</v>
      </c>
      <c r="D14" s="28">
        <f>23463.34+1110</f>
        <v>24573.34</v>
      </c>
      <c r="E14" s="28">
        <v>3252.77</v>
      </c>
      <c r="F14" s="28"/>
      <c r="G14" s="28"/>
      <c r="H14" s="28"/>
      <c r="I14" s="28"/>
      <c r="J14" s="28"/>
      <c r="K14" s="28"/>
      <c r="L14" s="28"/>
      <c r="M14" s="28">
        <v>3591.99</v>
      </c>
      <c r="N14" s="29"/>
      <c r="O14" s="36"/>
      <c r="P14" s="37"/>
    </row>
    <row r="15" spans="1:18" s="4" customFormat="1" ht="12.6" customHeight="1" x14ac:dyDescent="0.25">
      <c r="A15" s="16">
        <v>7</v>
      </c>
      <c r="B15" s="27" t="s">
        <v>20</v>
      </c>
      <c r="C15" s="25">
        <f t="shared" si="0"/>
        <v>17565</v>
      </c>
      <c r="D15" s="28">
        <v>2057.94</v>
      </c>
      <c r="E15" s="28">
        <v>5230.62</v>
      </c>
      <c r="F15" s="28"/>
      <c r="G15" s="28"/>
      <c r="H15" s="28"/>
      <c r="I15" s="28"/>
      <c r="J15" s="28"/>
      <c r="K15" s="28">
        <v>1427.8</v>
      </c>
      <c r="L15" s="28"/>
      <c r="M15" s="28">
        <v>8848.49</v>
      </c>
      <c r="N15" s="29"/>
      <c r="O15" s="30"/>
    </row>
    <row r="16" spans="1:18" s="4" customFormat="1" ht="12.6" customHeight="1" x14ac:dyDescent="0.25">
      <c r="A16" s="16">
        <v>8</v>
      </c>
      <c r="B16" s="31" t="s">
        <v>27</v>
      </c>
      <c r="C16" s="25">
        <f t="shared" si="0"/>
        <v>173989</v>
      </c>
      <c r="D16" s="26">
        <v>432.64</v>
      </c>
      <c r="E16" s="26">
        <v>5506.85</v>
      </c>
      <c r="F16" s="26">
        <v>1359.25</v>
      </c>
      <c r="G16" s="26">
        <v>0</v>
      </c>
      <c r="H16" s="26">
        <v>0</v>
      </c>
      <c r="I16" s="26">
        <v>50219.759999999995</v>
      </c>
      <c r="J16" s="26">
        <v>104354.43000000001</v>
      </c>
      <c r="K16" s="26">
        <v>4337.5899999999992</v>
      </c>
      <c r="L16" s="26"/>
      <c r="M16" s="26">
        <f>5006.86+1115.57+1655.96</f>
        <v>7778.3899999999994</v>
      </c>
      <c r="N16" s="26"/>
      <c r="O16" s="32"/>
    </row>
    <row r="17" spans="1:18" s="4" customFormat="1" ht="12.6" customHeight="1" x14ac:dyDescent="0.25">
      <c r="A17" s="40">
        <v>9</v>
      </c>
      <c r="B17" s="41" t="s">
        <v>28</v>
      </c>
      <c r="C17" s="25">
        <f t="shared" si="0"/>
        <v>36500</v>
      </c>
      <c r="D17" s="42">
        <v>3400</v>
      </c>
      <c r="E17" s="42">
        <v>692.21</v>
      </c>
      <c r="F17" s="42"/>
      <c r="G17" s="42"/>
      <c r="H17" s="42"/>
      <c r="I17" s="42">
        <v>10283.01</v>
      </c>
      <c r="J17" s="42">
        <v>18769.79</v>
      </c>
      <c r="K17" s="42">
        <v>3354.99</v>
      </c>
      <c r="L17" s="42"/>
      <c r="M17" s="42"/>
      <c r="N17" s="42"/>
      <c r="O17" s="43"/>
    </row>
    <row r="18" spans="1:18" s="4" customFormat="1" ht="12.6" customHeight="1" x14ac:dyDescent="0.25">
      <c r="A18" s="40">
        <v>10</v>
      </c>
      <c r="B18" s="41" t="s">
        <v>29</v>
      </c>
      <c r="C18" s="25">
        <f t="shared" si="0"/>
        <v>4125</v>
      </c>
      <c r="D18" s="42">
        <v>1274.2</v>
      </c>
      <c r="E18" s="42"/>
      <c r="F18" s="42"/>
      <c r="G18" s="42"/>
      <c r="H18" s="42"/>
      <c r="I18" s="42"/>
      <c r="J18" s="42"/>
      <c r="K18" s="42"/>
      <c r="L18" s="42"/>
      <c r="M18" s="42">
        <f>3114-263.6</f>
        <v>2850.4</v>
      </c>
      <c r="N18" s="42"/>
      <c r="O18" s="43"/>
    </row>
    <row r="19" spans="1:18" s="4" customFormat="1" ht="12.6" customHeight="1" x14ac:dyDescent="0.25">
      <c r="A19" s="40">
        <v>11</v>
      </c>
      <c r="B19" s="41" t="s">
        <v>30</v>
      </c>
      <c r="C19" s="25">
        <f t="shared" si="0"/>
        <v>16534</v>
      </c>
      <c r="D19" s="42">
        <v>70</v>
      </c>
      <c r="E19" s="42">
        <v>1094.74</v>
      </c>
      <c r="F19" s="42">
        <v>0</v>
      </c>
      <c r="G19" s="42">
        <v>275</v>
      </c>
      <c r="H19" s="42">
        <v>0</v>
      </c>
      <c r="I19" s="42">
        <v>1544.72</v>
      </c>
      <c r="J19" s="42">
        <v>2296.34</v>
      </c>
      <c r="K19" s="42">
        <v>56.18</v>
      </c>
      <c r="L19" s="42">
        <v>0</v>
      </c>
      <c r="M19" s="42">
        <f>7611.69+3585.17</f>
        <v>11196.86</v>
      </c>
      <c r="N19" s="42"/>
      <c r="O19" s="43"/>
    </row>
    <row r="20" spans="1:18" s="4" customFormat="1" ht="12.6" customHeight="1" x14ac:dyDescent="0.25">
      <c r="A20" s="40">
        <v>12</v>
      </c>
      <c r="B20" s="41" t="s">
        <v>31</v>
      </c>
      <c r="C20" s="25">
        <f t="shared" si="0"/>
        <v>17724</v>
      </c>
      <c r="D20" s="42"/>
      <c r="E20" s="42"/>
      <c r="F20" s="42"/>
      <c r="G20" s="42"/>
      <c r="H20" s="42"/>
      <c r="I20" s="42">
        <v>1104</v>
      </c>
      <c r="J20" s="42">
        <v>8200</v>
      </c>
      <c r="K20" s="42">
        <v>31</v>
      </c>
      <c r="L20" s="42"/>
      <c r="M20" s="42">
        <v>397</v>
      </c>
      <c r="N20" s="42"/>
      <c r="O20" s="43">
        <v>7992</v>
      </c>
    </row>
    <row r="21" spans="1:18" s="4" customFormat="1" ht="12.6" customHeight="1" x14ac:dyDescent="0.25">
      <c r="A21" s="40">
        <v>13</v>
      </c>
      <c r="B21" s="41" t="s">
        <v>32</v>
      </c>
      <c r="C21" s="25">
        <f t="shared" si="0"/>
        <v>9483</v>
      </c>
      <c r="D21" s="42"/>
      <c r="E21" s="42">
        <v>9483</v>
      </c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1:18" s="4" customFormat="1" ht="12.6" customHeight="1" x14ac:dyDescent="0.25">
      <c r="A22" s="40">
        <v>14</v>
      </c>
      <c r="B22" s="41" t="s">
        <v>34</v>
      </c>
      <c r="C22" s="25">
        <f t="shared" si="0"/>
        <v>92337</v>
      </c>
      <c r="D22" s="42">
        <v>4367.7</v>
      </c>
      <c r="E22" s="42">
        <v>1448.55</v>
      </c>
      <c r="F22" s="42">
        <v>0</v>
      </c>
      <c r="G22" s="42">
        <v>0</v>
      </c>
      <c r="H22" s="42">
        <v>0</v>
      </c>
      <c r="I22" s="42">
        <f>18168.89</f>
        <v>18168.89</v>
      </c>
      <c r="J22" s="42">
        <f>72284.76-10791.42</f>
        <v>61493.34</v>
      </c>
      <c r="K22" s="42">
        <f>5207.26-2843.5</f>
        <v>2363.7600000000002</v>
      </c>
      <c r="L22" s="42">
        <v>0</v>
      </c>
      <c r="M22" s="42">
        <v>4494.43</v>
      </c>
      <c r="N22" s="42"/>
      <c r="O22" s="43"/>
    </row>
    <row r="23" spans="1:18" s="4" customFormat="1" ht="12.6" customHeight="1" x14ac:dyDescent="0.25">
      <c r="A23" s="40">
        <v>15</v>
      </c>
      <c r="B23" s="41" t="s">
        <v>35</v>
      </c>
      <c r="C23" s="25">
        <f t="shared" si="0"/>
        <v>21725</v>
      </c>
      <c r="D23" s="42"/>
      <c r="E23" s="42">
        <v>716</v>
      </c>
      <c r="F23" s="42">
        <f>10175-9504.8</f>
        <v>670.20000000000073</v>
      </c>
      <c r="G23" s="42"/>
      <c r="H23" s="42"/>
      <c r="I23" s="42">
        <v>5111</v>
      </c>
      <c r="J23" s="42">
        <v>7119</v>
      </c>
      <c r="K23" s="42"/>
      <c r="L23" s="42"/>
      <c r="M23" s="42">
        <v>8109</v>
      </c>
      <c r="N23" s="42"/>
      <c r="O23" s="43"/>
    </row>
    <row r="24" spans="1:18" s="4" customFormat="1" ht="12.6" customHeight="1" x14ac:dyDescent="0.25">
      <c r="A24" s="40">
        <v>16</v>
      </c>
      <c r="B24" s="41" t="s">
        <v>36</v>
      </c>
      <c r="C24" s="25">
        <f t="shared" si="0"/>
        <v>86318</v>
      </c>
      <c r="D24" s="42">
        <v>183.91</v>
      </c>
      <c r="E24" s="42">
        <v>49720.49</v>
      </c>
      <c r="F24" s="42"/>
      <c r="G24" s="42">
        <v>284.95</v>
      </c>
      <c r="H24" s="42"/>
      <c r="I24" s="42"/>
      <c r="J24" s="42"/>
      <c r="K24" s="42"/>
      <c r="L24" s="42"/>
      <c r="M24" s="42">
        <f>83544.56-26958.8-20457.25</f>
        <v>36128.509999999995</v>
      </c>
      <c r="N24" s="42"/>
      <c r="O24" s="43"/>
    </row>
    <row r="25" spans="1:18" s="4" customFormat="1" ht="12.6" customHeight="1" x14ac:dyDescent="0.25">
      <c r="A25" s="40">
        <v>17</v>
      </c>
      <c r="B25" s="41" t="s">
        <v>37</v>
      </c>
      <c r="C25" s="25">
        <f t="shared" si="0"/>
        <v>2284</v>
      </c>
      <c r="D25" s="42"/>
      <c r="E25" s="42">
        <v>1566.39</v>
      </c>
      <c r="F25" s="42"/>
      <c r="G25" s="42"/>
      <c r="H25" s="42"/>
      <c r="I25" s="42"/>
      <c r="J25" s="42">
        <v>450.78</v>
      </c>
      <c r="K25" s="42"/>
      <c r="L25" s="42"/>
      <c r="M25" s="42"/>
      <c r="N25" s="42"/>
      <c r="O25" s="43">
        <v>266.58999999999997</v>
      </c>
    </row>
    <row r="26" spans="1:18" s="4" customFormat="1" ht="12.6" customHeight="1" x14ac:dyDescent="0.25">
      <c r="A26" s="40">
        <v>18</v>
      </c>
      <c r="B26" s="41" t="s">
        <v>33</v>
      </c>
      <c r="C26" s="25">
        <f t="shared" si="0"/>
        <v>1724734</v>
      </c>
      <c r="D26" s="42">
        <f>23928.96+50946.23-23928.96</f>
        <v>50946.23</v>
      </c>
      <c r="E26" s="42">
        <v>324400.52999999997</v>
      </c>
      <c r="F26" s="42">
        <f>69785.98-69508.98</f>
        <v>277</v>
      </c>
      <c r="G26" s="42">
        <f>63939.6-27996</f>
        <v>35943.599999999999</v>
      </c>
      <c r="H26" s="42">
        <v>195847.09</v>
      </c>
      <c r="I26" s="42">
        <v>16474.150000000001</v>
      </c>
      <c r="J26" s="42">
        <f>966248.36</f>
        <v>966248.36</v>
      </c>
      <c r="K26" s="42">
        <v>0</v>
      </c>
      <c r="L26" s="42">
        <f>373179.58-373179.58</f>
        <v>0</v>
      </c>
      <c r="M26" s="42">
        <f>90228.45-20279.36</f>
        <v>69949.09</v>
      </c>
      <c r="N26" s="42">
        <v>29001.85</v>
      </c>
      <c r="O26" s="43">
        <v>35646.58</v>
      </c>
    </row>
    <row r="27" spans="1:18" ht="12.6" customHeight="1" x14ac:dyDescent="0.25">
      <c r="A27" s="17"/>
      <c r="B27" s="9" t="s">
        <v>3</v>
      </c>
      <c r="C27" s="15">
        <f t="shared" ref="C27:O27" si="1">SUM(C9:C26)</f>
        <v>2527251</v>
      </c>
      <c r="D27" s="10">
        <f t="shared" si="1"/>
        <v>114150.42000000001</v>
      </c>
      <c r="E27" s="10">
        <f t="shared" si="1"/>
        <v>510305.79</v>
      </c>
      <c r="F27" s="10">
        <f t="shared" si="1"/>
        <v>2820.9500000000007</v>
      </c>
      <c r="G27" s="10">
        <f t="shared" si="1"/>
        <v>40468.720000000001</v>
      </c>
      <c r="H27" s="10">
        <f t="shared" si="1"/>
        <v>197057.09</v>
      </c>
      <c r="I27" s="10">
        <f t="shared" si="1"/>
        <v>129190.06999999998</v>
      </c>
      <c r="J27" s="10">
        <f t="shared" si="1"/>
        <v>1239195.17</v>
      </c>
      <c r="K27" s="10">
        <f t="shared" si="1"/>
        <v>16790.34</v>
      </c>
      <c r="L27" s="10">
        <f t="shared" si="1"/>
        <v>491.04</v>
      </c>
      <c r="M27" s="10">
        <f t="shared" si="1"/>
        <v>201926.23</v>
      </c>
      <c r="N27" s="10">
        <f t="shared" si="1"/>
        <v>30948.85</v>
      </c>
      <c r="O27" s="11">
        <f t="shared" si="1"/>
        <v>43905.17</v>
      </c>
      <c r="P27" s="47"/>
      <c r="R27" s="4"/>
    </row>
    <row r="28" spans="1:18" x14ac:dyDescent="0.25">
      <c r="E28" s="13"/>
      <c r="I28" s="13"/>
      <c r="M28" s="14"/>
      <c r="N28" s="14"/>
      <c r="O28"/>
    </row>
    <row r="29" spans="1:18" x14ac:dyDescent="0.25">
      <c r="D29" s="14"/>
      <c r="G29" s="35"/>
      <c r="O29"/>
    </row>
    <row r="30" spans="1:18" x14ac:dyDescent="0.25">
      <c r="C30" s="18"/>
      <c r="D30" s="14"/>
      <c r="E30" s="14"/>
      <c r="O30"/>
    </row>
  </sheetData>
  <sortState xmlns:xlrd2="http://schemas.microsoft.com/office/spreadsheetml/2017/richdata2"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9"/>
  <sheetViews>
    <sheetView workbookViewId="0">
      <selection activeCell="F10" sqref="F10"/>
    </sheetView>
  </sheetViews>
  <sheetFormatPr defaultRowHeight="13.2" x14ac:dyDescent="0.25"/>
  <cols>
    <col min="1" max="1" width="18.109375" customWidth="1"/>
    <col min="2" max="2" width="11.6640625" customWidth="1"/>
  </cols>
  <sheetData>
    <row r="3" spans="1:2" x14ac:dyDescent="0.25">
      <c r="A3" t="s">
        <v>34</v>
      </c>
      <c r="B3">
        <v>92337</v>
      </c>
    </row>
    <row r="4" spans="1:2" x14ac:dyDescent="0.25">
      <c r="A4" t="s">
        <v>21</v>
      </c>
      <c r="B4">
        <v>111527</v>
      </c>
    </row>
    <row r="5" spans="1:2" x14ac:dyDescent="0.25">
      <c r="A5" t="s">
        <v>24</v>
      </c>
      <c r="B5">
        <v>26259</v>
      </c>
    </row>
    <row r="6" spans="1:2" x14ac:dyDescent="0.25">
      <c r="A6" t="s">
        <v>22</v>
      </c>
      <c r="B6">
        <v>65512</v>
      </c>
    </row>
    <row r="7" spans="1:2" x14ac:dyDescent="0.25">
      <c r="A7" t="s">
        <v>25</v>
      </c>
      <c r="B7">
        <v>15679</v>
      </c>
    </row>
    <row r="8" spans="1:2" x14ac:dyDescent="0.25">
      <c r="A8" t="s">
        <v>32</v>
      </c>
      <c r="B8">
        <v>8483</v>
      </c>
    </row>
    <row r="9" spans="1:2" x14ac:dyDescent="0.25">
      <c r="A9" t="s">
        <v>20</v>
      </c>
      <c r="B9">
        <v>17565</v>
      </c>
    </row>
    <row r="10" spans="1:2" x14ac:dyDescent="0.25">
      <c r="A10" t="s">
        <v>36</v>
      </c>
      <c r="B10">
        <v>86318</v>
      </c>
    </row>
    <row r="11" spans="1:2" x14ac:dyDescent="0.25">
      <c r="A11" t="s">
        <v>35</v>
      </c>
      <c r="B11">
        <v>21725</v>
      </c>
    </row>
    <row r="12" spans="1:2" x14ac:dyDescent="0.25">
      <c r="A12" t="s">
        <v>31</v>
      </c>
      <c r="B12">
        <v>17724</v>
      </c>
    </row>
    <row r="13" spans="1:2" x14ac:dyDescent="0.25">
      <c r="A13" t="s">
        <v>26</v>
      </c>
      <c r="B13">
        <v>31418</v>
      </c>
    </row>
    <row r="14" spans="1:2" x14ac:dyDescent="0.25">
      <c r="A14" t="s">
        <v>28</v>
      </c>
      <c r="B14">
        <v>36500</v>
      </c>
    </row>
    <row r="15" spans="1:2" x14ac:dyDescent="0.25">
      <c r="A15" t="s">
        <v>27</v>
      </c>
      <c r="B15">
        <v>173989</v>
      </c>
    </row>
    <row r="16" spans="1:2" x14ac:dyDescent="0.25">
      <c r="A16" t="s">
        <v>29</v>
      </c>
      <c r="B16">
        <v>4125</v>
      </c>
    </row>
    <row r="17" spans="1:2" x14ac:dyDescent="0.25">
      <c r="A17" t="s">
        <v>30</v>
      </c>
      <c r="B17">
        <v>16534</v>
      </c>
    </row>
    <row r="18" spans="1:2" x14ac:dyDescent="0.25">
      <c r="A18" t="s">
        <v>23</v>
      </c>
      <c r="B18">
        <v>73538</v>
      </c>
    </row>
    <row r="19" spans="1:2" x14ac:dyDescent="0.25">
      <c r="A19" t="s">
        <v>33</v>
      </c>
      <c r="B19">
        <v>1745014</v>
      </c>
    </row>
  </sheetData>
  <sortState xmlns:xlrd2="http://schemas.microsoft.com/office/spreadsheetml/2017/richdata2" ref="A3:B19">
    <sortCondition ref="A3:A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Eurika Norkienė</cp:lastModifiedBy>
  <cp:lastPrinted>2021-07-20T08:26:02Z</cp:lastPrinted>
  <dcterms:created xsi:type="dcterms:W3CDTF">2020-08-14T09:41:58Z</dcterms:created>
  <dcterms:modified xsi:type="dcterms:W3CDTF">2021-08-03T07:38:12Z</dcterms:modified>
</cp:coreProperties>
</file>