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12225" activeTab="1"/>
  </bookViews>
  <sheets>
    <sheet name="6 Kastu suvestine" sheetId="4" r:id="rId1"/>
    <sheet name="6" sheetId="1" r:id="rId2"/>
  </sheets>
  <calcPr calcId="181029"/>
</workbook>
</file>

<file path=xl/calcChain.xml><?xml version="1.0" encoding="utf-8"?>
<calcChain xmlns="http://schemas.openxmlformats.org/spreadsheetml/2006/main">
  <c r="F55" i="1" l="1"/>
  <c r="H55" i="1"/>
  <c r="F30" i="1"/>
  <c r="H30" i="1"/>
  <c r="H53" i="1"/>
  <c r="F47" i="1"/>
  <c r="H47" i="1"/>
  <c r="F52" i="1"/>
  <c r="H52" i="1"/>
  <c r="F51" i="1"/>
  <c r="H51" i="1"/>
  <c r="F50" i="1"/>
  <c r="H50" i="1"/>
  <c r="F49" i="1"/>
  <c r="H49" i="1"/>
  <c r="F54" i="1"/>
  <c r="H54" i="1"/>
  <c r="F48" i="1"/>
  <c r="H48" i="1"/>
  <c r="H46" i="1"/>
  <c r="H45" i="1"/>
  <c r="H44" i="1"/>
  <c r="F43" i="1"/>
  <c r="H43" i="1"/>
  <c r="F42" i="1"/>
  <c r="H42" i="1"/>
  <c r="F41" i="1"/>
  <c r="H41" i="1"/>
  <c r="F39" i="1"/>
  <c r="H39" i="1"/>
  <c r="F38" i="1"/>
  <c r="H38" i="1"/>
  <c r="F37" i="1"/>
  <c r="H37" i="1"/>
  <c r="H36" i="1"/>
  <c r="H35" i="1"/>
  <c r="H78" i="1"/>
  <c r="F34" i="1"/>
  <c r="H34" i="1"/>
  <c r="F33" i="1"/>
  <c r="H33" i="1"/>
  <c r="F32" i="1"/>
  <c r="H32" i="1"/>
  <c r="F31" i="1"/>
  <c r="H31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G77" i="1"/>
  <c r="F28" i="1"/>
  <c r="H28" i="1"/>
  <c r="F27" i="1"/>
  <c r="H27" i="1"/>
  <c r="F26" i="1"/>
  <c r="H26" i="1"/>
  <c r="H20" i="1"/>
  <c r="H19" i="1"/>
  <c r="H18" i="1"/>
  <c r="H17" i="1"/>
  <c r="H24" i="1"/>
  <c r="H23" i="1"/>
  <c r="H22" i="1"/>
  <c r="H21" i="1"/>
  <c r="H16" i="1"/>
  <c r="H15" i="1"/>
  <c r="H14" i="1"/>
  <c r="H13" i="1"/>
  <c r="H12" i="1"/>
  <c r="H11" i="1"/>
  <c r="H77" i="1"/>
  <c r="H10" i="1"/>
  <c r="C14" i="4"/>
  <c r="C18" i="4"/>
  <c r="C19" i="4"/>
  <c r="H79" i="1"/>
  <c r="H80" i="1"/>
  <c r="N77" i="1"/>
  <c r="N80" i="1"/>
</calcChain>
</file>

<file path=xl/sharedStrings.xml><?xml version="1.0" encoding="utf-8"?>
<sst xmlns="http://schemas.openxmlformats.org/spreadsheetml/2006/main" count="197" uniqueCount="133">
  <si>
    <t>Nr.</t>
  </si>
  <si>
    <t>Paslaugos sudėtinės dalys</t>
  </si>
  <si>
    <t>Pagrindinių darbuotojų darbo užmokestis</t>
  </si>
  <si>
    <t>Viso išlaidų:</t>
  </si>
  <si>
    <t>Paslaugos kaina</t>
  </si>
  <si>
    <t>Valstybinė akreditavimo sveikatos priežiūros veiklai tarnyba prie SAM</t>
  </si>
  <si>
    <t xml:space="preserve">Pavadinimas </t>
  </si>
  <si>
    <t>Pareigybė</t>
  </si>
  <si>
    <t>Socialinio draudimo įmokos</t>
  </si>
  <si>
    <t>Dokumentacijos koordinavimas</t>
  </si>
  <si>
    <t>Darius Giruckas</t>
  </si>
  <si>
    <t>Apmokėjimas samdomiesiems ekspertams (tyrėjams)</t>
  </si>
  <si>
    <t>Trumpalaikis materialusis turtas</t>
  </si>
  <si>
    <t>Kitos išlaidos, tiesiogiai susijusios su paslaugos teikimu</t>
  </si>
  <si>
    <t>Teisės ir bendrųjų reikalų skyriaus vedėjas</t>
  </si>
  <si>
    <t>Direktorius</t>
  </si>
  <si>
    <t>Paslaugos, už kurią imama valstybės rinkliava, technologinis aprašymas</t>
  </si>
  <si>
    <t>Rengėjas:</t>
  </si>
  <si>
    <t>Teisininkas:</t>
  </si>
  <si>
    <t>PASLAUGOS SUTEIKIMO IŠLAIDŲ SUVESTINĖ</t>
  </si>
  <si>
    <t>Dokumentacijos perdavimas archyvui</t>
  </si>
  <si>
    <t>Pateiktos paraiškos priskyrimas vykdytojui</t>
  </si>
  <si>
    <t>Pateiktos paraiškos ir dokumentų pirminis įvertinimas (ar pateikti visi reikalaujami dokumentai)</t>
  </si>
  <si>
    <t>Asmens informavimas dėl trūkstamų dokumentų pateikimo</t>
  </si>
  <si>
    <t>Papildomai pateiktų, pagal nustatytus trūkumus, dokumentų įvertinimas, asmens informavimas</t>
  </si>
  <si>
    <t xml:space="preserve">Pateiktos paraiškos registravimas </t>
  </si>
  <si>
    <t>Pagrindinių darbuotojų darbo laiko sąnaudos</t>
  </si>
  <si>
    <t>Trumpalaikio turto sąnaudos</t>
  </si>
  <si>
    <t>Vid. mėn. D.U. (Eur)</t>
  </si>
  <si>
    <t>Vid. val. D.U. (Eur)</t>
  </si>
  <si>
    <t>Darbo trukmė, paslaugai suteikti val.</t>
  </si>
  <si>
    <t>D.U. už suteiktą paslaugą (Eur)</t>
  </si>
  <si>
    <t>Mato vnt.</t>
  </si>
  <si>
    <t>Pakuotės kaina, Eur</t>
  </si>
  <si>
    <t>Vieneto kaina, Eur</t>
  </si>
  <si>
    <t>Medžiagos kiekis paslaugai suteikti</t>
  </si>
  <si>
    <t>Suma</t>
  </si>
  <si>
    <t>Viso:</t>
  </si>
  <si>
    <t>Iš viso:</t>
  </si>
  <si>
    <t>Eil. Nr.</t>
  </si>
  <si>
    <t>Suma (Eur)</t>
  </si>
  <si>
    <t>2020 m.</t>
  </si>
  <si>
    <t>Lietuvos bioetikos komiteto informavimas dėl paraiškos pateikimo ir pateiktos paraiškos su dokumentais persiuntimas</t>
  </si>
  <si>
    <t xml:space="preserve">Pateiktos paraiškos su dokumentais įvertinimas, išvadų parengimas </t>
  </si>
  <si>
    <t>Papildomai pateiktų, pagal nustatytus trūkumus, dokumentų persiuntimas Lietuvos bioetikos komitetui</t>
  </si>
  <si>
    <t>Papildomai pateiktų, pagal nustatytus trūkumus, dokumentų įvertinimas</t>
  </si>
  <si>
    <t xml:space="preserve">Užsakovo/Lietuvos bioetikos komiteto informavimas raštu dėl sprendimo leidimo atlikti klinikinius tryimus su medicinos priemone išdavimo/neišdavimo </t>
  </si>
  <si>
    <t>VASPVT direktoriaus įsakymo dėl leidimo atlikti klinikinius tryimus su medicinos priemone išdavimo/neišdavimo parengimas</t>
  </si>
  <si>
    <t>koeficientas</t>
  </si>
  <si>
    <t>2020 m.  kovo    d.</t>
  </si>
  <si>
    <t>Socialinio draudimo įmokos (1,45 proc.)</t>
  </si>
  <si>
    <t>Duomenų ir dokumentų valdymo skyriaus vyriausiasis specialistas</t>
  </si>
  <si>
    <t xml:space="preserve">Skyriaus vedėjas </t>
  </si>
  <si>
    <t xml:space="preserve">Vyriausiasis specialistas </t>
  </si>
  <si>
    <t xml:space="preserve">Teisės ir bendrųjų reikalų skyriaus vedėjas </t>
  </si>
  <si>
    <t xml:space="preserve">Duomenų ir dokumentų valdymo skyriaus vyriausiasis specialistas </t>
  </si>
  <si>
    <t>Dokumentų priėmimas Lietuvos bioetikos komitete</t>
  </si>
  <si>
    <t>Specialistas</t>
  </si>
  <si>
    <t>Ekspertizei reikalingų dokumentų parengimas</t>
  </si>
  <si>
    <t xml:space="preserve">Dokumentų parengimas ir išsiuntimas regioniniams biomedicininių tyrimų etikos komitetams </t>
  </si>
  <si>
    <t>Vyriausiasis specialistas</t>
  </si>
  <si>
    <t>Posėdžio darbotvarkės sudarymas</t>
  </si>
  <si>
    <t>Pagrindinių tyrėjų kvietimas į posėdį</t>
  </si>
  <si>
    <t>Medžiagos paruošimas posėdžiui</t>
  </si>
  <si>
    <t xml:space="preserve">Biomedicininio tyrimo svarstymas posėdyje (9 nariai-ekspertai) </t>
  </si>
  <si>
    <t>Narys-ekspertas</t>
  </si>
  <si>
    <t>Posėdžio protokolo parengimas</t>
  </si>
  <si>
    <t>Biomedicininio tyrimo dokumentų paruošimas archyvavimui, archyvavimas</t>
  </si>
  <si>
    <t>Narių-ekspertų laiko sąnaudos biomedicininiam tyrimui ekspertuoti (2 nariai-ekspertai)</t>
  </si>
  <si>
    <t xml:space="preserve">Narys -ekspertas </t>
  </si>
  <si>
    <t xml:space="preserve">Nepriklausomo specialisto kvietimas, jo darbo laiko derinimas </t>
  </si>
  <si>
    <t>Nepriklausomo specialisto mokslinė išvada</t>
  </si>
  <si>
    <t>Nepriklausomas specialistas</t>
  </si>
  <si>
    <t>Ekspertas</t>
  </si>
  <si>
    <t>Biomedicininio tyrimo dokumentų koordinavimas (dokumentų projektų įvertinimas, pasirašymas)</t>
  </si>
  <si>
    <t>Biomedicininio tyrimo duomenų suvedimas į Lietuvos bioetikos komiteto duomenų bazę</t>
  </si>
  <si>
    <t>Klinikinio tyrimo su medicinos priemone paraiškos etikos aspektų vertinimo išvados parengimas ir išsiuntimas Akreditavimo tarnybai</t>
  </si>
  <si>
    <t>Pareiškėjų atsakymų registravimas, įvertinimas ir patikslintos Klinikinio tyrimo su medicinos priemone paraiškos etikos aspektų vertinimo išvados parengimas ir išsiuntimas Akreditavimo tarnybai</t>
  </si>
  <si>
    <t>Ekspertas (9)</t>
  </si>
  <si>
    <t>Pirminis dokumentų patikrinimas, užregistravimas</t>
  </si>
  <si>
    <t>Dokumentų registravimas</t>
  </si>
  <si>
    <t>Sutarties ir  darbo priėmimo akto parengimas</t>
  </si>
  <si>
    <t xml:space="preserve">Dokumentų ekspertizė ir siūlymo parengimas regioniniame biomedicininių tyrimų etikos komitete </t>
  </si>
  <si>
    <t>Dokumentų ekspertizė ir klinikinio tyrimo su medicinos priemone paraiškos etikos aspektų vertinimo išvados parengimas Lietuvos bioetikos komitete</t>
  </si>
  <si>
    <t>Biomedicininių tyrimų ekspertų grupės (2 narių) mokslinės-etinės ekspertizės</t>
  </si>
  <si>
    <t>Biomedicininio tyrimo svarstymas Biomedicininių tyrimų ekspertų grupės (9 nariai) posėdyje</t>
  </si>
  <si>
    <t>Vyresnysis patarėjas finansams</t>
  </si>
  <si>
    <t>Algimantas Rinkevičius</t>
  </si>
  <si>
    <r>
      <rPr>
        <strike/>
        <sz val="10"/>
        <rFont val="Times New Roman"/>
        <family val="1"/>
      </rPr>
      <t>S</t>
    </r>
    <r>
      <rPr>
        <sz val="10"/>
        <rFont val="Times New Roman"/>
        <family val="1"/>
      </rPr>
      <t>iūlymo Lietuvos bioetikos komitetui parengimas, registravimas, kopijų parengimas, dokumentų paruošimas saugojimui</t>
    </r>
  </si>
  <si>
    <t>1.</t>
  </si>
  <si>
    <t>2.</t>
  </si>
  <si>
    <t>3.</t>
  </si>
  <si>
    <t>4.</t>
  </si>
  <si>
    <t>5.</t>
  </si>
  <si>
    <t>6.</t>
  </si>
  <si>
    <t>7.</t>
  </si>
  <si>
    <t>7.1.</t>
  </si>
  <si>
    <t>7.2.</t>
  </si>
  <si>
    <t>7.3.</t>
  </si>
  <si>
    <t>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</si>
  <si>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</si>
  <si>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</si>
  <si>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</si>
  <si>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</si>
  <si>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</si>
  <si>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</si>
  <si>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</si>
  <si>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</si>
  <si>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</si>
  <si>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</si>
  <si>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</si>
  <si>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</si>
  <si>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</si>
  <si>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</si>
  <si>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</si>
  <si>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</si>
  <si>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</si>
  <si>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</si>
  <si>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</si>
  <si>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</si>
  <si>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</si>
  <si>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</si>
  <si>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</si>
  <si>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</si>
  <si>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</si>
  <si>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</si>
  <si>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</si>
  <si>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</si>
  <si>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</si>
  <si>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</si>
  <si>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Leidimo atlikti klinikinį tyrimą su medicinos priemone išdavimas, kai gaunama vieno regioninio biomedicininių tyrimų etikos komiteto išvada</t>
  </si>
  <si>
    <r>
      <t>Punktas: 4.605</t>
    </r>
    <r>
      <rPr>
        <b/>
        <vertAlign val="superscript"/>
        <sz val="10"/>
        <rFont val="Times New Roman"/>
        <family val="1"/>
      </rPr>
      <t>4</t>
    </r>
    <r>
      <rPr>
        <b/>
        <sz val="10"/>
        <rFont val="Times New Roman"/>
        <family val="1"/>
      </rPr>
      <t>.1</t>
    </r>
  </si>
  <si>
    <r>
      <t>Punktas: 4.605</t>
    </r>
    <r>
      <rPr>
        <b/>
        <vertAlign val="superscript"/>
        <sz val="12"/>
        <rFont val="Times New Roman"/>
        <family val="1"/>
        <charset val="186"/>
      </rPr>
      <t>4</t>
    </r>
    <r>
      <rPr>
        <b/>
        <sz val="12"/>
        <rFont val="Times New Roman"/>
        <family val="1"/>
        <charset val="186"/>
      </rPr>
      <t>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</si>
</sst>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0.0"/>
    <numFmt numFmtId="178" formatCode="yyyy\-mm\-dd;@"/>
    <numFmt numFmtId="184" formatCode="0.000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b/>
      <i/>
      <sz val="10"/>
      <name val="Times New Roman"/>
      <family val="1"/>
    </font>
    <font>
      <strike/>
      <sz val="10"/>
      <name val="Times New Roman"/>
      <family val="1"/>
    </font>
    <font>
      <sz val="10"/>
      <color theme="3" tint="0.399975585192419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3" fillId="0" borderId="0" xfId="0" applyFont="1" applyAlignment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6" fillId="0" borderId="0" xfId="0" applyFont="1" applyAlignment="1"/>
    <xf numFmtId="0" fontId="6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/>
    </xf>
    <xf numFmtId="1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2" fontId="6" fillId="0" borderId="1" xfId="0" applyNumberFormat="1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/>
    <xf numFmtId="0" fontId="6" fillId="0" borderId="4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top"/>
    </xf>
    <xf numFmtId="2" fontId="6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/>
    <xf numFmtId="0" fontId="6" fillId="0" borderId="0" xfId="0" applyFont="1" applyFill="1" applyAlignment="1">
      <alignment horizontal="right"/>
    </xf>
    <xf numFmtId="1" fontId="6" fillId="0" borderId="0" xfId="0" applyNumberFormat="1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1" fontId="6" fillId="0" borderId="0" xfId="0" applyNumberFormat="1" applyFont="1" applyFill="1"/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10" fillId="0" borderId="0" xfId="0" applyFont="1" applyFill="1" applyBorder="1"/>
    <xf numFmtId="0" fontId="6" fillId="0" borderId="2" xfId="0" applyFont="1" applyFill="1" applyBorder="1"/>
    <xf numFmtId="2" fontId="5" fillId="0" borderId="1" xfId="0" applyNumberFormat="1" applyFont="1" applyFill="1" applyBorder="1"/>
    <xf numFmtId="2" fontId="5" fillId="0" borderId="6" xfId="0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/>
    </xf>
    <xf numFmtId="2" fontId="5" fillId="0" borderId="8" xfId="0" applyNumberFormat="1" applyFont="1" applyFill="1" applyBorder="1" applyAlignment="1">
      <alignment horizontal="center" vertical="top"/>
    </xf>
    <xf numFmtId="2" fontId="5" fillId="0" borderId="6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right" vertical="top"/>
    </xf>
    <xf numFmtId="2" fontId="5" fillId="0" borderId="8" xfId="0" applyNumberFormat="1" applyFont="1" applyFill="1" applyBorder="1" applyAlignment="1">
      <alignment horizontal="right" vertical="top"/>
    </xf>
    <xf numFmtId="2" fontId="5" fillId="0" borderId="6" xfId="0" applyNumberFormat="1" applyFont="1" applyFill="1" applyBorder="1" applyAlignment="1">
      <alignment horizontal="right" vertical="top"/>
    </xf>
    <xf numFmtId="0" fontId="6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A7" sqref="A7"/>
    </sheetView>
  </sheetViews>
  <sheetFormatPr defaultColWidth="22.140625" defaultRowHeight="15.75" x14ac:dyDescent="0.25"/>
  <cols>
    <col min="1" max="1" width="6.7109375" style="6" customWidth="1"/>
    <col min="2" max="2" width="47.85546875" style="6" customWidth="1"/>
    <col min="3" max="3" width="14.5703125" style="6" customWidth="1"/>
    <col min="4" max="11" width="9" style="6" customWidth="1"/>
    <col min="12" max="16384" width="22.140625" style="6"/>
  </cols>
  <sheetData>
    <row r="2" spans="1:5" x14ac:dyDescent="0.25">
      <c r="A2" s="105" t="s">
        <v>5</v>
      </c>
      <c r="B2" s="105"/>
      <c r="C2" s="105"/>
      <c r="D2" s="9"/>
      <c r="E2" s="10"/>
    </row>
    <row r="3" spans="1:5" s="11" customFormat="1" ht="12.75" customHeight="1" x14ac:dyDescent="0.25">
      <c r="A3" s="12"/>
      <c r="B3" s="12"/>
      <c r="C3" s="12"/>
      <c r="D3" s="12"/>
    </row>
    <row r="4" spans="1:5" x14ac:dyDescent="0.25">
      <c r="A4" s="13"/>
      <c r="B4" s="109" t="s">
        <v>19</v>
      </c>
      <c r="C4" s="109"/>
    </row>
    <row r="5" spans="1:5" x14ac:dyDescent="0.25">
      <c r="A5" s="13"/>
      <c r="B5" s="14" t="s">
        <v>49</v>
      </c>
      <c r="C5" s="13"/>
    </row>
    <row r="6" spans="1:5" x14ac:dyDescent="0.25">
      <c r="A6" s="13"/>
      <c r="B6" s="14"/>
      <c r="C6" s="13"/>
    </row>
    <row r="7" spans="1:5" ht="18.75" x14ac:dyDescent="0.25">
      <c r="A7" s="25" t="s">
        <v>132</v>
      </c>
      <c r="B7" s="14"/>
      <c r="C7" s="13"/>
    </row>
    <row r="8" spans="1:5" x14ac:dyDescent="0.25">
      <c r="B8" s="14"/>
      <c r="C8" s="13"/>
    </row>
    <row r="9" spans="1:5" ht="48" customHeight="1" x14ac:dyDescent="0.25">
      <c r="A9" s="108" t="s">
        <v>130</v>
      </c>
      <c r="B9" s="108"/>
      <c r="C9" s="108"/>
    </row>
    <row r="10" spans="1:5" s="1" customFormat="1" x14ac:dyDescent="0.25"/>
    <row r="11" spans="1:5" s="15" customFormat="1" ht="12" customHeight="1" x14ac:dyDescent="0.25">
      <c r="A11" s="106" t="s">
        <v>39</v>
      </c>
      <c r="B11" s="106" t="s">
        <v>6</v>
      </c>
      <c r="C11" s="106" t="s">
        <v>40</v>
      </c>
    </row>
    <row r="12" spans="1:5" s="15" customFormat="1" ht="21" customHeight="1" x14ac:dyDescent="0.25">
      <c r="A12" s="107"/>
      <c r="B12" s="107"/>
      <c r="C12" s="107"/>
    </row>
    <row r="13" spans="1:5" s="1" customFormat="1" ht="23.25" customHeight="1" x14ac:dyDescent="0.25">
      <c r="A13" s="2">
        <v>1</v>
      </c>
      <c r="B13" s="16" t="s">
        <v>2</v>
      </c>
      <c r="C13" s="17">
        <v>1213.53</v>
      </c>
    </row>
    <row r="14" spans="1:5" s="1" customFormat="1" ht="18.75" customHeight="1" x14ac:dyDescent="0.25">
      <c r="A14" s="2">
        <v>2</v>
      </c>
      <c r="B14" s="3" t="s">
        <v>50</v>
      </c>
      <c r="C14" s="17">
        <f>C13*0.0145</f>
        <v>17.596185000000002</v>
      </c>
    </row>
    <row r="15" spans="1:5" s="1" customFormat="1" ht="20.25" customHeight="1" x14ac:dyDescent="0.25">
      <c r="A15" s="2">
        <v>3</v>
      </c>
      <c r="B15" s="3" t="s">
        <v>11</v>
      </c>
      <c r="C15" s="4">
        <v>426.96400000000006</v>
      </c>
    </row>
    <row r="16" spans="1:5" s="1" customFormat="1" ht="20.25" customHeight="1" x14ac:dyDescent="0.25">
      <c r="A16" s="2">
        <v>4</v>
      </c>
      <c r="B16" s="5" t="s">
        <v>12</v>
      </c>
      <c r="C16" s="4"/>
    </row>
    <row r="17" spans="1:7" ht="29.25" customHeight="1" x14ac:dyDescent="0.25">
      <c r="A17" s="7">
        <v>5</v>
      </c>
      <c r="B17" s="5" t="s">
        <v>13</v>
      </c>
      <c r="C17" s="4"/>
      <c r="G17" s="8"/>
    </row>
    <row r="18" spans="1:7" s="1" customFormat="1" ht="16.5" customHeight="1" x14ac:dyDescent="0.25">
      <c r="A18" s="2"/>
      <c r="B18" s="18" t="s">
        <v>3</v>
      </c>
      <c r="C18" s="17">
        <f>SUM(C13:C17)</f>
        <v>1658.090185</v>
      </c>
    </row>
    <row r="19" spans="1:7" x14ac:dyDescent="0.25">
      <c r="A19" s="2"/>
      <c r="B19" s="19" t="s">
        <v>4</v>
      </c>
      <c r="C19" s="20">
        <f>0+C18</f>
        <v>1658.090185</v>
      </c>
    </row>
    <row r="20" spans="1:7" x14ac:dyDescent="0.25">
      <c r="A20" s="21"/>
      <c r="B20" s="22"/>
      <c r="C20" s="23"/>
    </row>
    <row r="21" spans="1:7" ht="17.25" customHeight="1" x14ac:dyDescent="0.25">
      <c r="A21" s="24"/>
      <c r="B21" s="22"/>
      <c r="C21" s="23"/>
    </row>
    <row r="22" spans="1:7" x14ac:dyDescent="0.25">
      <c r="A22" s="10"/>
      <c r="C22" s="10"/>
    </row>
    <row r="23" spans="1:7" x14ac:dyDescent="0.25">
      <c r="A23" s="10"/>
      <c r="C23" s="10"/>
    </row>
    <row r="24" spans="1:7" x14ac:dyDescent="0.25">
      <c r="A24" s="10" t="s">
        <v>17</v>
      </c>
      <c r="C24" s="10"/>
    </row>
    <row r="25" spans="1:7" x14ac:dyDescent="0.25">
      <c r="A25" s="10" t="s">
        <v>86</v>
      </c>
      <c r="C25" s="10" t="s">
        <v>87</v>
      </c>
    </row>
  </sheetData>
  <mergeCells count="6">
    <mergeCell ref="A2:C2"/>
    <mergeCell ref="A11:A12"/>
    <mergeCell ref="B11:B12"/>
    <mergeCell ref="C11:C12"/>
    <mergeCell ref="A9:C9"/>
    <mergeCell ref="B4:C4"/>
  </mergeCells>
  <phoneticPr fontId="1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80" zoomScaleNormal="80" workbookViewId="0">
      <selection activeCell="I16" sqref="I16"/>
    </sheetView>
  </sheetViews>
  <sheetFormatPr defaultRowHeight="12.75" x14ac:dyDescent="0.2"/>
  <cols>
    <col min="1" max="1" width="5.85546875" style="34" customWidth="1"/>
    <col min="2" max="2" width="42" style="28" customWidth="1"/>
    <col min="3" max="3" width="20.5703125" style="28" customWidth="1"/>
    <col min="4" max="4" width="9.7109375" style="56" customWidth="1"/>
    <col min="5" max="5" width="10.140625" style="57" customWidth="1"/>
    <col min="6" max="6" width="8.42578125" style="58" customWidth="1"/>
    <col min="7" max="7" width="10.28515625" style="58" customWidth="1"/>
    <col min="8" max="8" width="9.5703125" style="26" customWidth="1"/>
    <col min="9" max="9" width="11.140625" style="27" customWidth="1"/>
    <col min="10" max="10" width="5.5703125" style="27" customWidth="1"/>
    <col min="11" max="11" width="9.85546875" style="27" customWidth="1"/>
    <col min="12" max="12" width="8.5703125" style="27" customWidth="1"/>
    <col min="13" max="13" width="11.140625" style="27" customWidth="1"/>
    <col min="14" max="14" width="8" style="27" customWidth="1"/>
    <col min="15" max="17" width="9.140625" style="97"/>
    <col min="18" max="16384" width="9.140625" style="98"/>
  </cols>
  <sheetData>
    <row r="1" spans="1:18" x14ac:dyDescent="0.2">
      <c r="A1" s="110" t="s">
        <v>5</v>
      </c>
      <c r="B1" s="110"/>
      <c r="C1" s="110"/>
      <c r="D1" s="110"/>
      <c r="E1" s="110"/>
      <c r="F1" s="110"/>
      <c r="G1" s="110"/>
      <c r="H1" s="111"/>
      <c r="I1" s="111"/>
      <c r="J1" s="111"/>
      <c r="K1" s="111"/>
      <c r="L1" s="111"/>
      <c r="M1" s="111"/>
      <c r="N1" s="111"/>
    </row>
    <row r="2" spans="1:18" ht="9" customHeight="1" x14ac:dyDescent="0.2">
      <c r="A2" s="138"/>
      <c r="B2" s="138"/>
      <c r="C2" s="138"/>
      <c r="D2" s="138"/>
      <c r="E2" s="138"/>
      <c r="F2" s="138"/>
      <c r="G2" s="138"/>
      <c r="H2" s="138"/>
    </row>
    <row r="3" spans="1:18" x14ac:dyDescent="0.2">
      <c r="A3" s="112" t="s">
        <v>16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8" s="100" customFormat="1" ht="12.75" customHeight="1" x14ac:dyDescent="0.2">
      <c r="A4" s="113" t="s">
        <v>41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99"/>
      <c r="P4" s="99"/>
      <c r="Q4" s="99"/>
      <c r="R4" s="99"/>
    </row>
    <row r="5" spans="1:18" s="100" customFormat="1" ht="12.75" customHeight="1" x14ac:dyDescent="0.2">
      <c r="A5" s="29"/>
      <c r="B5" s="64" t="s">
        <v>131</v>
      </c>
      <c r="C5" s="32"/>
      <c r="D5" s="31"/>
      <c r="E5" s="31"/>
      <c r="F5" s="30"/>
      <c r="G5" s="33"/>
      <c r="H5" s="34"/>
      <c r="I5" s="31"/>
      <c r="J5" s="31"/>
      <c r="K5" s="31"/>
      <c r="L5" s="31"/>
      <c r="M5" s="31"/>
      <c r="N5" s="31"/>
      <c r="O5" s="99"/>
      <c r="P5" s="99"/>
      <c r="Q5" s="99"/>
      <c r="R5" s="99"/>
    </row>
    <row r="6" spans="1:18" s="100" customFormat="1" ht="27.75" customHeight="1" x14ac:dyDescent="0.2">
      <c r="A6" s="114" t="s">
        <v>130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99"/>
      <c r="P6" s="99"/>
      <c r="Q6" s="99"/>
      <c r="R6" s="99"/>
    </row>
    <row r="7" spans="1:18" s="97" customFormat="1" ht="12.75" customHeight="1" x14ac:dyDescent="0.2">
      <c r="A7" s="121" t="s">
        <v>0</v>
      </c>
      <c r="B7" s="123" t="s">
        <v>1</v>
      </c>
      <c r="C7" s="139" t="s">
        <v>26</v>
      </c>
      <c r="D7" s="140"/>
      <c r="E7" s="140"/>
      <c r="F7" s="140"/>
      <c r="G7" s="140"/>
      <c r="H7" s="140"/>
      <c r="I7" s="125" t="s">
        <v>27</v>
      </c>
      <c r="J7" s="125"/>
      <c r="K7" s="125"/>
      <c r="L7" s="125"/>
      <c r="M7" s="125"/>
      <c r="N7" s="125"/>
    </row>
    <row r="8" spans="1:18" s="97" customFormat="1" ht="66.75" customHeight="1" x14ac:dyDescent="0.2">
      <c r="A8" s="122"/>
      <c r="B8" s="124"/>
      <c r="C8" s="37" t="s">
        <v>7</v>
      </c>
      <c r="D8" s="35" t="s">
        <v>48</v>
      </c>
      <c r="E8" s="38" t="s">
        <v>28</v>
      </c>
      <c r="F8" s="36" t="s">
        <v>29</v>
      </c>
      <c r="G8" s="36" t="s">
        <v>30</v>
      </c>
      <c r="H8" s="36" t="s">
        <v>31</v>
      </c>
      <c r="I8" s="39" t="s">
        <v>6</v>
      </c>
      <c r="J8" s="39" t="s">
        <v>32</v>
      </c>
      <c r="K8" s="39" t="s">
        <v>33</v>
      </c>
      <c r="L8" s="39" t="s">
        <v>34</v>
      </c>
      <c r="M8" s="39" t="s">
        <v>35</v>
      </c>
      <c r="N8" s="39" t="s">
        <v>36</v>
      </c>
    </row>
    <row r="9" spans="1:18" s="97" customFormat="1" ht="10.5" customHeight="1" x14ac:dyDescent="0.2">
      <c r="A9" s="61">
        <v>1</v>
      </c>
      <c r="B9" s="62">
        <v>2</v>
      </c>
      <c r="C9" s="62">
        <v>3</v>
      </c>
      <c r="D9" s="62">
        <v>4</v>
      </c>
      <c r="E9" s="63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>
        <v>13</v>
      </c>
      <c r="N9" s="62">
        <v>14</v>
      </c>
    </row>
    <row r="10" spans="1:18" s="97" customFormat="1" ht="54.75" customHeight="1" x14ac:dyDescent="0.2">
      <c r="A10" s="40" t="s">
        <v>89</v>
      </c>
      <c r="B10" s="41" t="s">
        <v>25</v>
      </c>
      <c r="C10" s="41" t="s">
        <v>51</v>
      </c>
      <c r="D10" s="42">
        <v>4.6100000000000003</v>
      </c>
      <c r="E10" s="43">
        <v>815</v>
      </c>
      <c r="F10" s="44">
        <v>4.75</v>
      </c>
      <c r="G10" s="45">
        <v>0.25</v>
      </c>
      <c r="H10" s="46">
        <f t="shared" ref="H10:H16" si="0">F10*G10</f>
        <v>1.1875</v>
      </c>
      <c r="I10" s="47"/>
      <c r="J10" s="47"/>
      <c r="K10" s="47"/>
      <c r="L10" s="47"/>
      <c r="M10" s="47"/>
      <c r="N10" s="47"/>
    </row>
    <row r="11" spans="1:18" s="97" customFormat="1" ht="14.25" customHeight="1" x14ac:dyDescent="0.2">
      <c r="A11" s="40" t="s">
        <v>90</v>
      </c>
      <c r="B11" s="48" t="s">
        <v>21</v>
      </c>
      <c r="C11" s="41" t="s">
        <v>52</v>
      </c>
      <c r="D11" s="42">
        <v>13.05</v>
      </c>
      <c r="E11" s="43">
        <v>2756</v>
      </c>
      <c r="F11" s="44">
        <v>16.2</v>
      </c>
      <c r="G11" s="45">
        <v>0.15</v>
      </c>
      <c r="H11" s="46">
        <f t="shared" si="0"/>
        <v>2.4299999999999997</v>
      </c>
      <c r="I11" s="47"/>
      <c r="J11" s="47"/>
      <c r="K11" s="47"/>
      <c r="L11" s="47"/>
      <c r="M11" s="47"/>
      <c r="N11" s="47"/>
    </row>
    <row r="12" spans="1:18" s="97" customFormat="1" ht="52.5" customHeight="1" x14ac:dyDescent="0.2">
      <c r="A12" s="49" t="s">
        <v>91</v>
      </c>
      <c r="B12" s="50" t="s">
        <v>22</v>
      </c>
      <c r="C12" s="41" t="s">
        <v>53</v>
      </c>
      <c r="D12" s="42">
        <v>7.1</v>
      </c>
      <c r="E12" s="43">
        <v>1537</v>
      </c>
      <c r="F12" s="44">
        <v>8.93</v>
      </c>
      <c r="G12" s="45">
        <v>3</v>
      </c>
      <c r="H12" s="46">
        <f t="shared" si="0"/>
        <v>26.79</v>
      </c>
      <c r="I12" s="47"/>
      <c r="J12" s="47"/>
      <c r="K12" s="47"/>
      <c r="L12" s="47"/>
      <c r="M12" s="47"/>
      <c r="N12" s="47"/>
    </row>
    <row r="13" spans="1:18" s="97" customFormat="1" ht="29.25" customHeight="1" x14ac:dyDescent="0.2">
      <c r="A13" s="116" t="s">
        <v>92</v>
      </c>
      <c r="B13" s="118" t="s">
        <v>23</v>
      </c>
      <c r="C13" s="41" t="s">
        <v>53</v>
      </c>
      <c r="D13" s="42">
        <v>7.1</v>
      </c>
      <c r="E13" s="43">
        <v>1537</v>
      </c>
      <c r="F13" s="44">
        <v>8.93</v>
      </c>
      <c r="G13" s="45">
        <v>0.3</v>
      </c>
      <c r="H13" s="46">
        <f t="shared" si="0"/>
        <v>2.6789999999999998</v>
      </c>
      <c r="I13" s="47"/>
      <c r="J13" s="47"/>
      <c r="K13" s="47"/>
      <c r="L13" s="47"/>
      <c r="M13" s="47"/>
      <c r="N13" s="47"/>
    </row>
    <row r="14" spans="1:18" s="97" customFormat="1" ht="14.25" customHeight="1" x14ac:dyDescent="0.2">
      <c r="A14" s="137"/>
      <c r="B14" s="135"/>
      <c r="C14" s="41" t="s">
        <v>52</v>
      </c>
      <c r="D14" s="42">
        <v>13.05</v>
      </c>
      <c r="E14" s="43">
        <v>2756</v>
      </c>
      <c r="F14" s="44">
        <v>16.2</v>
      </c>
      <c r="G14" s="45">
        <v>0.3</v>
      </c>
      <c r="H14" s="46">
        <f t="shared" si="0"/>
        <v>4.8599999999999994</v>
      </c>
      <c r="I14" s="47"/>
      <c r="J14" s="47"/>
      <c r="K14" s="47"/>
      <c r="L14" s="47"/>
      <c r="M14" s="47"/>
      <c r="N14" s="47"/>
    </row>
    <row r="15" spans="1:18" s="97" customFormat="1" ht="48" customHeight="1" x14ac:dyDescent="0.2">
      <c r="A15" s="137"/>
      <c r="B15" s="135"/>
      <c r="C15" s="41" t="s">
        <v>54</v>
      </c>
      <c r="D15" s="42">
        <v>13.05</v>
      </c>
      <c r="E15" s="43">
        <v>2779</v>
      </c>
      <c r="F15" s="44">
        <v>16.16</v>
      </c>
      <c r="G15" s="45">
        <v>0.25</v>
      </c>
      <c r="H15" s="46">
        <f t="shared" si="0"/>
        <v>4.04</v>
      </c>
      <c r="I15" s="47"/>
      <c r="J15" s="47"/>
      <c r="K15" s="47"/>
      <c r="L15" s="47"/>
      <c r="M15" s="47"/>
      <c r="N15" s="47"/>
    </row>
    <row r="16" spans="1:18" s="97" customFormat="1" ht="60" customHeight="1" x14ac:dyDescent="0.2">
      <c r="A16" s="117"/>
      <c r="B16" s="136"/>
      <c r="C16" s="41" t="s">
        <v>55</v>
      </c>
      <c r="D16" s="42">
        <v>4.6100000000000003</v>
      </c>
      <c r="E16" s="43">
        <v>815</v>
      </c>
      <c r="F16" s="44">
        <v>4.75</v>
      </c>
      <c r="G16" s="45">
        <v>0.2</v>
      </c>
      <c r="H16" s="46">
        <f t="shared" si="0"/>
        <v>0.95000000000000007</v>
      </c>
      <c r="I16" s="47"/>
      <c r="J16" s="47"/>
      <c r="K16" s="47"/>
      <c r="L16" s="47"/>
      <c r="M16" s="47"/>
      <c r="N16" s="47"/>
    </row>
    <row r="17" spans="1:14" ht="36" customHeight="1" x14ac:dyDescent="0.2">
      <c r="A17" s="116" t="s">
        <v>93</v>
      </c>
      <c r="B17" s="118" t="s">
        <v>24</v>
      </c>
      <c r="C17" s="41" t="s">
        <v>53</v>
      </c>
      <c r="D17" s="42">
        <v>7.1</v>
      </c>
      <c r="E17" s="43">
        <v>1537</v>
      </c>
      <c r="F17" s="44">
        <v>8.93</v>
      </c>
      <c r="G17" s="46">
        <v>2</v>
      </c>
      <c r="H17" s="46">
        <f t="shared" ref="H17:H24" si="1">F17*G17</f>
        <v>17.86</v>
      </c>
      <c r="I17" s="47"/>
      <c r="J17" s="47"/>
      <c r="K17" s="47"/>
      <c r="L17" s="47"/>
      <c r="M17" s="47"/>
      <c r="N17" s="47"/>
    </row>
    <row r="18" spans="1:14" ht="36" customHeight="1" x14ac:dyDescent="0.2">
      <c r="A18" s="137"/>
      <c r="B18" s="135"/>
      <c r="C18" s="41" t="s">
        <v>52</v>
      </c>
      <c r="D18" s="42">
        <v>13.05</v>
      </c>
      <c r="E18" s="43">
        <v>2756</v>
      </c>
      <c r="F18" s="44">
        <v>16.2</v>
      </c>
      <c r="G18" s="45">
        <v>1</v>
      </c>
      <c r="H18" s="46">
        <f t="shared" si="1"/>
        <v>16.2</v>
      </c>
      <c r="I18" s="47"/>
      <c r="J18" s="47"/>
      <c r="K18" s="47"/>
      <c r="L18" s="47"/>
      <c r="M18" s="47"/>
      <c r="N18" s="47"/>
    </row>
    <row r="19" spans="1:14" ht="51" customHeight="1" x14ac:dyDescent="0.2">
      <c r="A19" s="137"/>
      <c r="B19" s="135"/>
      <c r="C19" s="41" t="s">
        <v>54</v>
      </c>
      <c r="D19" s="42">
        <v>13.05</v>
      </c>
      <c r="E19" s="43">
        <v>2779</v>
      </c>
      <c r="F19" s="44">
        <v>16.16</v>
      </c>
      <c r="G19" s="45">
        <v>0.25</v>
      </c>
      <c r="H19" s="46">
        <f t="shared" si="1"/>
        <v>4.04</v>
      </c>
      <c r="I19" s="47"/>
      <c r="J19" s="47"/>
      <c r="K19" s="47"/>
      <c r="L19" s="47"/>
      <c r="M19" s="47"/>
      <c r="N19" s="47"/>
    </row>
    <row r="20" spans="1:14" ht="66.75" customHeight="1" x14ac:dyDescent="0.2">
      <c r="A20" s="117"/>
      <c r="B20" s="136"/>
      <c r="C20" s="41" t="s">
        <v>55</v>
      </c>
      <c r="D20" s="42">
        <v>4.6100000000000003</v>
      </c>
      <c r="E20" s="43">
        <v>815</v>
      </c>
      <c r="F20" s="44">
        <v>4.75</v>
      </c>
      <c r="G20" s="45">
        <v>0.2</v>
      </c>
      <c r="H20" s="46">
        <f t="shared" si="1"/>
        <v>0.95000000000000007</v>
      </c>
      <c r="I20" s="47"/>
      <c r="J20" s="47"/>
      <c r="K20" s="47"/>
      <c r="L20" s="47"/>
      <c r="M20" s="47"/>
      <c r="N20" s="47"/>
    </row>
    <row r="21" spans="1:14" s="97" customFormat="1" ht="38.25" customHeight="1" x14ac:dyDescent="0.2">
      <c r="A21" s="116" t="s">
        <v>94</v>
      </c>
      <c r="B21" s="118" t="s">
        <v>42</v>
      </c>
      <c r="C21" s="41" t="s">
        <v>53</v>
      </c>
      <c r="D21" s="42">
        <v>7.1</v>
      </c>
      <c r="E21" s="43">
        <v>1537</v>
      </c>
      <c r="F21" s="44">
        <v>8.93</v>
      </c>
      <c r="G21" s="45">
        <v>0.3</v>
      </c>
      <c r="H21" s="46">
        <f t="shared" si="1"/>
        <v>2.6789999999999998</v>
      </c>
      <c r="I21" s="47"/>
      <c r="J21" s="47"/>
      <c r="K21" s="47"/>
      <c r="L21" s="47"/>
      <c r="M21" s="47"/>
      <c r="N21" s="47"/>
    </row>
    <row r="22" spans="1:14" s="97" customFormat="1" ht="14.25" customHeight="1" x14ac:dyDescent="0.2">
      <c r="A22" s="137"/>
      <c r="B22" s="135"/>
      <c r="C22" s="41" t="s">
        <v>52</v>
      </c>
      <c r="D22" s="42">
        <v>13.05</v>
      </c>
      <c r="E22" s="43">
        <v>2756</v>
      </c>
      <c r="F22" s="44">
        <v>16.2</v>
      </c>
      <c r="G22" s="45">
        <v>0.3</v>
      </c>
      <c r="H22" s="46">
        <f t="shared" si="1"/>
        <v>4.8599999999999994</v>
      </c>
      <c r="I22" s="47"/>
      <c r="J22" s="47"/>
      <c r="K22" s="47"/>
      <c r="L22" s="47"/>
      <c r="M22" s="47"/>
      <c r="N22" s="47"/>
    </row>
    <row r="23" spans="1:14" s="97" customFormat="1" ht="55.5" customHeight="1" x14ac:dyDescent="0.2">
      <c r="A23" s="137"/>
      <c r="B23" s="135"/>
      <c r="C23" s="41" t="s">
        <v>54</v>
      </c>
      <c r="D23" s="42">
        <v>13.05</v>
      </c>
      <c r="E23" s="43">
        <v>2779</v>
      </c>
      <c r="F23" s="44">
        <v>16.16</v>
      </c>
      <c r="G23" s="45">
        <v>0.25</v>
      </c>
      <c r="H23" s="46">
        <f t="shared" si="1"/>
        <v>4.04</v>
      </c>
      <c r="I23" s="47"/>
      <c r="J23" s="47"/>
      <c r="K23" s="47"/>
      <c r="L23" s="47"/>
      <c r="M23" s="47"/>
      <c r="N23" s="47"/>
    </row>
    <row r="24" spans="1:14" s="97" customFormat="1" ht="56.25" customHeight="1" x14ac:dyDescent="0.2">
      <c r="A24" s="117"/>
      <c r="B24" s="136"/>
      <c r="C24" s="41" t="s">
        <v>55</v>
      </c>
      <c r="D24" s="42">
        <v>4.6100000000000003</v>
      </c>
      <c r="E24" s="43">
        <v>815</v>
      </c>
      <c r="F24" s="44">
        <v>4.75</v>
      </c>
      <c r="G24" s="45">
        <v>0.2</v>
      </c>
      <c r="H24" s="46">
        <f t="shared" si="1"/>
        <v>0.95000000000000007</v>
      </c>
      <c r="I24" s="47"/>
      <c r="J24" s="47"/>
      <c r="K24" s="47"/>
      <c r="L24" s="47"/>
      <c r="M24" s="47"/>
      <c r="N24" s="47"/>
    </row>
    <row r="25" spans="1:14" s="101" customFormat="1" ht="35.25" customHeight="1" x14ac:dyDescent="0.2">
      <c r="A25" s="40" t="s">
        <v>95</v>
      </c>
      <c r="B25" s="65" t="s">
        <v>56</v>
      </c>
      <c r="C25" s="41"/>
      <c r="D25" s="42"/>
      <c r="E25" s="43"/>
      <c r="F25" s="44"/>
      <c r="G25" s="45"/>
      <c r="H25" s="46"/>
      <c r="I25" s="47"/>
      <c r="J25" s="47"/>
      <c r="K25" s="47"/>
      <c r="L25" s="47"/>
      <c r="M25" s="47"/>
      <c r="N25" s="47"/>
    </row>
    <row r="26" spans="1:14" s="101" customFormat="1" ht="36" customHeight="1" x14ac:dyDescent="0.2">
      <c r="A26" s="40" t="s">
        <v>96</v>
      </c>
      <c r="B26" s="66" t="s">
        <v>79</v>
      </c>
      <c r="C26" s="67" t="s">
        <v>57</v>
      </c>
      <c r="D26" s="42"/>
      <c r="E26" s="68">
        <v>886.08</v>
      </c>
      <c r="F26" s="68">
        <f>E26/167.5</f>
        <v>5.2900298507462686</v>
      </c>
      <c r="G26" s="69">
        <v>0.25</v>
      </c>
      <c r="H26" s="70">
        <f>F26*G26</f>
        <v>1.3225074626865672</v>
      </c>
      <c r="I26" s="47"/>
      <c r="J26" s="47"/>
      <c r="K26" s="47"/>
      <c r="L26" s="47"/>
      <c r="M26" s="47"/>
      <c r="N26" s="102"/>
    </row>
    <row r="27" spans="1:14" s="101" customFormat="1" ht="32.25" customHeight="1" x14ac:dyDescent="0.2">
      <c r="A27" s="40" t="s">
        <v>97</v>
      </c>
      <c r="B27" s="66" t="s">
        <v>58</v>
      </c>
      <c r="C27" s="67" t="s">
        <v>57</v>
      </c>
      <c r="D27" s="42"/>
      <c r="E27" s="68">
        <v>886.08</v>
      </c>
      <c r="F27" s="68">
        <f>E27/167.5</f>
        <v>5.2900298507462686</v>
      </c>
      <c r="G27" s="68">
        <v>1.5</v>
      </c>
      <c r="H27" s="70">
        <f>F27*G27</f>
        <v>7.935044776119403</v>
      </c>
      <c r="I27" s="71"/>
      <c r="J27" s="71"/>
      <c r="K27" s="71"/>
      <c r="L27" s="72"/>
      <c r="M27" s="73"/>
      <c r="N27" s="70"/>
    </row>
    <row r="28" spans="1:14" s="101" customFormat="1" ht="49.5" customHeight="1" x14ac:dyDescent="0.2">
      <c r="A28" s="40" t="s">
        <v>98</v>
      </c>
      <c r="B28" s="66" t="s">
        <v>59</v>
      </c>
      <c r="C28" s="67" t="s">
        <v>57</v>
      </c>
      <c r="D28" s="42"/>
      <c r="E28" s="68">
        <v>886.08</v>
      </c>
      <c r="F28" s="68">
        <f>E28/167.5</f>
        <v>5.2900298507462686</v>
      </c>
      <c r="G28" s="68">
        <v>0.75</v>
      </c>
      <c r="H28" s="70">
        <f>F28*G28</f>
        <v>3.9675223880597015</v>
      </c>
      <c r="I28" s="71"/>
      <c r="J28" s="74"/>
      <c r="K28" s="74"/>
      <c r="L28" s="71"/>
      <c r="M28" s="71"/>
      <c r="N28" s="70"/>
    </row>
    <row r="29" spans="1:14" s="101" customFormat="1" ht="56.25" customHeight="1" x14ac:dyDescent="0.2">
      <c r="A29" s="40" t="s">
        <v>99</v>
      </c>
      <c r="B29" s="75" t="s">
        <v>82</v>
      </c>
      <c r="C29" s="76"/>
      <c r="D29" s="77"/>
      <c r="E29" s="78"/>
      <c r="F29" s="68"/>
      <c r="G29" s="78"/>
      <c r="H29" s="68"/>
      <c r="I29" s="77"/>
      <c r="J29" s="77"/>
      <c r="K29" s="77"/>
      <c r="L29" s="77"/>
      <c r="M29" s="77"/>
      <c r="N29" s="77"/>
    </row>
    <row r="30" spans="1:14" s="101" customFormat="1" ht="41.25" customHeight="1" x14ac:dyDescent="0.2">
      <c r="A30" s="40" t="s">
        <v>100</v>
      </c>
      <c r="B30" s="67" t="s">
        <v>80</v>
      </c>
      <c r="C30" s="79" t="s">
        <v>60</v>
      </c>
      <c r="D30" s="80"/>
      <c r="E30" s="68">
        <v>1169</v>
      </c>
      <c r="F30" s="68">
        <f>E30/167.5</f>
        <v>6.9791044776119406</v>
      </c>
      <c r="G30" s="69">
        <v>0.25</v>
      </c>
      <c r="H30" s="70">
        <f>F30*G30</f>
        <v>1.7447761194029852</v>
      </c>
      <c r="I30" s="81"/>
      <c r="J30" s="81"/>
      <c r="K30" s="81"/>
      <c r="L30" s="81"/>
      <c r="M30" s="81"/>
      <c r="N30" s="70"/>
    </row>
    <row r="31" spans="1:14" s="101" customFormat="1" ht="36" customHeight="1" x14ac:dyDescent="0.2">
      <c r="A31" s="40" t="s">
        <v>101</v>
      </c>
      <c r="B31" s="79" t="s">
        <v>58</v>
      </c>
      <c r="C31" s="79" t="s">
        <v>60</v>
      </c>
      <c r="D31" s="82"/>
      <c r="E31" s="68">
        <v>1169</v>
      </c>
      <c r="F31" s="68">
        <f>E31/167.5</f>
        <v>6.9791044776119406</v>
      </c>
      <c r="G31" s="68">
        <v>1.5</v>
      </c>
      <c r="H31" s="70">
        <f t="shared" ref="H31:H38" si="2">F31*G31</f>
        <v>10.468656716417911</v>
      </c>
      <c r="I31" s="71"/>
      <c r="J31" s="71"/>
      <c r="K31" s="71"/>
      <c r="L31" s="72"/>
      <c r="M31" s="71"/>
      <c r="N31" s="70"/>
    </row>
    <row r="32" spans="1:14" s="101" customFormat="1" ht="30.75" customHeight="1" x14ac:dyDescent="0.2">
      <c r="A32" s="40" t="s">
        <v>102</v>
      </c>
      <c r="B32" s="79" t="s">
        <v>61</v>
      </c>
      <c r="C32" s="79" t="s">
        <v>60</v>
      </c>
      <c r="D32" s="82"/>
      <c r="E32" s="68">
        <v>1169</v>
      </c>
      <c r="F32" s="68">
        <f>E32/167.5</f>
        <v>6.9791044776119406</v>
      </c>
      <c r="G32" s="68">
        <v>0.25</v>
      </c>
      <c r="H32" s="70">
        <f t="shared" si="2"/>
        <v>1.7447761194029852</v>
      </c>
      <c r="I32" s="71"/>
      <c r="J32" s="71"/>
      <c r="K32" s="71"/>
      <c r="L32" s="72"/>
      <c r="M32" s="71"/>
      <c r="N32" s="70"/>
    </row>
    <row r="33" spans="1:14" s="101" customFormat="1" ht="45.75" customHeight="1" x14ac:dyDescent="0.2">
      <c r="A33" s="40" t="s">
        <v>103</v>
      </c>
      <c r="B33" s="79" t="s">
        <v>62</v>
      </c>
      <c r="C33" s="79" t="s">
        <v>60</v>
      </c>
      <c r="D33" s="82"/>
      <c r="E33" s="68">
        <v>1169</v>
      </c>
      <c r="F33" s="68">
        <f>E33/167.5</f>
        <v>6.9791044776119406</v>
      </c>
      <c r="G33" s="68">
        <v>0.5</v>
      </c>
      <c r="H33" s="70">
        <f t="shared" si="2"/>
        <v>3.4895522388059703</v>
      </c>
      <c r="I33" s="71"/>
      <c r="J33" s="71"/>
      <c r="K33" s="71"/>
      <c r="L33" s="78"/>
      <c r="M33" s="71"/>
      <c r="N33" s="70"/>
    </row>
    <row r="34" spans="1:14" s="101" customFormat="1" ht="36.75" customHeight="1" x14ac:dyDescent="0.2">
      <c r="A34" s="40" t="s">
        <v>104</v>
      </c>
      <c r="B34" s="67" t="s">
        <v>63</v>
      </c>
      <c r="C34" s="79" t="s">
        <v>60</v>
      </c>
      <c r="D34" s="74"/>
      <c r="E34" s="68">
        <v>1169</v>
      </c>
      <c r="F34" s="68">
        <f>E34/167.5</f>
        <v>6.9791044776119406</v>
      </c>
      <c r="G34" s="68">
        <v>1</v>
      </c>
      <c r="H34" s="70">
        <f t="shared" si="2"/>
        <v>6.9791044776119406</v>
      </c>
      <c r="I34" s="71"/>
      <c r="J34" s="74"/>
      <c r="K34" s="71"/>
      <c r="L34" s="72"/>
      <c r="M34" s="74"/>
      <c r="N34" s="70"/>
    </row>
    <row r="35" spans="1:14" s="101" customFormat="1" ht="56.25" customHeight="1" x14ac:dyDescent="0.2">
      <c r="A35" s="40" t="s">
        <v>105</v>
      </c>
      <c r="B35" s="67" t="s">
        <v>68</v>
      </c>
      <c r="C35" s="79" t="s">
        <v>69</v>
      </c>
      <c r="D35" s="74"/>
      <c r="E35" s="68"/>
      <c r="F35" s="68">
        <v>76.12</v>
      </c>
      <c r="G35" s="68">
        <v>1</v>
      </c>
      <c r="H35" s="70">
        <f t="shared" si="2"/>
        <v>76.12</v>
      </c>
      <c r="I35" s="71"/>
      <c r="J35" s="74"/>
      <c r="K35" s="74"/>
      <c r="L35" s="71"/>
      <c r="M35" s="74"/>
      <c r="N35" s="70"/>
    </row>
    <row r="36" spans="1:14" s="101" customFormat="1" ht="40.5" customHeight="1" x14ac:dyDescent="0.2">
      <c r="A36" s="40" t="s">
        <v>106</v>
      </c>
      <c r="B36" s="67" t="s">
        <v>64</v>
      </c>
      <c r="C36" s="79" t="s">
        <v>65</v>
      </c>
      <c r="D36" s="74"/>
      <c r="E36" s="68"/>
      <c r="F36" s="68">
        <v>217.98</v>
      </c>
      <c r="G36" s="68">
        <v>0.25</v>
      </c>
      <c r="H36" s="70">
        <f t="shared" si="2"/>
        <v>54.494999999999997</v>
      </c>
      <c r="I36" s="71"/>
      <c r="J36" s="74"/>
      <c r="K36" s="74"/>
      <c r="L36" s="74"/>
      <c r="M36" s="74"/>
      <c r="N36" s="70"/>
    </row>
    <row r="37" spans="1:14" s="101" customFormat="1" ht="30" customHeight="1" x14ac:dyDescent="0.2">
      <c r="A37" s="40" t="s">
        <v>107</v>
      </c>
      <c r="B37" s="67" t="s">
        <v>66</v>
      </c>
      <c r="C37" s="79" t="s">
        <v>60</v>
      </c>
      <c r="D37" s="74"/>
      <c r="E37" s="68">
        <v>1169</v>
      </c>
      <c r="F37" s="68">
        <f>E37/167.5</f>
        <v>6.9791044776119406</v>
      </c>
      <c r="G37" s="68">
        <v>1</v>
      </c>
      <c r="H37" s="70">
        <f t="shared" si="2"/>
        <v>6.9791044776119406</v>
      </c>
      <c r="I37" s="71"/>
      <c r="J37" s="74"/>
      <c r="K37" s="71"/>
      <c r="L37" s="72"/>
      <c r="M37" s="74"/>
      <c r="N37" s="70"/>
    </row>
    <row r="38" spans="1:14" s="101" customFormat="1" ht="68.25" customHeight="1" x14ac:dyDescent="0.2">
      <c r="A38" s="49" t="s">
        <v>108</v>
      </c>
      <c r="B38" s="83" t="s">
        <v>88</v>
      </c>
      <c r="C38" s="83" t="s">
        <v>60</v>
      </c>
      <c r="D38" s="74"/>
      <c r="E38" s="68">
        <v>1169</v>
      </c>
      <c r="F38" s="68">
        <f>E38/167.5</f>
        <v>6.9791044776119406</v>
      </c>
      <c r="G38" s="84">
        <v>2</v>
      </c>
      <c r="H38" s="70">
        <f t="shared" si="2"/>
        <v>13.958208955223881</v>
      </c>
      <c r="I38" s="71"/>
      <c r="J38" s="74"/>
      <c r="K38" s="71"/>
      <c r="L38" s="72"/>
      <c r="M38" s="74"/>
      <c r="N38" s="70"/>
    </row>
    <row r="39" spans="1:14" s="101" customFormat="1" ht="36" customHeight="1" x14ac:dyDescent="0.2">
      <c r="A39" s="40" t="s">
        <v>109</v>
      </c>
      <c r="B39" s="67" t="s">
        <v>67</v>
      </c>
      <c r="C39" s="79" t="s">
        <v>60</v>
      </c>
      <c r="D39" s="77"/>
      <c r="E39" s="68">
        <v>1169</v>
      </c>
      <c r="F39" s="68">
        <f>E39/167.5</f>
        <v>6.9791044776119406</v>
      </c>
      <c r="G39" s="68">
        <v>1.25</v>
      </c>
      <c r="H39" s="70">
        <f>F39*G39</f>
        <v>8.7238805970149258</v>
      </c>
      <c r="I39" s="71"/>
      <c r="J39" s="71"/>
      <c r="K39" s="71"/>
      <c r="L39" s="70"/>
      <c r="M39" s="71"/>
      <c r="N39" s="70"/>
    </row>
    <row r="40" spans="1:14" s="101" customFormat="1" ht="71.25" customHeight="1" x14ac:dyDescent="0.2">
      <c r="A40" s="40" t="s">
        <v>110</v>
      </c>
      <c r="B40" s="75" t="s">
        <v>83</v>
      </c>
      <c r="C40" s="75"/>
      <c r="D40" s="85"/>
      <c r="E40" s="86"/>
      <c r="F40" s="68"/>
      <c r="G40" s="86"/>
      <c r="H40" s="87"/>
      <c r="I40" s="71"/>
      <c r="J40" s="71"/>
      <c r="K40" s="71"/>
      <c r="L40" s="88"/>
      <c r="M40" s="71"/>
      <c r="N40" s="70"/>
    </row>
    <row r="41" spans="1:14" s="101" customFormat="1" ht="21.75" customHeight="1" x14ac:dyDescent="0.2">
      <c r="A41" s="40" t="s">
        <v>111</v>
      </c>
      <c r="B41" s="67" t="s">
        <v>61</v>
      </c>
      <c r="C41" s="67" t="s">
        <v>57</v>
      </c>
      <c r="D41" s="82"/>
      <c r="E41" s="68">
        <v>886.08</v>
      </c>
      <c r="F41" s="68">
        <f>E41/167.5</f>
        <v>5.2900298507462686</v>
      </c>
      <c r="G41" s="68">
        <v>0.25</v>
      </c>
      <c r="H41" s="70">
        <f t="shared" ref="H41:H55" si="3">F41*G41</f>
        <v>1.3225074626865672</v>
      </c>
      <c r="I41" s="71"/>
      <c r="J41" s="71"/>
      <c r="K41" s="71"/>
      <c r="L41" s="71"/>
      <c r="M41" s="71"/>
      <c r="N41" s="70"/>
    </row>
    <row r="42" spans="1:14" s="101" customFormat="1" ht="36" customHeight="1" x14ac:dyDescent="0.2">
      <c r="A42" s="40" t="s">
        <v>112</v>
      </c>
      <c r="B42" s="67" t="s">
        <v>70</v>
      </c>
      <c r="C42" s="67" t="s">
        <v>57</v>
      </c>
      <c r="D42" s="82"/>
      <c r="E42" s="68">
        <v>886.08</v>
      </c>
      <c r="F42" s="68">
        <f>E42/167.5</f>
        <v>5.2900298507462686</v>
      </c>
      <c r="G42" s="68">
        <v>1</v>
      </c>
      <c r="H42" s="70">
        <f t="shared" si="3"/>
        <v>5.2900298507462686</v>
      </c>
      <c r="I42" s="71"/>
      <c r="J42" s="71"/>
      <c r="K42" s="71"/>
      <c r="L42" s="71"/>
      <c r="M42" s="71"/>
      <c r="N42" s="70"/>
    </row>
    <row r="43" spans="1:14" s="101" customFormat="1" ht="35.25" customHeight="1" x14ac:dyDescent="0.2">
      <c r="A43" s="40" t="s">
        <v>113</v>
      </c>
      <c r="B43" s="67" t="s">
        <v>81</v>
      </c>
      <c r="C43" s="67" t="s">
        <v>60</v>
      </c>
      <c r="D43" s="82"/>
      <c r="E43" s="68">
        <v>1603.02</v>
      </c>
      <c r="F43" s="68">
        <f>E43/167.5</f>
        <v>9.5702686567164186</v>
      </c>
      <c r="G43" s="68">
        <v>0.5</v>
      </c>
      <c r="H43" s="70">
        <f t="shared" si="3"/>
        <v>4.7851343283582093</v>
      </c>
      <c r="I43" s="71"/>
      <c r="J43" s="71"/>
      <c r="K43" s="71"/>
      <c r="L43" s="72"/>
      <c r="M43" s="71"/>
      <c r="N43" s="70"/>
    </row>
    <row r="44" spans="1:14" s="101" customFormat="1" ht="35.25" customHeight="1" x14ac:dyDescent="0.2">
      <c r="A44" s="40" t="s">
        <v>114</v>
      </c>
      <c r="B44" s="67" t="s">
        <v>71</v>
      </c>
      <c r="C44" s="67" t="s">
        <v>72</v>
      </c>
      <c r="D44" s="82"/>
      <c r="E44" s="68"/>
      <c r="F44" s="68">
        <v>100.34</v>
      </c>
      <c r="G44" s="68">
        <v>1</v>
      </c>
      <c r="H44" s="70">
        <f t="shared" si="3"/>
        <v>100.34</v>
      </c>
      <c r="I44" s="71"/>
      <c r="J44" s="71"/>
      <c r="K44" s="71"/>
      <c r="L44" s="72"/>
      <c r="M44" s="71"/>
      <c r="N44" s="70"/>
    </row>
    <row r="45" spans="1:14" s="101" customFormat="1" ht="31.5" customHeight="1" x14ac:dyDescent="0.2">
      <c r="A45" s="40" t="s">
        <v>115</v>
      </c>
      <c r="B45" s="67" t="s">
        <v>84</v>
      </c>
      <c r="C45" s="67" t="s">
        <v>73</v>
      </c>
      <c r="D45" s="74"/>
      <c r="E45" s="68"/>
      <c r="F45" s="68">
        <v>76.12</v>
      </c>
      <c r="G45" s="68">
        <v>1</v>
      </c>
      <c r="H45" s="70">
        <f t="shared" si="3"/>
        <v>76.12</v>
      </c>
      <c r="I45" s="71"/>
      <c r="J45" s="74"/>
      <c r="K45" s="71"/>
      <c r="L45" s="72"/>
      <c r="M45" s="74"/>
      <c r="N45" s="70"/>
    </row>
    <row r="46" spans="1:14" s="101" customFormat="1" ht="27" customHeight="1" x14ac:dyDescent="0.2">
      <c r="A46" s="116" t="s">
        <v>116</v>
      </c>
      <c r="B46" s="126" t="s">
        <v>85</v>
      </c>
      <c r="C46" s="90" t="s">
        <v>73</v>
      </c>
      <c r="D46" s="91"/>
      <c r="E46" s="92"/>
      <c r="F46" s="92">
        <v>217.98</v>
      </c>
      <c r="G46" s="92">
        <v>0.3</v>
      </c>
      <c r="H46" s="93">
        <f t="shared" si="3"/>
        <v>65.393999999999991</v>
      </c>
      <c r="I46" s="91"/>
      <c r="J46" s="91"/>
      <c r="K46" s="91"/>
      <c r="L46" s="91"/>
      <c r="M46" s="91"/>
      <c r="N46" s="93"/>
    </row>
    <row r="47" spans="1:14" s="101" customFormat="1" ht="27" customHeight="1" x14ac:dyDescent="0.2">
      <c r="A47" s="117"/>
      <c r="B47" s="127"/>
      <c r="C47" s="90" t="s">
        <v>57</v>
      </c>
      <c r="D47" s="94"/>
      <c r="E47" s="92">
        <v>886.08</v>
      </c>
      <c r="F47" s="92">
        <f t="shared" ref="F47:F55" si="4">E47/167.5</f>
        <v>5.2900298507462686</v>
      </c>
      <c r="G47" s="92">
        <v>0.3</v>
      </c>
      <c r="H47" s="93">
        <f t="shared" ref="H47:H53" si="5">F47*G47</f>
        <v>1.5870089552238806</v>
      </c>
      <c r="I47" s="95"/>
      <c r="J47" s="91"/>
      <c r="K47" s="95"/>
      <c r="L47" s="96"/>
      <c r="M47" s="91"/>
      <c r="N47" s="93"/>
    </row>
    <row r="48" spans="1:14" s="101" customFormat="1" ht="27" customHeight="1" x14ac:dyDescent="0.2">
      <c r="A48" s="40" t="s">
        <v>117</v>
      </c>
      <c r="B48" s="90" t="s">
        <v>66</v>
      </c>
      <c r="C48" s="90" t="s">
        <v>57</v>
      </c>
      <c r="D48" s="94"/>
      <c r="E48" s="92">
        <v>886.08</v>
      </c>
      <c r="F48" s="92">
        <f t="shared" si="4"/>
        <v>5.2900298507462686</v>
      </c>
      <c r="G48" s="92">
        <v>0.5</v>
      </c>
      <c r="H48" s="93">
        <f t="shared" si="5"/>
        <v>2.6450149253731343</v>
      </c>
      <c r="I48" s="95"/>
      <c r="J48" s="91"/>
      <c r="K48" s="95"/>
      <c r="L48" s="96"/>
      <c r="M48" s="91"/>
      <c r="N48" s="93"/>
    </row>
    <row r="49" spans="1:14" s="101" customFormat="1" ht="30.75" customHeight="1" x14ac:dyDescent="0.2">
      <c r="A49" s="128" t="s">
        <v>118</v>
      </c>
      <c r="B49" s="141" t="s">
        <v>76</v>
      </c>
      <c r="C49" s="90" t="s">
        <v>60</v>
      </c>
      <c r="D49" s="91"/>
      <c r="E49" s="92">
        <v>1603.02</v>
      </c>
      <c r="F49" s="92">
        <f t="shared" si="4"/>
        <v>9.5702686567164186</v>
      </c>
      <c r="G49" s="92">
        <v>1</v>
      </c>
      <c r="H49" s="93">
        <f>F49*G49</f>
        <v>9.5702686567164186</v>
      </c>
      <c r="I49" s="95"/>
      <c r="J49" s="91"/>
      <c r="K49" s="95"/>
      <c r="L49" s="96"/>
      <c r="M49" s="91"/>
      <c r="N49" s="47"/>
    </row>
    <row r="50" spans="1:14" s="101" customFormat="1" ht="41.25" customHeight="1" x14ac:dyDescent="0.2">
      <c r="A50" s="128"/>
      <c r="B50" s="142"/>
      <c r="C50" s="90" t="s">
        <v>57</v>
      </c>
      <c r="D50" s="94"/>
      <c r="E50" s="92">
        <v>886.08</v>
      </c>
      <c r="F50" s="92">
        <f t="shared" si="4"/>
        <v>5.2900298507462686</v>
      </c>
      <c r="G50" s="92">
        <v>2.5</v>
      </c>
      <c r="H50" s="93">
        <f>F50*G50</f>
        <v>13.225074626865672</v>
      </c>
      <c r="I50" s="95"/>
      <c r="J50" s="91"/>
      <c r="K50" s="91"/>
      <c r="L50" s="91"/>
      <c r="M50" s="91"/>
      <c r="N50" s="47"/>
    </row>
    <row r="51" spans="1:14" s="101" customFormat="1" ht="40.5" customHeight="1" x14ac:dyDescent="0.2">
      <c r="A51" s="128" t="s">
        <v>119</v>
      </c>
      <c r="B51" s="143" t="s">
        <v>77</v>
      </c>
      <c r="C51" s="90" t="s">
        <v>60</v>
      </c>
      <c r="D51" s="91"/>
      <c r="E51" s="92">
        <v>1603.02</v>
      </c>
      <c r="F51" s="92">
        <f t="shared" si="4"/>
        <v>9.5702686567164186</v>
      </c>
      <c r="G51" s="92">
        <v>1</v>
      </c>
      <c r="H51" s="93">
        <f t="shared" si="5"/>
        <v>9.5702686567164186</v>
      </c>
      <c r="I51" s="95"/>
      <c r="J51" s="91"/>
      <c r="K51" s="95"/>
      <c r="L51" s="96"/>
      <c r="M51" s="91"/>
      <c r="N51" s="93"/>
    </row>
    <row r="52" spans="1:14" s="101" customFormat="1" ht="40.5" customHeight="1" x14ac:dyDescent="0.2">
      <c r="A52" s="128"/>
      <c r="B52" s="143"/>
      <c r="C52" s="90" t="s">
        <v>57</v>
      </c>
      <c r="D52" s="94"/>
      <c r="E52" s="92">
        <v>886.08</v>
      </c>
      <c r="F52" s="92">
        <f>E52/167.5</f>
        <v>5.2900298507462686</v>
      </c>
      <c r="G52" s="92">
        <v>2.5</v>
      </c>
      <c r="H52" s="93">
        <f t="shared" si="5"/>
        <v>13.225074626865672</v>
      </c>
      <c r="I52" s="95"/>
      <c r="J52" s="91"/>
      <c r="K52" s="95"/>
      <c r="L52" s="96"/>
      <c r="M52" s="91"/>
      <c r="N52" s="93"/>
    </row>
    <row r="53" spans="1:14" s="101" customFormat="1" ht="36.75" customHeight="1" x14ac:dyDescent="0.2">
      <c r="A53" s="128"/>
      <c r="B53" s="143"/>
      <c r="C53" s="90" t="s">
        <v>78</v>
      </c>
      <c r="D53" s="47"/>
      <c r="E53" s="47"/>
      <c r="F53" s="92">
        <v>217.98</v>
      </c>
      <c r="G53" s="92">
        <v>0.25</v>
      </c>
      <c r="H53" s="93">
        <f t="shared" si="5"/>
        <v>54.494999999999997</v>
      </c>
      <c r="I53" s="95"/>
      <c r="J53" s="91"/>
      <c r="K53" s="91"/>
      <c r="L53" s="91"/>
      <c r="M53" s="91"/>
      <c r="N53" s="93"/>
    </row>
    <row r="54" spans="1:14" s="101" customFormat="1" ht="56.25" customHeight="1" x14ac:dyDescent="0.2">
      <c r="A54" s="40" t="s">
        <v>120</v>
      </c>
      <c r="B54" s="90" t="s">
        <v>74</v>
      </c>
      <c r="C54" s="67" t="s">
        <v>15</v>
      </c>
      <c r="D54" s="82"/>
      <c r="E54" s="68">
        <v>2941</v>
      </c>
      <c r="F54" s="68">
        <f t="shared" si="4"/>
        <v>17.558208955223879</v>
      </c>
      <c r="G54" s="68">
        <v>2</v>
      </c>
      <c r="H54" s="70">
        <f t="shared" si="3"/>
        <v>35.116417910447758</v>
      </c>
      <c r="I54" s="71"/>
      <c r="J54" s="74"/>
      <c r="K54" s="71"/>
      <c r="L54" s="70"/>
      <c r="M54" s="74"/>
      <c r="N54" s="70"/>
    </row>
    <row r="55" spans="1:14" s="101" customFormat="1" ht="51" customHeight="1" x14ac:dyDescent="0.2">
      <c r="A55" s="40" t="s">
        <v>121</v>
      </c>
      <c r="B55" s="89" t="s">
        <v>75</v>
      </c>
      <c r="C55" s="67" t="s">
        <v>57</v>
      </c>
      <c r="D55" s="82"/>
      <c r="E55" s="68">
        <v>886.08</v>
      </c>
      <c r="F55" s="68">
        <f t="shared" si="4"/>
        <v>5.2900298507462686</v>
      </c>
      <c r="G55" s="68">
        <v>1</v>
      </c>
      <c r="H55" s="70">
        <f t="shared" si="3"/>
        <v>5.2900298507462686</v>
      </c>
      <c r="I55" s="74"/>
      <c r="J55" s="74"/>
      <c r="K55" s="74"/>
      <c r="L55" s="74"/>
      <c r="M55" s="74"/>
      <c r="N55" s="70"/>
    </row>
    <row r="56" spans="1:14" ht="51.75" customHeight="1" x14ac:dyDescent="0.2">
      <c r="A56" s="116" t="s">
        <v>122</v>
      </c>
      <c r="B56" s="118" t="s">
        <v>43</v>
      </c>
      <c r="C56" s="41" t="s">
        <v>53</v>
      </c>
      <c r="D56" s="42">
        <v>7.1</v>
      </c>
      <c r="E56" s="43">
        <v>1537</v>
      </c>
      <c r="F56" s="44">
        <v>8.93</v>
      </c>
      <c r="G56" s="45">
        <v>64</v>
      </c>
      <c r="H56" s="46">
        <f>F56*G56</f>
        <v>571.52</v>
      </c>
      <c r="I56" s="47"/>
      <c r="J56" s="47"/>
      <c r="K56" s="47"/>
      <c r="L56" s="47"/>
      <c r="M56" s="47"/>
      <c r="N56" s="47"/>
    </row>
    <row r="57" spans="1:14" ht="35.25" customHeight="1" x14ac:dyDescent="0.2">
      <c r="A57" s="137"/>
      <c r="B57" s="120"/>
      <c r="C57" s="41" t="s">
        <v>52</v>
      </c>
      <c r="D57" s="42">
        <v>13.05</v>
      </c>
      <c r="E57" s="43">
        <v>2756</v>
      </c>
      <c r="F57" s="44">
        <v>16.02</v>
      </c>
      <c r="G57" s="45">
        <v>8</v>
      </c>
      <c r="H57" s="46">
        <f>F57*G57</f>
        <v>128.16</v>
      </c>
      <c r="I57" s="47"/>
      <c r="J57" s="47"/>
      <c r="K57" s="47"/>
      <c r="L57" s="47"/>
      <c r="M57" s="47"/>
      <c r="N57" s="47"/>
    </row>
    <row r="58" spans="1:14" s="97" customFormat="1" ht="30" customHeight="1" x14ac:dyDescent="0.2">
      <c r="A58" s="116" t="s">
        <v>123</v>
      </c>
      <c r="B58" s="118" t="s">
        <v>23</v>
      </c>
      <c r="C58" s="41" t="s">
        <v>53</v>
      </c>
      <c r="D58" s="42">
        <v>7.1</v>
      </c>
      <c r="E58" s="43">
        <v>1537</v>
      </c>
      <c r="F58" s="44">
        <v>8.93</v>
      </c>
      <c r="G58" s="45">
        <v>0.3</v>
      </c>
      <c r="H58" s="46">
        <f t="shared" ref="H58:H76" si="6">F58*G58</f>
        <v>2.6789999999999998</v>
      </c>
      <c r="I58" s="47"/>
      <c r="J58" s="47"/>
      <c r="K58" s="47"/>
      <c r="L58" s="47"/>
      <c r="M58" s="47"/>
      <c r="N58" s="47"/>
    </row>
    <row r="59" spans="1:14" s="97" customFormat="1" ht="14.25" customHeight="1" x14ac:dyDescent="0.2">
      <c r="A59" s="137"/>
      <c r="B59" s="119"/>
      <c r="C59" s="41" t="s">
        <v>52</v>
      </c>
      <c r="D59" s="42">
        <v>13.05</v>
      </c>
      <c r="E59" s="43">
        <v>2756</v>
      </c>
      <c r="F59" s="44">
        <v>16.02</v>
      </c>
      <c r="G59" s="45">
        <v>0.3</v>
      </c>
      <c r="H59" s="46">
        <f t="shared" si="6"/>
        <v>4.806</v>
      </c>
      <c r="I59" s="47"/>
      <c r="J59" s="47"/>
      <c r="K59" s="47"/>
      <c r="L59" s="47"/>
      <c r="M59" s="47"/>
      <c r="N59" s="47"/>
    </row>
    <row r="60" spans="1:14" s="97" customFormat="1" ht="52.5" customHeight="1" x14ac:dyDescent="0.2">
      <c r="A60" s="137"/>
      <c r="B60" s="119"/>
      <c r="C60" s="41" t="s">
        <v>54</v>
      </c>
      <c r="D60" s="42">
        <v>13.05</v>
      </c>
      <c r="E60" s="43">
        <v>2779</v>
      </c>
      <c r="F60" s="44">
        <v>16.16</v>
      </c>
      <c r="G60" s="45">
        <v>0.25</v>
      </c>
      <c r="H60" s="46">
        <f t="shared" si="6"/>
        <v>4.04</v>
      </c>
      <c r="I60" s="47"/>
      <c r="J60" s="47"/>
      <c r="K60" s="47"/>
      <c r="L60" s="47"/>
      <c r="M60" s="47"/>
      <c r="N60" s="47"/>
    </row>
    <row r="61" spans="1:14" s="97" customFormat="1" ht="56.25" customHeight="1" x14ac:dyDescent="0.2">
      <c r="A61" s="117"/>
      <c r="B61" s="120"/>
      <c r="C61" s="41" t="s">
        <v>51</v>
      </c>
      <c r="D61" s="42">
        <v>4.6100000000000003</v>
      </c>
      <c r="E61" s="43">
        <v>815</v>
      </c>
      <c r="F61" s="44">
        <v>4.75</v>
      </c>
      <c r="G61" s="45">
        <v>0.2</v>
      </c>
      <c r="H61" s="46">
        <f t="shared" si="6"/>
        <v>0.95000000000000007</v>
      </c>
      <c r="I61" s="47"/>
      <c r="J61" s="47"/>
      <c r="K61" s="47"/>
      <c r="L61" s="47"/>
      <c r="M61" s="47"/>
      <c r="N61" s="47"/>
    </row>
    <row r="62" spans="1:14" s="97" customFormat="1" ht="35.25" customHeight="1" x14ac:dyDescent="0.2">
      <c r="A62" s="116" t="s">
        <v>124</v>
      </c>
      <c r="B62" s="118" t="s">
        <v>44</v>
      </c>
      <c r="C62" s="41" t="s">
        <v>53</v>
      </c>
      <c r="D62" s="42">
        <v>7.1</v>
      </c>
      <c r="E62" s="43">
        <v>1537</v>
      </c>
      <c r="F62" s="44">
        <v>8.93</v>
      </c>
      <c r="G62" s="45">
        <v>0.3</v>
      </c>
      <c r="H62" s="46">
        <f t="shared" si="6"/>
        <v>2.6789999999999998</v>
      </c>
      <c r="I62" s="47"/>
      <c r="J62" s="47"/>
      <c r="K62" s="47"/>
      <c r="L62" s="47"/>
      <c r="M62" s="47"/>
      <c r="N62" s="47"/>
    </row>
    <row r="63" spans="1:14" s="97" customFormat="1" ht="14.25" customHeight="1" x14ac:dyDescent="0.2">
      <c r="A63" s="137"/>
      <c r="B63" s="119"/>
      <c r="C63" s="41" t="s">
        <v>52</v>
      </c>
      <c r="D63" s="42">
        <v>13.05</v>
      </c>
      <c r="E63" s="43">
        <v>2756</v>
      </c>
      <c r="F63" s="44">
        <v>16.02</v>
      </c>
      <c r="G63" s="45">
        <v>0.3</v>
      </c>
      <c r="H63" s="46">
        <f t="shared" si="6"/>
        <v>4.806</v>
      </c>
      <c r="I63" s="47"/>
      <c r="J63" s="47"/>
      <c r="K63" s="47"/>
      <c r="L63" s="47"/>
      <c r="M63" s="47"/>
      <c r="N63" s="47"/>
    </row>
    <row r="64" spans="1:14" s="97" customFormat="1" ht="61.5" customHeight="1" x14ac:dyDescent="0.2">
      <c r="A64" s="137"/>
      <c r="B64" s="119"/>
      <c r="C64" s="41" t="s">
        <v>54</v>
      </c>
      <c r="D64" s="42">
        <v>13.05</v>
      </c>
      <c r="E64" s="43">
        <v>2779</v>
      </c>
      <c r="F64" s="44">
        <v>16.16</v>
      </c>
      <c r="G64" s="45">
        <v>0.25</v>
      </c>
      <c r="H64" s="46">
        <f t="shared" si="6"/>
        <v>4.04</v>
      </c>
      <c r="I64" s="47"/>
      <c r="J64" s="47"/>
      <c r="K64" s="47"/>
      <c r="L64" s="47"/>
      <c r="M64" s="47"/>
      <c r="N64" s="47"/>
    </row>
    <row r="65" spans="1:18" s="97" customFormat="1" ht="64.5" customHeight="1" x14ac:dyDescent="0.2">
      <c r="A65" s="117"/>
      <c r="B65" s="120"/>
      <c r="C65" s="41" t="s">
        <v>55</v>
      </c>
      <c r="D65" s="42">
        <v>4.6100000000000003</v>
      </c>
      <c r="E65" s="43">
        <v>815</v>
      </c>
      <c r="F65" s="44">
        <v>4.75</v>
      </c>
      <c r="G65" s="45">
        <v>0.2</v>
      </c>
      <c r="H65" s="46">
        <f t="shared" si="6"/>
        <v>0.95000000000000007</v>
      </c>
      <c r="I65" s="47"/>
      <c r="J65" s="47"/>
      <c r="K65" s="47"/>
      <c r="L65" s="47"/>
      <c r="M65" s="47"/>
      <c r="N65" s="47"/>
    </row>
    <row r="66" spans="1:18" ht="36" customHeight="1" x14ac:dyDescent="0.2">
      <c r="A66" s="116" t="s">
        <v>125</v>
      </c>
      <c r="B66" s="118" t="s">
        <v>45</v>
      </c>
      <c r="C66" s="41" t="s">
        <v>53</v>
      </c>
      <c r="D66" s="42">
        <v>7.1</v>
      </c>
      <c r="E66" s="43">
        <v>1537</v>
      </c>
      <c r="F66" s="44">
        <v>8.93</v>
      </c>
      <c r="G66" s="46">
        <v>16</v>
      </c>
      <c r="H66" s="46">
        <f t="shared" si="6"/>
        <v>142.88</v>
      </c>
      <c r="I66" s="47"/>
      <c r="J66" s="47"/>
      <c r="K66" s="47"/>
      <c r="L66" s="47"/>
      <c r="M66" s="47"/>
      <c r="N66" s="47"/>
    </row>
    <row r="67" spans="1:18" ht="36" customHeight="1" x14ac:dyDescent="0.2">
      <c r="A67" s="137"/>
      <c r="B67" s="120"/>
      <c r="C67" s="41" t="s">
        <v>52</v>
      </c>
      <c r="D67" s="42">
        <v>13.05</v>
      </c>
      <c r="E67" s="43">
        <v>2756</v>
      </c>
      <c r="F67" s="44">
        <v>16.02</v>
      </c>
      <c r="G67" s="45">
        <v>4</v>
      </c>
      <c r="H67" s="46">
        <f t="shared" si="6"/>
        <v>64.08</v>
      </c>
      <c r="I67" s="47"/>
      <c r="J67" s="47"/>
      <c r="K67" s="47"/>
      <c r="L67" s="47"/>
      <c r="M67" s="47"/>
      <c r="N67" s="47"/>
    </row>
    <row r="68" spans="1:18" ht="43.5" customHeight="1" x14ac:dyDescent="0.2">
      <c r="A68" s="116" t="s">
        <v>126</v>
      </c>
      <c r="B68" s="118" t="s">
        <v>47</v>
      </c>
      <c r="C68" s="41" t="s">
        <v>53</v>
      </c>
      <c r="D68" s="42">
        <v>7.1</v>
      </c>
      <c r="E68" s="43">
        <v>1537</v>
      </c>
      <c r="F68" s="44">
        <v>8.93</v>
      </c>
      <c r="G68" s="45">
        <v>0.2</v>
      </c>
      <c r="H68" s="46">
        <f t="shared" si="6"/>
        <v>1.786</v>
      </c>
      <c r="I68" s="47"/>
      <c r="J68" s="47"/>
      <c r="K68" s="47"/>
      <c r="L68" s="47"/>
      <c r="M68" s="47"/>
      <c r="N68" s="47"/>
    </row>
    <row r="69" spans="1:18" ht="39" customHeight="1" x14ac:dyDescent="0.2">
      <c r="A69" s="137"/>
      <c r="B69" s="120"/>
      <c r="C69" s="41" t="s">
        <v>52</v>
      </c>
      <c r="D69" s="42">
        <v>13.05</v>
      </c>
      <c r="E69" s="43">
        <v>2756</v>
      </c>
      <c r="F69" s="44">
        <v>16.02</v>
      </c>
      <c r="G69" s="45">
        <v>0.1</v>
      </c>
      <c r="H69" s="46">
        <f t="shared" si="6"/>
        <v>1.6020000000000001</v>
      </c>
      <c r="I69" s="47"/>
      <c r="J69" s="47"/>
      <c r="K69" s="47"/>
      <c r="L69" s="47"/>
      <c r="M69" s="47"/>
      <c r="N69" s="47"/>
    </row>
    <row r="70" spans="1:18" ht="40.5" customHeight="1" x14ac:dyDescent="0.2">
      <c r="A70" s="116" t="s">
        <v>127</v>
      </c>
      <c r="B70" s="144" t="s">
        <v>46</v>
      </c>
      <c r="C70" s="41" t="s">
        <v>53</v>
      </c>
      <c r="D70" s="42">
        <v>7.1</v>
      </c>
      <c r="E70" s="43">
        <v>1537</v>
      </c>
      <c r="F70" s="44">
        <v>8.93</v>
      </c>
      <c r="G70" s="45">
        <v>0.3</v>
      </c>
      <c r="H70" s="46">
        <f t="shared" si="6"/>
        <v>2.6789999999999998</v>
      </c>
      <c r="I70" s="47"/>
      <c r="J70" s="47"/>
      <c r="K70" s="47"/>
      <c r="L70" s="47"/>
      <c r="M70" s="47"/>
      <c r="N70" s="47"/>
    </row>
    <row r="71" spans="1:18" ht="13.5" customHeight="1" x14ac:dyDescent="0.2">
      <c r="A71" s="137"/>
      <c r="B71" s="145"/>
      <c r="C71" s="41" t="s">
        <v>52</v>
      </c>
      <c r="D71" s="42">
        <v>13.05</v>
      </c>
      <c r="E71" s="43">
        <v>2756</v>
      </c>
      <c r="F71" s="44">
        <v>16.02</v>
      </c>
      <c r="G71" s="45">
        <v>0.25</v>
      </c>
      <c r="H71" s="46">
        <f t="shared" si="6"/>
        <v>4.0049999999999999</v>
      </c>
      <c r="I71" s="47"/>
      <c r="J71" s="47"/>
      <c r="K71" s="47"/>
      <c r="L71" s="47"/>
      <c r="M71" s="47"/>
      <c r="N71" s="47"/>
      <c r="R71" s="97"/>
    </row>
    <row r="72" spans="1:18" ht="55.5" customHeight="1" x14ac:dyDescent="0.2">
      <c r="A72" s="137"/>
      <c r="B72" s="145"/>
      <c r="C72" s="41" t="s">
        <v>54</v>
      </c>
      <c r="D72" s="42">
        <v>13.05</v>
      </c>
      <c r="E72" s="43">
        <v>2779</v>
      </c>
      <c r="F72" s="44">
        <v>16.16</v>
      </c>
      <c r="G72" s="45">
        <v>0.25</v>
      </c>
      <c r="H72" s="46">
        <f t="shared" si="6"/>
        <v>4.04</v>
      </c>
      <c r="I72" s="47"/>
      <c r="J72" s="47"/>
      <c r="K72" s="47"/>
      <c r="L72" s="47"/>
      <c r="M72" s="47"/>
      <c r="N72" s="47"/>
      <c r="R72" s="97"/>
    </row>
    <row r="73" spans="1:18" ht="51" customHeight="1" x14ac:dyDescent="0.2">
      <c r="A73" s="117"/>
      <c r="B73" s="146"/>
      <c r="C73" s="41" t="s">
        <v>51</v>
      </c>
      <c r="D73" s="42">
        <v>4.6100000000000003</v>
      </c>
      <c r="E73" s="51">
        <v>815</v>
      </c>
      <c r="F73" s="44">
        <v>4.75</v>
      </c>
      <c r="G73" s="45">
        <v>0.15</v>
      </c>
      <c r="H73" s="46">
        <f t="shared" si="6"/>
        <v>0.71250000000000002</v>
      </c>
      <c r="I73" s="47"/>
      <c r="J73" s="47"/>
      <c r="K73" s="47"/>
      <c r="L73" s="47"/>
      <c r="M73" s="47"/>
      <c r="N73" s="47"/>
    </row>
    <row r="74" spans="1:18" ht="41.25" customHeight="1" x14ac:dyDescent="0.2">
      <c r="A74" s="128" t="s">
        <v>128</v>
      </c>
      <c r="B74" s="118" t="s">
        <v>20</v>
      </c>
      <c r="C74" s="41" t="s">
        <v>53</v>
      </c>
      <c r="D74" s="42">
        <v>7.1</v>
      </c>
      <c r="E74" s="43">
        <v>1537</v>
      </c>
      <c r="F74" s="44">
        <v>8.93</v>
      </c>
      <c r="G74" s="46">
        <v>0.1</v>
      </c>
      <c r="H74" s="46">
        <f t="shared" si="6"/>
        <v>0.89300000000000002</v>
      </c>
      <c r="I74" s="47"/>
      <c r="J74" s="47"/>
      <c r="K74" s="47"/>
      <c r="L74" s="47"/>
      <c r="M74" s="47"/>
      <c r="N74" s="47"/>
    </row>
    <row r="75" spans="1:18" ht="56.25" customHeight="1" x14ac:dyDescent="0.2">
      <c r="A75" s="128"/>
      <c r="B75" s="120"/>
      <c r="C75" s="41" t="s">
        <v>55</v>
      </c>
      <c r="D75" s="42">
        <v>4.6100000000000003</v>
      </c>
      <c r="E75" s="51">
        <v>815</v>
      </c>
      <c r="F75" s="44">
        <v>4.75</v>
      </c>
      <c r="G75" s="46">
        <v>0.1</v>
      </c>
      <c r="H75" s="46">
        <f t="shared" si="6"/>
        <v>0.47500000000000003</v>
      </c>
      <c r="I75" s="47"/>
      <c r="J75" s="47"/>
      <c r="K75" s="47"/>
      <c r="L75" s="47"/>
      <c r="M75" s="47"/>
      <c r="N75" s="47"/>
      <c r="R75" s="97"/>
    </row>
    <row r="76" spans="1:18" x14ac:dyDescent="0.2">
      <c r="A76" s="40" t="s">
        <v>129</v>
      </c>
      <c r="B76" s="41" t="s">
        <v>9</v>
      </c>
      <c r="C76" s="41" t="s">
        <v>15</v>
      </c>
      <c r="D76" s="42">
        <v>19</v>
      </c>
      <c r="E76" s="52">
        <v>3946</v>
      </c>
      <c r="F76" s="44">
        <v>22.94</v>
      </c>
      <c r="G76" s="53">
        <v>0.1</v>
      </c>
      <c r="H76" s="53">
        <f t="shared" si="6"/>
        <v>2.294</v>
      </c>
      <c r="I76" s="47"/>
      <c r="J76" s="47"/>
      <c r="K76" s="47"/>
      <c r="L76" s="47"/>
      <c r="M76" s="47"/>
      <c r="N76" s="47"/>
    </row>
    <row r="77" spans="1:18" x14ac:dyDescent="0.2">
      <c r="A77" s="40"/>
      <c r="B77" s="132" t="s">
        <v>37</v>
      </c>
      <c r="C77" s="133"/>
      <c r="D77" s="133"/>
      <c r="E77" s="133"/>
      <c r="F77" s="134"/>
      <c r="G77" s="54">
        <f>SUM(G10:G76)</f>
        <v>131.19999999999999</v>
      </c>
      <c r="H77" s="54">
        <f>SUM(H10:H76)</f>
        <v>1640.4959641791052</v>
      </c>
      <c r="I77" s="54"/>
      <c r="J77" s="54"/>
      <c r="K77" s="54"/>
      <c r="L77" s="54"/>
      <c r="M77" s="54" t="s">
        <v>37</v>
      </c>
      <c r="N77" s="54">
        <f>SUM(N10:N76)</f>
        <v>0</v>
      </c>
      <c r="R77" s="97"/>
    </row>
    <row r="78" spans="1:18" x14ac:dyDescent="0.2">
      <c r="A78" s="40"/>
      <c r="B78" s="129" t="s">
        <v>11</v>
      </c>
      <c r="C78" s="130"/>
      <c r="D78" s="130"/>
      <c r="E78" s="130"/>
      <c r="F78" s="130"/>
      <c r="G78" s="104"/>
      <c r="H78" s="54">
        <f>SUM(H35:H36,H44:H46,H53)</f>
        <v>426.96400000000006</v>
      </c>
      <c r="I78" s="54"/>
      <c r="J78" s="54"/>
      <c r="K78" s="54"/>
      <c r="L78" s="54"/>
      <c r="M78" s="54"/>
      <c r="N78" s="54"/>
      <c r="R78" s="97"/>
    </row>
    <row r="79" spans="1:18" ht="31.5" customHeight="1" x14ac:dyDescent="0.2">
      <c r="A79" s="40"/>
      <c r="B79" s="129" t="s">
        <v>8</v>
      </c>
      <c r="C79" s="130"/>
      <c r="D79" s="130"/>
      <c r="E79" s="130"/>
      <c r="F79" s="130"/>
      <c r="G79" s="131"/>
      <c r="H79" s="54">
        <f>SUM(H77-H78)/100*1.45</f>
        <v>17.596213480597022</v>
      </c>
      <c r="I79" s="47"/>
      <c r="J79" s="47"/>
      <c r="K79" s="47"/>
      <c r="L79" s="47"/>
      <c r="M79" s="55"/>
      <c r="N79" s="55"/>
    </row>
    <row r="80" spans="1:18" x14ac:dyDescent="0.2">
      <c r="A80" s="40"/>
      <c r="B80" s="132" t="s">
        <v>38</v>
      </c>
      <c r="C80" s="133"/>
      <c r="D80" s="133"/>
      <c r="E80" s="133"/>
      <c r="F80" s="133"/>
      <c r="G80" s="134"/>
      <c r="H80" s="54">
        <f>H77+H79</f>
        <v>1658.0921776597022</v>
      </c>
      <c r="I80" s="47"/>
      <c r="J80" s="47"/>
      <c r="K80" s="47"/>
      <c r="L80" s="47"/>
      <c r="M80" s="55" t="s">
        <v>38</v>
      </c>
      <c r="N80" s="103">
        <f>H77+H79+N77</f>
        <v>1658.0921776597022</v>
      </c>
    </row>
    <row r="81" spans="1:8" ht="8.25" customHeight="1" x14ac:dyDescent="0.2"/>
    <row r="82" spans="1:8" x14ac:dyDescent="0.2">
      <c r="A82" s="28" t="s">
        <v>17</v>
      </c>
      <c r="D82" s="59"/>
      <c r="E82" s="60"/>
      <c r="F82" s="27"/>
      <c r="G82" s="27"/>
      <c r="H82" s="28"/>
    </row>
    <row r="83" spans="1:8" x14ac:dyDescent="0.2">
      <c r="A83" s="28" t="s">
        <v>86</v>
      </c>
      <c r="E83" s="59" t="s">
        <v>87</v>
      </c>
      <c r="F83" s="60"/>
    </row>
    <row r="84" spans="1:8" ht="15" customHeight="1" x14ac:dyDescent="0.2">
      <c r="A84" s="28"/>
      <c r="E84" s="27"/>
      <c r="F84" s="60"/>
      <c r="G84" s="27"/>
      <c r="H84" s="28"/>
    </row>
    <row r="85" spans="1:8" x14ac:dyDescent="0.2">
      <c r="A85" s="28" t="s">
        <v>18</v>
      </c>
      <c r="E85" s="59"/>
      <c r="F85" s="60"/>
    </row>
    <row r="86" spans="1:8" ht="15.75" customHeight="1" x14ac:dyDescent="0.2">
      <c r="A86" s="28" t="s">
        <v>14</v>
      </c>
      <c r="E86" s="59" t="s">
        <v>10</v>
      </c>
      <c r="F86" s="60"/>
    </row>
    <row r="87" spans="1:8" x14ac:dyDescent="0.2">
      <c r="A87" s="28"/>
    </row>
  </sheetData>
  <mergeCells count="39">
    <mergeCell ref="B51:B53"/>
    <mergeCell ref="A74:A75"/>
    <mergeCell ref="B74:B75"/>
    <mergeCell ref="A66:A67"/>
    <mergeCell ref="B66:B67"/>
    <mergeCell ref="A68:A69"/>
    <mergeCell ref="B68:B69"/>
    <mergeCell ref="A70:A73"/>
    <mergeCell ref="B70:B73"/>
    <mergeCell ref="A2:H2"/>
    <mergeCell ref="B13:B16"/>
    <mergeCell ref="A13:A16"/>
    <mergeCell ref="A56:A57"/>
    <mergeCell ref="A62:A65"/>
    <mergeCell ref="C7:H7"/>
    <mergeCell ref="A21:A24"/>
    <mergeCell ref="B21:B24"/>
    <mergeCell ref="A17:A20"/>
    <mergeCell ref="B49:B50"/>
    <mergeCell ref="B46:B47"/>
    <mergeCell ref="A49:A50"/>
    <mergeCell ref="B79:G79"/>
    <mergeCell ref="B80:G80"/>
    <mergeCell ref="B77:F77"/>
    <mergeCell ref="B17:B20"/>
    <mergeCell ref="A58:A61"/>
    <mergeCell ref="B58:B61"/>
    <mergeCell ref="B78:F78"/>
    <mergeCell ref="A51:A53"/>
    <mergeCell ref="A1:N1"/>
    <mergeCell ref="A3:N3"/>
    <mergeCell ref="A4:N4"/>
    <mergeCell ref="A6:N6"/>
    <mergeCell ref="A46:A47"/>
    <mergeCell ref="B62:B65"/>
    <mergeCell ref="B56:B57"/>
    <mergeCell ref="A7:A8"/>
    <mergeCell ref="B7:B8"/>
    <mergeCell ref="I7:N7"/>
  </mergeCells>
  <phoneticPr fontId="1" type="noConversion"/>
  <pageMargins left="0.23622047244094491" right="0.23622047244094491" top="0.39370078740157483" bottom="0.35433070866141736" header="0.31496062992125984" footer="0.31496062992125984"/>
  <pageSetup paperSize="9" scale="8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Kastu suvestine</vt:lpstr>
      <vt:lpstr>6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2016-03-24T12:05:47Z</cp:lastPrinted>
  <dcterms:created xsi:type="dcterms:W3CDTF">2007-02-13T07:28:35Z</dcterms:created>
  <dcterms:modified xsi:type="dcterms:W3CDTF">2020-12-07T15:04:16Z</dcterms:modified>
</cp:coreProperties>
</file>