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172B5C9B-47A9-4074-8BA6-4425DC144E88}" xr6:coauthVersionLast="47" xr6:coauthVersionMax="47" xr10:uidLastSave="{00000000-0000-0000-0000-000000000000}"/>
  <bookViews>
    <workbookView xWindow="-108" yWindow="-108" windowWidth="30936" windowHeight="16896" xr2:uid="{00000000-000D-0000-FFFF-FFFF00000000}"/>
  </bookViews>
  <sheets>
    <sheet name="Priežastys" sheetId="1" r:id="rId1"/>
    <sheet name="Lapas1" sheetId="2" r:id="rId2"/>
  </sheets>
  <definedNames>
    <definedName name="_xlnm._FilterDatabase" localSheetId="0" hidden="1">Priežastys!$A$7:$K$83</definedName>
    <definedName name="OLE_LINK1" localSheetId="0">Priežastys!#REF!</definedName>
    <definedName name="_xlnm.Print_Titles" localSheetId="0">Priežastys!$3:$5</definedName>
    <definedName name="Z_2E0C26D9_90CC_4EDB_B24B_9D1D911A8BB1_.wvu.FilterData" localSheetId="0" hidden="1">Priežastys!$A$7:$K$83</definedName>
    <definedName name="Z_2E0C26D9_90CC_4EDB_B24B_9D1D911A8BB1_.wvu.PrintTitles" localSheetId="0" hidden="1">Priežastys!$3:$5</definedName>
    <definedName name="Z_31829C35_5F3C_41C9_A230_A9CFC0AB7A99_.wvu.FilterData" localSheetId="0" hidden="1">Priežastys!$A$7:$K$83</definedName>
    <definedName name="Z_31829C35_5F3C_41C9_A230_A9CFC0AB7A99_.wvu.PrintTitles" localSheetId="0" hidden="1">Priežastys!$3:$5</definedName>
    <definedName name="Z_D4B33ACF_AC2C_435F_891A_9004B17F92A7_.wvu.FilterData" localSheetId="0" hidden="1">Priežastys!$A$7:$K$83</definedName>
    <definedName name="Z_D4B33ACF_AC2C_435F_891A_9004B17F92A7_.wvu.PrintTitles" localSheetId="0" hidden="1">Priežastys!$3:$5</definedName>
  </definedNames>
  <calcPr calcId="191029"/>
  <customWorkbookViews>
    <customWorkbookView name="Vilma Kazlauskaitė - Individuali peržiūra" guid="{2E0C26D9-90CC-4EDB-B24B-9D1D911A8BB1}" mergeInterval="0" personalView="1" maximized="1" xWindow="-8" yWindow="-8" windowWidth="1936" windowHeight="1056" activeSheetId="1" showComments="commIndAndComment"/>
    <customWorkbookView name="Julija Kundrotaitė - Individuali peržiūra" guid="{31829C35-5F3C-41C9-A230-A9CFC0AB7A99}" mergeInterval="0" personalView="1" maximized="1" windowWidth="1916" windowHeight="779" activeSheetId="1" showComments="commIndAndComment"/>
    <customWorkbookView name="Regina Kiselienė - Individuali peržiūra" guid="{D4B33ACF-AC2C-435F-891A-9004B17F92A7}" mergeInterval="0" personalView="1" maximized="1" xWindow="-9" yWindow="-9" windowWidth="2578" windowHeight="140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17" i="1" l="1"/>
  <c r="J68" i="1" l="1"/>
  <c r="J67" i="1" s="1"/>
  <c r="I68" i="1"/>
  <c r="I67" i="1" s="1"/>
  <c r="H68" i="1"/>
  <c r="H67" i="1" s="1"/>
  <c r="F68" i="1"/>
  <c r="F67" i="1" s="1"/>
  <c r="J64" i="1"/>
  <c r="J63" i="1" s="1"/>
  <c r="I64" i="1"/>
  <c r="I63" i="1" s="1"/>
  <c r="H64" i="1"/>
  <c r="H63" i="1" s="1"/>
  <c r="G64" i="1"/>
  <c r="G63" i="1" s="1"/>
  <c r="F64" i="1"/>
  <c r="F63" i="1" s="1"/>
  <c r="J57" i="1"/>
  <c r="J56" i="1" s="1"/>
  <c r="I57" i="1"/>
  <c r="I56" i="1" s="1"/>
  <c r="H57" i="1"/>
  <c r="H56" i="1" s="1"/>
  <c r="G57" i="1"/>
  <c r="G56" i="1" s="1"/>
  <c r="F57" i="1"/>
  <c r="F56" i="1" s="1"/>
  <c r="J51" i="1"/>
  <c r="J50" i="1" s="1"/>
  <c r="I51" i="1"/>
  <c r="I50" i="1" s="1"/>
  <c r="H51" i="1"/>
  <c r="H50" i="1" s="1"/>
  <c r="G51" i="1"/>
  <c r="G50" i="1" s="1"/>
  <c r="F51" i="1"/>
  <c r="F50" i="1" s="1"/>
  <c r="J43" i="1"/>
  <c r="J42" i="1" s="1"/>
  <c r="I43" i="1"/>
  <c r="I42" i="1" s="1"/>
  <c r="H43" i="1"/>
  <c r="H42" i="1" s="1"/>
  <c r="G43" i="1"/>
  <c r="G42" i="1" s="1"/>
  <c r="F43" i="1"/>
  <c r="F42" i="1" s="1"/>
  <c r="J39" i="1"/>
  <c r="J38" i="1" s="1"/>
  <c r="I39" i="1"/>
  <c r="I38" i="1" s="1"/>
  <c r="H39" i="1"/>
  <c r="H38" i="1" s="1"/>
  <c r="G39" i="1"/>
  <c r="G38" i="1" s="1"/>
  <c r="F39" i="1"/>
  <c r="F38" i="1" s="1"/>
  <c r="J29" i="1"/>
  <c r="J28" i="1" s="1"/>
  <c r="I29" i="1"/>
  <c r="I28" i="1" s="1"/>
  <c r="H29" i="1"/>
  <c r="H28" i="1" s="1"/>
  <c r="G29" i="1"/>
  <c r="G28" i="1" s="1"/>
  <c r="F29" i="1"/>
  <c r="F28" i="1" s="1"/>
  <c r="J20" i="1"/>
  <c r="J19" i="1" s="1"/>
  <c r="I20" i="1"/>
  <c r="I19" i="1" s="1"/>
  <c r="E43" i="1"/>
  <c r="E42" i="1" s="1"/>
  <c r="J9" i="1"/>
  <c r="J8" i="1" s="1"/>
  <c r="I9" i="1"/>
  <c r="I8" i="1" s="1"/>
  <c r="H9" i="1"/>
  <c r="H8" i="1" s="1"/>
  <c r="G9" i="1"/>
  <c r="G8" i="1" s="1"/>
  <c r="F9" i="1"/>
  <c r="F8" i="1" s="1"/>
  <c r="E9" i="1"/>
  <c r="E8" i="1" s="1"/>
  <c r="E39" i="1"/>
  <c r="E38" i="1" s="1"/>
  <c r="E78" i="1"/>
  <c r="G77" i="1" l="1"/>
  <c r="E83" i="1" l="1"/>
  <c r="G81" i="1"/>
  <c r="G68" i="1" s="1"/>
  <c r="G67" i="1" s="1"/>
  <c r="E73" i="1"/>
  <c r="E57" i="1"/>
  <c r="E56" i="1" s="1"/>
  <c r="E51" i="1"/>
  <c r="E50" i="1" s="1"/>
  <c r="E68" i="1" l="1"/>
  <c r="E67" i="1" s="1"/>
  <c r="J13" i="1"/>
  <c r="J12" i="1" s="1"/>
  <c r="I13" i="1"/>
  <c r="I12" i="1" s="1"/>
  <c r="H13" i="1"/>
  <c r="H12" i="1" s="1"/>
  <c r="G13" i="1"/>
  <c r="G12" i="1" s="1"/>
  <c r="F13" i="1"/>
  <c r="F12" i="1" s="1"/>
  <c r="E18" i="1"/>
  <c r="E13" i="1" l="1"/>
  <c r="E12" i="1" s="1"/>
  <c r="H20" i="1"/>
  <c r="H19" i="1" s="1"/>
  <c r="G20" i="1"/>
  <c r="G19" i="1" s="1"/>
  <c r="F20" i="1"/>
  <c r="F19" i="1" s="1"/>
  <c r="E20" i="1"/>
  <c r="E19" i="1" s="1"/>
  <c r="E64" i="1"/>
  <c r="E63" i="1" s="1"/>
  <c r="E29" i="1"/>
  <c r="E28" i="1" s="1"/>
  <c r="F6" i="1" l="1"/>
  <c r="G6" i="1" l="1"/>
  <c r="J6" i="1"/>
  <c r="I6" i="1"/>
  <c r="H6" i="1"/>
  <c r="E6" i="1" l="1"/>
</calcChain>
</file>

<file path=xl/sharedStrings.xml><?xml version="1.0" encoding="utf-8"?>
<sst xmlns="http://schemas.openxmlformats.org/spreadsheetml/2006/main" count="171" uniqueCount="140">
  <si>
    <t>Asignavimų valdytojas</t>
  </si>
  <si>
    <t>Investicijų projektas (investicijų projektų įgyvendinimo programa)</t>
  </si>
  <si>
    <t>Įgyvendinimo terminai (metai)</t>
  </si>
  <si>
    <t>Pokytis, tūkst. eurų</t>
  </si>
  <si>
    <t>Priežastys</t>
  </si>
  <si>
    <t>2022 m.</t>
  </si>
  <si>
    <t>pradžia</t>
  </si>
  <si>
    <t>pabaiga</t>
  </si>
  <si>
    <t>Iš viso</t>
  </si>
  <si>
    <t>iš viso</t>
  </si>
  <si>
    <t>Iš viso:</t>
  </si>
  <si>
    <t>Švietimo, mokslo ir sporto ministerija</t>
  </si>
  <si>
    <t>Krašto apsaugos ministerija</t>
  </si>
  <si>
    <t>Finansų ministerija</t>
  </si>
  <si>
    <t>2023 m.</t>
  </si>
  <si>
    <t>Logistika</t>
  </si>
  <si>
    <t>Logistikos pajėgų dalinių infrastruktūros ir materialinės bazės plėtra</t>
  </si>
  <si>
    <t>2024 m.</t>
  </si>
  <si>
    <t>Nustatytų matmenų dengtų futbolo, regbio ir kitų sporto šakų plėtrai pritaikomų maniežų įrengimas</t>
  </si>
  <si>
    <t>Naujosios Akmenės sporto rūmų atnaujinimas ir sveikatingumo komplekso Naujojoje Akmenėje, Žemaitijos g. 2, įrengimas</t>
  </si>
  <si>
    <t>Krašto apsaugos sistemos veiklos parama</t>
  </si>
  <si>
    <t>Krašto apsaugos sistemos informacijos apsaugos infrastruktūros plėtra</t>
  </si>
  <si>
    <t>Specialiųjų operacijų pajėgos</t>
  </si>
  <si>
    <t>Spartinamas projekto įgyvendinimas.</t>
  </si>
  <si>
    <t>______________________________________________</t>
  </si>
  <si>
    <t>Kultūros ministerija</t>
  </si>
  <si>
    <t>Sveikatos apsaugos ministerija</t>
  </si>
  <si>
    <t xml:space="preserve">Bendrojo naudotojo valdymo sistemos, atitinkančios Europos Komisijos reikalavimus, vystymas </t>
  </si>
  <si>
    <t>Lietuvos muitinės duomenų saugyklos vystymas</t>
  </si>
  <si>
    <t xml:space="preserve">Mokesčių apskaitos ir kontrolės sistemos vystymas, II etapas </t>
  </si>
  <si>
    <t>Muitinės informacinių sistemų sąveikumo vystymas, II etapas</t>
  </si>
  <si>
    <t>Nacionalinės tranzito kontrolės sistemos vystymas, II etapas</t>
  </si>
  <si>
    <t>Rizikos įvertinimo kontrolės sistemos pertvarkymas ir tobulinimas, II etapas</t>
  </si>
  <si>
    <t>Viešosios įstaigos Vilniaus universiteto ligoninės Santaros klinikų medicinos technikos ir technologijų atnaujinimas</t>
  </si>
  <si>
    <t>Viešosios įstaigos Vilniaus universiteto ligoninės Santaros klinikų sraigtasparnio aikštelės statyba</t>
  </si>
  <si>
    <t>Aktualizuoti savivaldybių kultūros paveldo objektus</t>
  </si>
  <si>
    <t>Modernizuoti kultūros infrastruktūrą</t>
  </si>
  <si>
    <t>Atsirado didesnis lėšų poreikis suplanuotiems statybos darbams įgyvendinti.</t>
  </si>
  <si>
    <t>Dėl užtrukusių viešųjų pirkimų procedūrų nebus atlikti visi suplanuoti darbai ir panaudotos lėšos.</t>
  </si>
  <si>
    <t>Pasibaigus teisminėms procedūroms Muitinės departamentas teismo sprendimu įpareigotas pakeisti išorės apdailos plokštes aukštesnės kategorijos gaisrui atspariomis plokštėmis.</t>
  </si>
  <si>
    <t>Klaipėdos valstybinio muzikinio teatro pastato Klaipėdoje, Danės g. 19, rekonstravimas ir plėtra</t>
  </si>
  <si>
    <t>Panerių memorialo Holokausto ir visoms nacizmo aukoms atminti kompleksinis sutvarkymas</t>
  </si>
  <si>
    <t>Kėdainių rajono savivaldybės kultūros centro pastato Kėdainiuose, J. Basanavičiaus g. 24, rekonstravimas</t>
  </si>
  <si>
    <t>Lietuvos jūrų muziejaus administracinio pastato Klaipėdoje, Smiltynės g. 2, rekonstravimas pritaikant jį jūrų gamtos ir jūrinės kultūros paveldo atviros prieigos centro viešosioms reikmėms</t>
  </si>
  <si>
    <t>Muitinės mokymo centro pastato Vilniuje, Jeruzalės g. 25 rekonstravimas</t>
  </si>
  <si>
    <t>Kadangi nepriimtas galutinis Lietuvos Respublikos Vyriausybės sprendimas dėl investicijų projektui įgyvendinti reikalingo žemės sklypo ploto ribų nustatymo, projekto vykdymas 2022 m. stabdomas.</t>
  </si>
  <si>
    <t>Skyrus lėšas būtų paspartintas projekto įgyvendinimas ir pastato įveiklinimas.</t>
  </si>
  <si>
    <t xml:space="preserve"> Aplinkos ministerija</t>
  </si>
  <si>
    <t>Vandentvarkos, lietaus nuotekų tvarkymo ir potvynių rizikos valdymo projektų įgyvendinimas</t>
  </si>
  <si>
    <t>Atliekų bei oro kokybės gerinimo projektų įgyvendinimas</t>
  </si>
  <si>
    <t>Aplinkos monitoringo, kontrolės ir prevencijos stiprinimo, vandens išteklių valdymo ir apsaugos projektų įgyvendinimas</t>
  </si>
  <si>
    <t>Rekreacinių-aplinkosauginių objektų tvarkymo projektų įgyvendinimas</t>
  </si>
  <si>
    <t>Biologinės įvairovės, saugomų teritorijų ir valstybinės reikšmės parkų tvarkymo projektų įgyvendinimas</t>
  </si>
  <si>
    <t>Specialiųjų operacijų pajėgų valdymo, kontrolės ir ryšių sistemų įsigijimas, II etapas</t>
  </si>
  <si>
    <t>Simuliacinių sistemų ir treniruoklių įsigijimas</t>
  </si>
  <si>
    <t>Krašto apsaugos sistemos personalo rengimas</t>
  </si>
  <si>
    <t>Socialinės apsaugos ir darbo ministerija</t>
  </si>
  <si>
    <t>Socialinių paslaugų infrastruktūros plėtra</t>
  </si>
  <si>
    <t>Paslaugų centrų vaikams infrastruktūros plėtra</t>
  </si>
  <si>
    <t>Susisiekimo ministerija</t>
  </si>
  <si>
    <t>Alternatyvių degalų infrastruktūros duomenų registravimo ir kodavimo sistemos sukūrimas</t>
  </si>
  <si>
    <t>Baltijos pr., Šilutės pl. (įskaitant ruožą į Dubysos g. įvažiavimą) ir Vilniaus pl. žiedinės sankryžos Klaipėdos m. rekonstravimas</t>
  </si>
  <si>
    <t>Vietinės reikšmės kelių (gatvių) tiesimas ir rekonstravimas 2022–2024 metais</t>
  </si>
  <si>
    <t>Kelių tiesimas, tiltų ir viadukų statyba 2022–2024 metais</t>
  </si>
  <si>
    <t>Geležinkelių jungties „Rail Baltica“ plėtra</t>
  </si>
  <si>
    <t>Eitminiškių gimnazijos sporto salės Vilniaus r., Eitminiškėse, Bažnyčios g. 26, statyba</t>
  </si>
  <si>
    <t>Mokyklų aprūpinimo geltonaisiais autobusais 2018–2020 metų programos įgyvendinimas</t>
  </si>
  <si>
    <t>Kauno r. Šlienavos pagrindinės mokyklos Kauno r., Šlienavoje, Mokyklos g. 13, rekonstravimas</t>
  </si>
  <si>
    <t>Kėdainių šviesiosios gimnazijos pastato Kėdainiuose, Didžioji g. 60, rekonstravimas</t>
  </si>
  <si>
    <t>Pastato Telšiuose, Respublikos g. 28, modernizavimas pritaikant Telšių menų mokyklos reikmėms</t>
  </si>
  <si>
    <t>Šiaulių Rėkyvos progimnazijos Šiauliuose, Poilsio g. 1, pastato rekonstravimas ir priestato statyba</t>
  </si>
  <si>
    <t>Daugiafunkcės sporto salės Rokiškyje, Taikos g. 21A, statyba</t>
  </si>
  <si>
    <t>Mažeikių sporto ir pramogų centro Mažeikiuose, Sedos g. 57, statyba</t>
  </si>
  <si>
    <t>Sporto ir kultūros komplekso Tauragėje, Bernotiškės g. 11, statyba</t>
  </si>
  <si>
    <t>Sporto paskirties pastato Molėtuose, Ąžuolų g. 10, rekonstravimas</t>
  </si>
  <si>
    <t>Sveikatingumo ir sporto komplekso Kupiškyje, K. Šimonio g. 1A, statyba</t>
  </si>
  <si>
    <t>2014–2020 metų Europos Sąjungos fondų investicijų veiksmų programos įgyvendinimas</t>
  </si>
  <si>
    <t>Panevėžio daugiafunkcio sporto ir sveikatos centro „Aukštaitija“ Panevėžyje, A. Jakšto g. 1, rekonstravimas</t>
  </si>
  <si>
    <t>Su problemomis susiduriančių 5 didžiųjų miestų dalių ir tikslinėmis teritorijomis pripažintų mažų ir vidutinių miestų viešosios infrastruktūros kompleksiškas plėtojimas ir atnaujinimas</t>
  </si>
  <si>
    <t>1–6 tūkst. gyventojų turinčių miestų (išskyrus savivaldybių centrus), miestelių ir kaimų bendruomeninės ir viešosios infrastruktūros kompleksiškas atnaujinimas</t>
  </si>
  <si>
    <t>Vidaus reikalų ministerija</t>
  </si>
  <si>
    <t>I SKYRIUS</t>
  </si>
  <si>
    <t>II SKYRIUS</t>
  </si>
  <si>
    <t>IV SKYRIUS</t>
  </si>
  <si>
    <t>VI SKYRIUS</t>
  </si>
  <si>
    <t>VII SKYRIUS</t>
  </si>
  <si>
    <t>VIII SKYRIUS</t>
  </si>
  <si>
    <t>IX SKYRIUS</t>
  </si>
  <si>
    <t>X SKYRIUS</t>
  </si>
  <si>
    <t>XI SKYRIUS</t>
  </si>
  <si>
    <t>XII SKYRIUS</t>
  </si>
  <si>
    <t>Valstybės sienos apsaugai reikalingos infrastruktūros įrengimas, rekonstravimas, atstatymas prie valstybės sienos su Rusijos Federacija, Baltarusijos Respublika, Latvijos Respublika ir Lenkijos Respublika</t>
  </si>
  <si>
    <t>Valstybės sienos apsaugos tarnybos prie Vidaus reikalų ministerijos pastato Klaipėdoje, Gintaro g. 1, rekonstravimas pritaikant veiklos padalinių reikmėms</t>
  </si>
  <si>
    <t>Savivaldybių socialinio būsto fondo plėtra</t>
  </si>
  <si>
    <t>Šeimoje ir bendruomenėje teikiamų paslaugų infrastruktūros plėtra</t>
  </si>
  <si>
    <t>Atsižvelgiant į pasirašytas sutartis su tiekėjais, vykdomus pirkimus bei įvertinus 2022 m. būtinus atlikti darbus, spartinamas investicijų projekto įgyvendinimas, atitinkamai sumažinant numatytas lėšas 2023 m.</t>
  </si>
  <si>
    <t>Įvertinus turimų asignavimų likučius bei projekto vykdytojų pateiktą informaciją apie planuojamus teikti mokėjimo prašymus, prognozuojamas lėšų trūkumas.</t>
  </si>
  <si>
    <t>Įvertinus projektų veiklas, prognozuojama, kad šiais metais asignavimai nebus panaudoti.</t>
  </si>
  <si>
    <t>Dėl užtrukusių viešųjų pirkimų procedūrų lėšos nebus panaudotos.</t>
  </si>
  <si>
    <t>Dėl Šiaulių miesto, Kauno miesto, Kauno rajono ir Panevėžio miesto savivaldybėse užtrukusių viešųjų pirkimų procedūrų liks nepanaudota dalis 2022 m. skirtų lėšų, kurias savivaldybės prašo perkelti į 2023 m.</t>
  </si>
  <si>
    <t>Dėl pasikeitusios situacijos statybų sektoriuje dalis lėšų liks nepanaudota.</t>
  </si>
  <si>
    <t>Dėl nepavykusių viešųjų pirkimų lėšos 2022 m. nebus panaudotos.</t>
  </si>
  <si>
    <t>iš jų ES ir kita tarptautinė finansinė parama</t>
  </si>
  <si>
    <r>
      <t xml:space="preserve">2022
</t>
    </r>
    <r>
      <rPr>
        <b/>
        <sz val="11"/>
        <color theme="1"/>
        <rFont val="Times New Roman"/>
        <family val="1"/>
        <charset val="186"/>
      </rPr>
      <t>2024</t>
    </r>
  </si>
  <si>
    <r>
      <rPr>
        <strike/>
        <sz val="11"/>
        <color theme="1"/>
        <rFont val="Times New Roman"/>
        <family val="1"/>
        <charset val="186"/>
      </rPr>
      <t xml:space="preserve">2022
</t>
    </r>
    <r>
      <rPr>
        <b/>
        <sz val="11"/>
        <color theme="1"/>
        <rFont val="Times New Roman"/>
        <family val="1"/>
        <charset val="186"/>
      </rPr>
      <t>2023</t>
    </r>
  </si>
  <si>
    <r>
      <t>2024</t>
    </r>
    <r>
      <rPr>
        <b/>
        <sz val="11"/>
        <color theme="1"/>
        <rFont val="Times New Roman"/>
        <family val="1"/>
        <charset val="186"/>
      </rPr>
      <t xml:space="preserve">
2025</t>
    </r>
  </si>
  <si>
    <r>
      <rPr>
        <strike/>
        <sz val="11"/>
        <color theme="1"/>
        <rFont val="Times New Roman"/>
        <family val="1"/>
        <charset val="186"/>
      </rPr>
      <t>2023</t>
    </r>
    <r>
      <rPr>
        <b/>
        <sz val="11"/>
        <color theme="1"/>
        <rFont val="Times New Roman"/>
        <family val="1"/>
        <charset val="186"/>
      </rPr>
      <t xml:space="preserve">
2025</t>
    </r>
  </si>
  <si>
    <t>Dėl neįvykusių viešųjų pirkimų procedūrų siūloma pratęsti projekto įgyvendinimo terminą ir patikslinti projekto vertę. Viešųjų pirkimų procedūros neįvyko dėl pasiūlytų didesnių paslaugų kainų.</t>
  </si>
  <si>
    <t>Dėl išaugusių statybos darbų kainų neįvyko dalis viešųjų rangos darbų pirkimų.</t>
  </si>
  <si>
    <t>Atsižvelgiant į aktualius mokėjimų grafikus bei dėl infliacijos padidėjusias kainas reikalingas papildomas finansavimas 2022 m.</t>
  </si>
  <si>
    <r>
      <t>Patikslinimas atliekamas atsižvelgiant į Centrinės projektų valdymo agentūros (toliau – CPVA) ir Europos socialinio fondo agentūros pateiktas lėšų išmokėjimo projektų vykdytojams prognozes – dėl</t>
    </r>
    <r>
      <rPr>
        <sz val="14"/>
        <color theme="1"/>
        <rFont val="Times New Roman"/>
        <family val="1"/>
        <charset val="186"/>
      </rPr>
      <t xml:space="preserve"> </t>
    </r>
    <r>
      <rPr>
        <sz val="12"/>
        <color theme="1"/>
        <rFont val="Times New Roman"/>
        <family val="1"/>
        <charset val="186"/>
      </rPr>
      <t>COVID</t>
    </r>
    <r>
      <rPr>
        <sz val="11"/>
        <color theme="1"/>
        <rFont val="Times New Roman"/>
        <family val="1"/>
        <charset val="186"/>
      </rPr>
      <t>-19  pandemijos įtakos projektų įgyvendinimui vėluoja ar atidėti ar perkelti viešieji pirkimai, vėlesniam laikui atidedamos projektų veiklos.</t>
    </r>
  </si>
  <si>
    <t>Dėl COVID-19 pandemijos įtakos projektų įgyvendinimui 2021 m. vėlavo ar atidėti, ar perkelti rangos darbai ir medžiagų tiekimas, todėl 2021 m. mokėjimai persikėlė į 2022 m.</t>
  </si>
  <si>
    <t xml:space="preserve">Dėl užtrukusio CPVA vertinimo dalis mokėjimų iš 2021 m. persikėlė į 2022 m., taip pat reikalingas papildomas finansavimas 2022 m., atsižvelgiant į aktualius mokėjimų grafikus bei dėl infliacijos padidėjusias kainas. </t>
  </si>
  <si>
    <t xml:space="preserve">Atsižvelgiant į priimtą sprendimą nutraukti Lietuvos kariuomenės vykdomo Laivo statybos projekto sutartį mažėja planuojamų patirti išlaidų suma, taip pat neįvyko dalis viešųjų pirkimų.
</t>
  </si>
  <si>
    <t>Siekiant laiku įgyvendinti projektą ir dėl infliacijos išaugus statybos darbų kainoms reikalingi šie papildomi asignavimai: 5 300 tūkst. eurų Europos Sąjungos lėšų (siūloma skirti perskirsčius Aplinkos ministerijos Aplinkos apsaugos ir klimato kaitos valdymo programos asignavimus)  ir 1 044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</si>
  <si>
    <t>Pagal pasirašytą viešojo pirkimo sutartį paslaugos teikėjas 2022 m. planuoja atlikti daugiau informacinės sistemos vystymo darbų.</t>
  </si>
  <si>
    <t>Pagal pasirašytą viešojo pirkimo sutartį paslaugų teikėjas 2022 m. planuoja atlikti daugiau muitinės duomenų saugyklos vystymo darbų.</t>
  </si>
  <si>
    <t>Dėl 2 kartus neįvykusių viešųjų pirkimų procedūrų siūloma didinti atskirų informacinės sistemos vystymo darbų kainą, todėl 2022 m. asignavimai nebus panaudoti.</t>
  </si>
  <si>
    <t>Neįvykus Valstybinės saugomų teritorijų tarnybos įgyvendinamo projekto Nacionalinės gamtos mokyklos darbų viešiesiems pirkimams, dalis asignavimų nebus panaudota. 
Dalis investicinių objektų išlaidų (PVM) nefinansuojama projekto lėšomis, todėl reikalingi papildomi asignavimai netinkamam finansuoti PVM apmokėti – 76 tūkst. eurų (siūloma skirti iš Finansų ministerijos Viešųjų finansų valdymo programos asignavimų).</t>
  </si>
  <si>
    <t>Atlikus pirkimus paaiškėjo, kad informacinių sistemų diegimo paslaugų kainos didesnės suplanuotos.</t>
  </si>
  <si>
    <t>Pagal pasirašytą viešojo pirkimo sutartį 2022 m. paslaugų teikėjas numato atlikti daugiau rizikos įvertinimo sistemos pertvarkymo ir tobulinimo darbų.</t>
  </si>
  <si>
    <t xml:space="preserve">Dėl sutartinių įsipareigojimų, susijusių su mūšio lauko informacijos apdorojimo sistemos įsigijimu, kuriuos iš dalies lėmė valiutos kurso pokyčiai, vykdymo.
</t>
  </si>
  <si>
    <t>Įvertinus 2022 m. susiklosčiusią situaciją (įvyko sienos griūtis, šiuo metu atliekama sienų sutvirtinimo projekto ekspertizė, nėra atnaujinto statybos leidimo), tikslinga sumažinti lėšas, skirtas projektui įgyvendinti 2022 m., pratęsiant projekto įgyvendinimo terminą iki 2023 m. ir atitinkamai numatant lėšas jam įgyvendinti.</t>
  </si>
  <si>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 nesiūloma.
</t>
  </si>
  <si>
    <t>Įvertinus esamą saugumo situaciją ir kylančias statybos darbų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 nesiūloma.</t>
  </si>
  <si>
    <t xml:space="preserve">Rekonstruojant seną teatro pastatą ir statant naują priestatą dėl nenumatytų aplinkybių atsirado lėšų poreikis papildomiems darbams (akustinio kiauto įrengimas) ir papildomai įrangai įsigyti, be to, padidėjo rangos darbų bei įrangos kainos. Skyrus lėšas būtų paspartintas projekto įgyvendinimas. </t>
  </si>
  <si>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 nesiūloma.</t>
  </si>
  <si>
    <t>Parengus techninį projektą padidėjo projektui įgyvendinti reikalingų lėšų dydis ir užtruko papildomo finansavimo galimybių paieška bei projekto biudžeto derinimas su atsakingomis institucijomis, todėl 2022 m. nebuvo pradėtos statybos rangos darbų viešojo pirkimo procedūros.</t>
  </si>
  <si>
    <t xml:space="preserve">Įvertinus suplanuotų asignavimų likučius ir projekto įgyvendinimo eigą bei informaciją apie planuojamus teikti mokėjimo prašymus, projektui užbaigti prognozuojamas lėšų trūkumas. </t>
  </si>
  <si>
    <t>Įgyvendinant projektą buvo nustatyta techninio projekto klaidų, todėl buvo koreguojamas techninis projektas. Kol buvo tikslinamas techninis projektas, rangovas negalėjo vykdyti statybos darbų, atitinkamai rangos darbų vykdymas buvo sustabdytas dėl nuo rangovo nepriklausančių aplinkybių ir rangovas nutraukė statybos darbų sutartį.</t>
  </si>
  <si>
    <t>Įgyvendinant projektą sutaupyta lėšų.</t>
  </si>
  <si>
    <t>Bendrai iš Europos Sąjungos finansinės paramos lėšų įgyvendinamiems Lietuvos aukštųjų mokyklų, universitetų, profesinio mokymo įstaigų bei mokslo ir studijų institucijų projektams reikia papildomų lėšų, skirtų infrastruktūrai gerinti ir koncentruoti, rezidentūros bazėms, laboratorijoms ir mokslo bazėms modernizuoti, apskaičiuotam, tačiau netinkamam Europos Sąjungos fondų lėšomis finansuoti pirkimo PVM apmokėti (siūloma 3 000 tūkst. eurų skirti iš Finansų ministerijos Viešųjų finansų valdymo programos asignavimų).</t>
  </si>
  <si>
    <t>Lėšos nebus panaudotos, nes savivaldybė nepasirašė su ministerija sporto objekto finansavimo sutarties.</t>
  </si>
  <si>
    <t>Dėl vykstančio karo Ukrainoje rinkoje yra išaugęs autobusų poreikis pagalbai Ukrainai suteikti, taip pat dėl sutrikusių tiekimo grandinių praktiškai nėra galimybės įsigyti nei naujų, nei naudotų autobusų, kuriais būtų galima vykdyti mokinių pavėžėjimą, todėl lėšos nebus panaudotos.</t>
  </si>
  <si>
    <t>Spartinamas projekto įgyvendinimas – prašoma skirti papildomai 354 tūkst. eurų investicijų projekto įgyvendinimo darbų kainos padidėjimui finansuoti ir projekto įgyvendinimui užbaigti.</t>
  </si>
  <si>
    <t>Spartinamas projekto įgyvendinimas – prašoma skirti papildomai 226 tūkst. eurų investicijų projekto įgyvendinimo darbų kainos padidėjimui finansuoti ir projekto įgyvendinimui užbaigti.</t>
  </si>
  <si>
    <r>
      <t>Siekiant pagerinti medicinos paslaugų kokybę ir sudaryti galimybes efektyviai reaguoti į popandeminius iššūkius padidėjo poreikis įsigyti reikalingą medicinos įrangą: s</t>
    </r>
    <r>
      <rPr>
        <sz val="11"/>
        <color rgb="FF000000"/>
        <rFont val="Times New Roman"/>
        <family val="1"/>
        <charset val="186"/>
      </rPr>
      <t>kaitmeninę mamografijos sistemą, vaisiaus paveldimų ligų ir įgimtų vystymosi defektų ultragarsinę diagnostikos sistemą, tiriamųjų mėginių žymėjimo ir dažymo sistemą bei hibridinę navigacinę kompiuterinės tomografijos ir ultragarsinės diagnostikos sistemą intervencijoms</t>
    </r>
    <r>
      <rPr>
        <sz val="11"/>
        <color theme="1"/>
        <rFont val="Times New Roman"/>
        <family val="1"/>
        <charset val="186"/>
      </rPr>
      <t>.</t>
    </r>
  </si>
  <si>
    <t>Kadangi vėluoja vykdomų techninių projektų parengimas, negalima sudaryti stočių statybos pirkimo sutarčių ir atlikti planuotų avansinių mokėjimų, todėl dalis bendrojo finansavimo lėšų 2022 m. nebus panaudota.</t>
  </si>
  <si>
    <t>INFORMACIJA APIE VALSTYBĖS INVESTICIJŲ 2022–2024 METŲ PROGRAMOJE NUMATYTŲ VALSTYBĖS KAPITALO INVESTICIJŲ PERSKIRSTYMO 
IR INVESTICIJŲ PROJEKTŲ ĮGYVENDINIMO TERMINŲ KEITIMO PRIEŽASTIS</t>
  </si>
  <si>
    <t>Kadangi projektas yra svarbi TEN-T tinklo, miesto gyventojų ir tranzitinio eismo srautų dalis, spartinamas projekto įgyvendinimas skiriant papildomai 11 394 tūkst. eurų, iš jų: 
- 4 000 tūkst. eurų valstybės biudžeto lėšų geležinkelių jungties „Rail Baltica“ plėtrai numatomų 2022 m. numatomų nepanaudoti lėšų;
- 7 394 tūkst. eurų  perskirstant Kelių priežiūros ir plėtros programos (toliau – KPPP) finansavimo lėšas tarp iš KPPP lėšų finansuojamų investicijų projektų atsižvelgiant į Lietuvos Respublikos Vyriausybės 2022 m. gegužės 18 d. nutarimą Nr. 521, kuriuo projektui finansuoti buvo skirta 8 752,2 tūkst. eurų KPPP finansavimo lėšų ir Klaipėdos miesto savivaldybės sprendimą, kuriuo projektui 2022 m. finanuoti buvo skirta 250 tūkst. eurų iš valstybės įmonės Lietuvos automobilių kelių direkcijos direktoriaus 2022 m. kovo 9 d. įsakymu Nr. VE-40 Klaipėdos miesto savivaldybei 2022 m. numatytų skirti 6 600 tūkst. eurų KPPP finansavimo lėšų (skaičiuojamosios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</si>
</sst>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12"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b/>
      <sz val="12"/>
      <name val="Times New Roman"/>
      <family val="1"/>
      <charset val="186"/>
    </font>
    <font>
      <sz val="10"/>
      <color theme="1"/>
      <name val="Times New Roman"/>
      <family val="1"/>
      <charset val="186"/>
    </font>
    <font>
      <sz val="11"/>
      <color theme="1"/>
      <name val="Times New Roman"/>
      <family val="1"/>
      <charset val="186"/>
    </font>
    <font>
      <sz val="12"/>
      <color theme="1"/>
      <name val="Times New Roman"/>
      <family val="1"/>
      <charset val="186"/>
    </font>
    <font>
      <strike/>
      <sz val="11"/>
      <color theme="1"/>
      <name val="Times New Roman"/>
      <family val="1"/>
      <charset val="186"/>
    </font>
    <font>
      <b/>
      <sz val="11"/>
      <color theme="1"/>
      <name val="Times New Roman"/>
      <family val="1"/>
      <charset val="186"/>
    </font>
    <font>
      <sz val="11"/>
      <color rgb="FF000000"/>
      <name val="Times New Roman"/>
      <family val="1"/>
      <charset val="186"/>
    </font>
    <font>
      <sz val="14"/>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Border="1" applyAlignment="1">
      <alignment horizontal="justify" vertical="center"/>
    </xf>
    <xf numFmtId="0" fontId="1" fillId="0" borderId="1" xfId="0" applyFont="1" applyBorder="1" applyAlignment="1">
      <alignment horizontal="left" vertical="center"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quotePrefix="1" applyNumberFormat="1" applyFont="1" applyBorder="1" applyAlignment="1">
      <alignment horizontal="righ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6"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quotePrefix="1" applyFont="1" applyBorder="1" applyAlignment="1">
      <alignment horizontal="right" vertical="center"/>
    </xf>
    <xf numFmtId="0" fontId="2" fillId="0" borderId="1" xfId="0" applyFont="1" applyBorder="1" applyAlignment="1">
      <alignment horizontal="left" vertical="center"/>
    </xf>
    <xf numFmtId="0" fontId="1" fillId="0" borderId="1" xfId="0" quotePrefix="1" applyFont="1" applyBorder="1" applyAlignment="1">
      <alignment horizontal="center" vertical="center"/>
    </xf>
    <xf numFmtId="0" fontId="6" fillId="0" borderId="1" xfId="0" applyFont="1" applyBorder="1" applyAlignment="1">
      <alignment horizontal="center" vertical="center" wrapText="1"/>
    </xf>
    <xf numFmtId="164" fontId="1" fillId="0" borderId="1" xfId="0" quotePrefix="1" applyNumberFormat="1" applyFont="1" applyBorder="1" applyAlignment="1">
      <alignment horizontal="right" vertical="center"/>
    </xf>
    <xf numFmtId="0" fontId="1" fillId="0" borderId="1" xfId="0" applyFont="1" applyBorder="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6" fillId="0" borderId="1" xfId="0" applyFont="1" applyBorder="1" applyAlignment="1">
      <alignment horizontal="right" vertical="center"/>
    </xf>
    <xf numFmtId="0" fontId="10"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EBE028B-81D2-46C1-BB59-F7D9C4111CA9}" diskRevisions="1" revisionId="38">
  <header guid="{AF1BF276-93D5-4B10-84EC-EBC40414C6EA}" dateTime="2022-10-27T13:57:04" maxSheetId="3" userName="Julija Kundrotaitė" r:id="rId1">
    <sheetIdMap count="2">
      <sheetId val="1"/>
      <sheetId val="2"/>
    </sheetIdMap>
  </header>
  <header guid="{3A1EE125-D010-48D3-9A39-F7441C87450B}" dateTime="2022-10-27T14:38:41" maxSheetId="3" userName="Julija Kundrotaitė" r:id="rId2" minRId="1" maxRId="28">
    <sheetIdMap count="2">
      <sheetId val="1"/>
      <sheetId val="2"/>
    </sheetIdMap>
    <reviewedList count="28">
      <reviewed rId="1"/>
      <reviewed rId="2"/>
      <reviewed rId="3"/>
      <reviewed rId="4"/>
      <reviewed rId="5"/>
      <reviewed rId="6"/>
      <reviewed rId="7"/>
      <reviewed rId="8"/>
      <reviewed rId="9"/>
      <reviewed rId="10"/>
      <reviewed rId="11"/>
      <reviewed rId="12"/>
      <reviewed rId="13"/>
      <reviewed rId="14"/>
      <reviewed rId="15"/>
      <reviewed rId="16"/>
      <reviewed rId="17"/>
      <reviewed rId="18"/>
      <reviewed rId="19"/>
      <reviewed rId="20"/>
      <reviewed rId="21"/>
      <reviewed rId="22"/>
      <reviewed rId="23"/>
      <reviewed rId="24"/>
      <reviewed rId="25"/>
      <reviewed rId="26"/>
      <reviewed rId="27"/>
      <reviewed rId="28"/>
    </reviewedList>
  </header>
  <header guid="{DCDD331D-641D-4E39-ADD5-9CE7C14E4D37}" dateTime="2022-10-27T14:41:27" maxSheetId="3" userName="Julija Kundrotaitė" r:id="rId3" minRId="29">
    <sheetIdMap count="2">
      <sheetId val="1"/>
      <sheetId val="2"/>
    </sheetIdMap>
    <reviewedList count="1">
      <reviewed rId="29"/>
    </reviewedList>
  </header>
  <header guid="{00FCE2A4-825A-40AC-935E-7823530B3362}" dateTime="2022-10-27T15:59:53" maxSheetId="3" userName="Vilma Kazlauskaitė" r:id="rId4" minRId="32">
    <sheetIdMap count="2">
      <sheetId val="1"/>
      <sheetId val="2"/>
    </sheetIdMap>
  </header>
  <header guid="{8FB73886-8DB6-4BB9-B631-29FDB4A80B52}" dateTime="2022-10-28T10:00:23" maxSheetId="3" userName="Vilma Kazlauskaitė" r:id="rId5" minRId="35">
    <sheetIdMap count="2">
      <sheetId val="1"/>
      <sheetId val="2"/>
    </sheetIdMap>
  </header>
  <header guid="{1BEF30E6-35F9-4769-8001-856854626901}" dateTime="2022-10-28T11:39:09" maxSheetId="3" userName="Vilma Kazlauskaitė" r:id="rId6" minRId="36">
    <sheetIdMap count="2">
      <sheetId val="1"/>
      <sheetId val="2"/>
    </sheetIdMap>
  </header>
  <header guid="{9EBE028B-81D2-46C1-BB59-F7D9C4111CA9}" dateTime="2022-11-08T13:29:53" maxSheetId="3" userName="Regina Kiselienė" r:id="rId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K10" t="inlineStr">
      <is>
        <t>Patikslinimas atliekamas atsižvelgiant į Centrinės projektų valdymo agentūros (toliau – CPVA) ir Europos socialinio fondo agentūros pateiktas lėšų išmokėjimo projektų vykdytojams prognozes – dėl Covid-19 ligos pandemijos įtakos projektų įgyvendinimui vėluoja/atidėti/perkelti viešieji pirkimai, vėlesniam laikui atidedamos projektų veiklos.</t>
      </is>
    </oc>
    <nc r="K10" t="inlineStr">
      <is>
        <r>
          <t>Patikslinimas atliekamas atsižvelgiant į Centrinės projektų valdymo agentūros (toliau – CPVA) ir Europos socialinio fondo agentūros pateiktas lėšų išmokėjimo projektų vykdytojams prognozes – dėl</t>
        </r>
        <r>
          <rPr>
            <sz val="14"/>
            <color theme="1"/>
            <rFont val="Times New Roman"/>
            <family val="1"/>
            <charset val="186"/>
          </rPr>
          <t xml:space="preserve"> </t>
        </r>
        <r>
          <rPr>
            <sz val="12"/>
            <color theme="1"/>
            <rFont val="Times New Roman"/>
            <family val="1"/>
            <charset val="186"/>
          </rPr>
          <t>COVID</t>
        </r>
        <r>
          <rPr>
            <sz val="11"/>
            <color theme="1"/>
            <rFont val="Times New Roman"/>
            <family val="1"/>
            <charset val="186"/>
          </rPr>
          <t>-19  pandemijos įtakos projektų įgyvendinimui vėluoja ar atidėti ar perkelti viešieji pirkimai, vėlesniam laikui atidedamos projektų veiklos.</t>
        </r>
      </is>
    </nc>
  </rcc>
  <rcc rId="2" sId="1">
    <oc r="K11" t="inlineStr">
      <is>
        <t>Dėl Covid-19 ligos pandemijos įtakos projektų įgyvendinimui 2021 m. vėlavo/atidėti/perkelti rangos darbai ir medžiagų tiekimas, todėl 2021 m. mokėjimai persikėlė į 2022 m.</t>
      </is>
    </oc>
    <nc r="K11" t="inlineStr">
      <is>
        <t>Dėl COVID-19 pandemijos įtakos projektų įgyvendinimui 2021 m. vėlavo ar atidėti, ar perkelti rangos darbai ir medžiagų tiekimas, todėl 2021 m. mokėjimai persikėlė į 2022 m.</t>
      </is>
    </nc>
  </rcc>
  <rcc rId="3" sId="1">
    <oc r="K14" t="inlineStr">
      <is>
        <t xml:space="preserve">Dėl užtrukusio CPVA vertinim dalis mokėjimų iš 2021 m. persikėlė į 2022 m., taip pat reikalingas papildomas finansavimas 2022 m., atsižvelgiant į aktualius mokėjimų grafikus bei dėl infliacijos padidėjusias kainas. </t>
      </is>
    </oc>
    <nc r="K14" t="inlineStr">
      <is>
        <t xml:space="preserve">Dėl užtrukusio CPVA vertinimo dalis mokėjimų iš 2021 m. persikėlė į 2022 m., taip pat reikalingas papildomas finansavimas 2022 m., atsižvelgiant į aktualius mokėjimų grafikus bei dėl infliacijos padidėjusias kainas. </t>
      </is>
    </nc>
  </rcc>
  <rcc rId="4" sId="1">
    <oc r="K16" t="inlineStr">
      <is>
        <t xml:space="preserve">Atsižvelgiant į prrimtą sprendimą nutraukti Lietuvos Kariuomenės vykdomo Laivo statybos projekto sutartį mažėja planuojamų patirti išlaidų suma, taip pat neįvyko dalis viešųjų pirkimų.
</t>
      </is>
    </oc>
    <nc r="K16" t="inlineStr">
      <is>
        <t xml:space="preserve">Atsižvelgiant į priimtą sprendimą nutraukti Lietuvos kariuomenės vykdomo Laivo statybos projekto sutartį mažėja planuojamų patirti išlaidų suma, taip pat neįvyko dalis viešųjų pirkimų.
</t>
      </is>
    </nc>
  </rcc>
  <rcc rId="5" sId="1">
    <oc r="K17" t="inlineStr">
      <is>
        <t>Siekiant laiku įgyvendinti  projektą ir dėl infliacijos išaugus statybos darbų kainoms reikalingi šie papildomi asignavimai: 5300 tūkst. eurų ES lėšų (siūloma skirti perskirsčius Aplinkos ministerijos Aplinkos apsaugos ir klimato kaitos valdymo programos asignavimus)  ir 1044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is>
    </oc>
    <nc r="K17" t="inlineStr">
      <is>
        <t>Siekiant laiku įgyvendinti projektą ir dėl infliacijos išaugus statybos darbų kainoms reikalingi šie papildomi asignavimai: 5 300 tūkst. eurų Europos Sąjungos lėšų (siūloma skirti perskirsčius Aplinkos ministerijos Aplinkos apsaugos ir klimato kaitos valdymo programos asignavimus)  ir 1 044 tūkst. eurų bendrojo finansavimo lėšų (644 tūkst. eurų siūloma skirti perskirsčius Aplinkos ministerijos Aplinkos apsaugos ir klimato kaitos valdymo programos asignavimus ir 400 tūkst. eurų siūloma skirti iš Finansų ministerijos Viešųjų finansų valdymo programos asignavimų).</t>
      </is>
    </nc>
  </rcc>
  <rcc rId="6" sId="1">
    <oc r="K21" t="inlineStr">
      <is>
        <t>Pagal pasirašytą viešojo pirkimo sutartį paslaugos tiekėjas 2022 m. planuoja atlikti daugiau informacinės sistemos vystymo darbų.</t>
      </is>
    </oc>
    <nc r="K21" t="inlineStr">
      <is>
        <t>Pagal pasirašytą viešojo pirkimo sutartį paslaugos teikėjas 2022 m. planuoja atlikti daugiau informacinės sistemos vystymo darbų.</t>
      </is>
    </nc>
  </rcc>
  <rcc rId="7" sId="1">
    <oc r="K22" t="inlineStr">
      <is>
        <t>Pagal pasirašytą viešojo pirkimo sutartį paslaugų tiekėjas 2022 m. planuoja atlikti daugiau muitinės duomenų saugyklos vystymo darbų.</t>
      </is>
    </oc>
    <nc r="K22" t="inlineStr">
      <is>
        <t>Pagal pasirašytą viešojo pirkimo sutartį paslaugų teikėjas 2022 m. planuoja atlikti daugiau muitinės duomenų saugyklos vystymo darbų.</t>
      </is>
    </nc>
  </rcc>
  <rcc rId="8" sId="1">
    <oc r="K23" t="inlineStr">
      <is>
        <t>Dėl du kartus neįvykusių viešųjų pirkimų procedūrų, siūloma didinti atskirų informacinės sistemos vystymo darbų kainą, todėl 2022 m. asignavimai nebus panaudoti.</t>
      </is>
    </oc>
    <nc r="K23" t="inlineStr">
      <is>
        <t>Dėl 2 kartus neįvykusių viešųjų pirkimų procedūrų siūloma didinti atskirų informacinės sistemos vystymo darbų kainą, todėl 2022 m. asignavimai nebus panaudoti.</t>
      </is>
    </nc>
  </rcc>
  <rcc rId="9" sId="1">
    <oc r="K18" t="inlineStr">
      <is>
        <t>Neįvykus Valstybinės saugomų teritorijų tarnybos vykdomo projekto Nacionalinės gamtos mokyklos darbų viešiesiems pirkimams, dalis asignavimų nebus panaudota. 
Dalis investicinių objektų išlaidų (PVM) nefinansuojama projekto lėšomis, todėl reikalingi papildomi asignavimai netinkamo PVM apmokėjimui 76 tūkst. eurų (siūloma skirti iš Finansų ministerijos Viešųjų finansų valdymo programos asignavimų).</t>
      </is>
    </oc>
    <nc r="K18" t="inlineStr">
      <is>
        <t>Neįvykus Valstybinės saugomų teritorijų tarnybos įgyvendinamo projekto Nacionalinės gamtos mokyklos darbų viešiesiems pirkimams, dalis asignavimų nebus panaudota. 
Dalis investicinių objektų išlaidų (PVM) nefinansuojama projekto lėšomis, todėl reikalingi papildomi asignavimai netinkamam finansuoti PVM apmokėti – 76 tūkst. eurų (siūloma skirti iš Finansų ministerijos Viešųjų finansų valdymo programos asignavimų).</t>
      </is>
    </nc>
  </rcc>
  <rcc rId="10" sId="1">
    <oc r="K24" t="inlineStr">
      <is>
        <t>Atlikus pirkimus paaiškėjo, kad informacinių sistemų diegimo paslaugų kainos didesnės negu buvo suplanuotos.</t>
      </is>
    </oc>
    <nc r="K24" t="inlineStr">
      <is>
        <t>Atlikus pirkimus paaiškėjo, kad informacinių sistemų diegimo paslaugų kainos didesnės suplanuotos.</t>
      </is>
    </nc>
  </rcc>
  <rcc rId="11" sId="1">
    <oc r="K26" t="inlineStr">
      <is>
        <t>Pagal pasirašytą viešojo pirkimo sutartį 2022 m. paslaugų tiekėjas numato atlikti daugiau rizikos įvertinimo sistemos pertvarkymo ir tobulinimo darbų.</t>
      </is>
    </oc>
    <nc r="K26" t="inlineStr">
      <is>
        <t>Pagal pasirašytą viešojo pirkimo sutartį 2022 m. paslaugų teikėjas numato atlikti daugiau rizikos įvertinimo sistemos pertvarkymo ir tobulinimo darbų.</t>
      </is>
    </nc>
  </rcc>
  <rcc rId="12" sId="1">
    <oc r="K31" t="inlineStr">
      <is>
        <t xml:space="preserve">Dėl sutartinių įsipareigojimų, kuriuos iš dalies įtakojo valiutos kurso pokyčiai, už mūšio lauko informacijos apdorojimo sistemos įsigijimą vykdyti.
</t>
      </is>
    </oc>
    <nc r="K31" t="inlineStr">
      <is>
        <t xml:space="preserve">Dėl sutartinių įsipareigojimų, susijusių su mūšio lauko informacijos apdorojimo sistemos įsigijimu, kuriuos iš dalies lėmė valiutos kurso pokyčiai, vykdymo.
</t>
      </is>
    </nc>
  </rcc>
  <rfmt sheetId="1" sqref="K47" start="0" length="2147483647">
    <dxf>
      <font>
        <sz val="11"/>
      </font>
    </dxf>
  </rfmt>
  <rfmt sheetId="1" sqref="K52:K55" start="0" length="2147483647">
    <dxf>
      <font>
        <sz val="11"/>
      </font>
    </dxf>
  </rfmt>
  <rfmt sheetId="1" sqref="K48" start="0" length="2147483647">
    <dxf>
      <font>
        <sz val="11"/>
      </font>
    </dxf>
  </rfmt>
  <rfmt sheetId="1" sqref="K46" start="0" length="2147483647">
    <dxf>
      <font>
        <sz val="11"/>
      </font>
    </dxf>
  </rfmt>
  <rcc rId="13" sId="1">
    <oc r="K41" t="inlineStr">
      <is>
        <t>Įvertinus 2022 m. susiklosčiusią situaciją (įvyko sienos griūtis, šiuo metu atliekama sienų sutvirtinimo projekto ekspertizė, nėra atnaujinto statybos leidimo), tikslinga sumažinti lėšas projekto įgyvendinimui 2022 m., pratęsiant projekto įgyvendinimo terminą iki 2023 m. ir atitinkamai numatant lėšas jo įgyvendinimui.</t>
      </is>
    </oc>
    <nc r="K41" t="inlineStr">
      <is>
        <t>Įvertinus 2022 m. susiklosčiusią situaciją (įvyko sienos griūtis, šiuo metu atliekama sienų sutvirtinimo projekto ekspertizė, nėra atnaujinto statybos leidimo), tikslinga sumažinti lėšas, skirtas projektui įgyvendinti 2022 m., pratęsiant projekto įgyvendinimo terminą iki 2023 m. ir atitinkamai numatant lėšas jam įgyvendinti.</t>
      </is>
    </nc>
  </rcc>
  <rcc rId="14" sId="1">
    <oc r="K35" t="inlineStr">
      <is>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metais nesiūloma.
</t>
      </is>
    </oc>
    <nc r="K35" t="inlineStr">
      <is>
        <t xml:space="preserve">Dėl pasikeitusio įrangos pristatymo grafiko pagal sutartį ir užsitęsusių viešųjų pirkimų procedūrų dalis lėšų nebus panaudota. Atsižvelgiant į tai, kad šiuo metu svarstomas VIP 2023–2025 projektas ir situacija gali keistis, perskirstyti investicijų 2023 ir 2024 m. nesiūloma.
</t>
      </is>
    </nc>
  </rcc>
  <rcc rId="15" sId="1">
    <oc r="K33" t="inlineStr">
      <is>
        <t>Įvertinus esamą saugumo situaciją ir kylančias statybos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metais nesiūloma.</t>
      </is>
    </oc>
    <nc r="K33" t="inlineStr">
      <is>
        <t>Įvertinus esamą saugumo situaciją ir kylančias statybos darbų kainas spartinamas sutartinių įsipareigojimų dėl pėstininkų kovos mašinų technikos remonto dirbtuvių darbų vykdymas. Atsižvelgiant į tai, kad šiuo metu svarstomas Valstybės investicijų 2023–2025 metų programos projektas (toliau – VIP 2023–2025 projektas) ir situacija gali keistis, perskirstyti investicijų 2023 ir 2024 m. nesiūloma.</t>
      </is>
    </nc>
  </rcc>
  <rcc rId="16" sId="1">
    <oc r="K47" t="inlineStr">
      <is>
        <t xml:space="preserve">Rekonstruojant seną teatro pastatą bei statant naują priestatą dėl nenumatytų aplinkybių atsirado lėšų poreikis papildomiems darbams (akustinio kiauto įrengimas) ir papildomai įrangai, be to, padidėjo rangos darbų bei įrangos kainos. Skyrus lėšas būtų paspartintas projekto įgyvendinimas. </t>
      </is>
    </oc>
    <nc r="K47" t="inlineStr">
      <is>
        <t xml:space="preserve">Rekonstruojant seną teatro pastatą ir statant naują priestatą dėl nenumatytų aplinkybių atsirado lėšų poreikis papildomiems darbams (akustinio kiauto įrengimas) ir papildomai įrangai įsigyti, be to, padidėjo rangos darbų bei įrangos kainos. Skyrus lėšas būtų paspartintas projekto įgyvendinimas. </t>
      </is>
    </nc>
  </rcc>
  <rcc rId="17" sId="1">
    <oc r="K37" t="inlineStr">
      <is>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metais nesiūloma.</t>
      </is>
    </oc>
    <nc r="K37" t="inlineStr">
      <is>
        <t>Įvertinus esamą saugumo situaciją regione vykdomi papildomi specialiosios paskirties pastato statybos darbai, taip pat atsirado poreikis perskaičiuoti esamos rangos sutarties kainą dėl bendro kainų lygio augimo.
Atsižvelgiant į tai, kad šiuo metu svarstomas VIP 2023–2025 projektas ir situacija gali keistis, perskirstyti investicijų 2023 ir 2024 m. nesiūloma.</t>
      </is>
    </nc>
  </rcc>
  <rfmt sheetId="1" sqref="K49" start="0" length="2147483647">
    <dxf>
      <font>
        <sz val="11"/>
      </font>
    </dxf>
  </rfmt>
  <rcc rId="18" sId="1">
    <oc r="K49" t="inlineStr">
      <is>
        <t>Parengus techninį projektą padidėjo projektui įgyvendinti reikalingų lėšų dydis ir užtruko papildomo finansavimo galimybių paieška bei projekto biudžeto derinimas su atsakingomisinstitucijomis, todėl 2022 m. nebuvo pradėtos statybos rangos darbų viešojo pirkimo procedūros.</t>
      </is>
    </oc>
    <nc r="K49" t="inlineStr">
      <is>
        <t>Parengus techninį projektą padidėjo projektui įgyvendinti reikalingų lėšų dydis ir užtruko papildomo finansavimo galimybių paieška bei projekto biudžeto derinimas su atsakingomis institucijomis, todėl 2022 m. nebuvo pradėtos statybos rangos darbų viešojo pirkimo procedūros.</t>
      </is>
    </nc>
  </rcc>
  <rcc rId="19" sId="1">
    <oc r="K58" t="inlineStr">
      <is>
        <t xml:space="preserve">Įvertinus suplanuotų asignavimų likučius  ir projekto  įgyvendinimo eigą bei  informaciją apie planuojamus teikti mokėjimo prašymus, projekto užbaigimui prognozuojamas lėšų trūkumas. </t>
      </is>
    </oc>
    <nc r="K58" t="inlineStr">
      <is>
        <t xml:space="preserve">Įvertinus suplanuotų asignavimų likučius ir projekto įgyvendinimo eigą bei informaciją apie planuojamus teikti mokėjimo prašymus, projektui užbaigti prognozuojamas lėšų trūkumas. </t>
      </is>
    </nc>
  </rcc>
  <rcc rId="20" sId="1">
    <o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LRV 2022 m. gegužės 18 d. nutarimu Nr. 521 patvirtintą 2022 m. KPPP lėšų valstybei svarbiems vietinės reikšmės kelių objektams finansuoti paskirstymo sąrašą ir valstybės įmonės Lietuvos automobilių kelių direkcijos direktoriaus 2022 m. kovo 9 d. įsakymu Nr.VE-40 2022 m. paskirstytas KPPP lėšas (skaičiuojamąsias lėšas) savivaldybių institucijų valdomiems vietinės reikšmės keliams).</t>
      </is>
    </oc>
    <n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Lietuvos Respublikos Vyriausybės 2022 m. gegužės 18 d. nutarimu Nr. 521 patvirtintą 2022 m. KPPP lėšų valstybei svarbiems vietinės reikšmės kelių objektams finansuoti paskirstymo sąrašą ir valstybės įmonės Lietuvos automobilių kelių direkcijos direktoriaus 2022 m. kovo 9 d. įsakymu Nr. VE-40 2022 m. paskirstytas KPPP lėšas (skaičiuojamąsias lėšas) savivaldybių institucijų valdomiems vietinės reikšmės keliams).</t>
      </is>
    </nc>
  </rcc>
  <rcc rId="21" sId="1">
    <oc r="K62" t="inlineStr">
      <is>
        <t>Kadangi vėluoja  vykdomų techninių projektų parengimas, negalima sudaryti stočių statybos pirkimo sutarčių ir atlikti planuotų avansinių mokėjimų, todėl dalis bendrojo finansavimo lėšų 2022 m.  nebus panaudota.</t>
      </is>
    </oc>
    <nc r="K62" t="inlineStr">
      <is>
        <t>Kadangi vėluoja vykdomų techninių projektų parengimas, negalima sudaryti stočių statybos pirkimo sutarčių ir atlikti planuotų avansinių mokėjimų, todėl dalis bendrojo finansavimo lėšų 2022 m.  nebus panaudota.</t>
      </is>
    </nc>
  </rcc>
  <rcc rId="22" sId="1" odxf="1" dxf="1">
    <oc r="K66" t="inlineStr">
      <is>
        <t>Įgyvendinant projektą buvo identifikuotos techninio projekto klaidos, todėl buvo koreguojamas techninis projektas. Techninio projekto korektūros metu rangovas negalėjo vykdyti statybos darbų, atitinkamai rangos darbų vykdymas buvo sustabdytas dėl nuo rangovo nepriklausančių aplinkybių ir rangovas nutraukė statybos darbų sutartį.</t>
      </is>
    </oc>
    <nc r="K66" t="inlineStr">
      <is>
        <t>Įgyvendinant projektą buvo nustatyta techninio projekto klaidų, todėl buvo koreguojamas techninis projektas. Kol buvo tikslinamas techninis projektas, rangovas negalėjo vykdyti statybos darbų, atitinkamai rangos darbų vykdymas buvo sustabdytas dėl nuo rangovo nepriklausančių aplinkybių ir rangovas nutraukė statybos darbų sutartį.</t>
      </is>
    </nc>
    <odxf>
      <font>
        <sz val="12"/>
        <name val="Times New Roman"/>
        <scheme val="none"/>
      </font>
    </odxf>
    <ndxf>
      <font>
        <sz val="11"/>
        <name val="Times New Roman"/>
        <scheme val="none"/>
      </font>
    </ndxf>
  </rcc>
  <rcc rId="23" sId="1">
    <oc r="K69" t="inlineStr">
      <is>
        <t>Įgyvendinant projektą buvo sutaupytos lėšos.</t>
      </is>
    </oc>
    <nc r="K69" t="inlineStr">
      <is>
        <t>Įgyvendinant projektą sutaupyta lėšų.</t>
      </is>
    </nc>
  </rcc>
  <rcc rId="24" sId="1">
    <oc r="K70" t="inlineStr">
      <is>
        <t>Bendrai su ES finansinės paramos lėšomis įgyvendinamiems Lietuvos aukštųjų mokyklų, universitetų, profesinio mokymo įstaigų bei mokslo ir studijų institucijų projektams reikia papildomų lėšų, skirtų infrastruktūros gerinimui ir koncentravimui, rezidentūros bazių, laboratorijų ir mokslo bazių modernizavimui apskaičiuotam, tačiau netinkamam ES fondų lėšomis finansuoti pirkimo PVM apmokėti (siūloma 3 000 tūkst. eurų skirti iš Finansų ministerijos Viešųjų finansų valdymo programos asignavimų).</t>
      </is>
    </oc>
    <nc r="K70" t="inlineStr">
      <is>
        <t>Bendrai iš Europos Sąjungos finansinės paramos lėšų įgyvendinamiems Lietuvos aukštųjų mokyklų, universitetų, profesinio mokymo įstaigų bei mokslo ir studijų institucijų projektams reikia papildomų lėšų, skirtų infrastruktūrai gerinti ir koncentruoti, rezidentūros bazėms, laboratorijoms ir mokslo bazėms modernizuoti, apskaičiuotam, tačiau netinkamam Europos Sąjungos fondų lėšomis finansuoti pirkimo PVM apmokėti (siūloma 3 000 tūkst. eurų skirti iš Finansų ministerijos Viešųjų finansų valdymo programos asignavimų).</t>
      </is>
    </nc>
  </rcc>
  <rcc rId="25" sId="1">
    <oc r="K77" t="inlineStr">
      <is>
        <t>Lėšų nebus panaudotos, nes savivaldybė nepasirašė su ministerija sporto objekto finansavimo sutarties.</t>
      </is>
    </oc>
    <nc r="K77" t="inlineStr">
      <is>
        <t>Lėšos nebus panaudotos, nes savivaldybė nepasirašė su ministerija sporto objekto finansavimo sutarties.</t>
      </is>
    </nc>
  </rcc>
  <rcc rId="26" sId="1">
    <oc r="K71" t="inlineStr">
      <is>
        <t>Dėl vykstančio karo Ukrainoje rinkoje yra išaugęs autobusų poreikis pagalbai į Ukrainą, taip pat dėl sutrikusių tiekimo grandinių praktiškai nėra galimybės įsigyti nei naujų, nei naudotų autobusų, kuriais būtų galima vykdyti mokinių pavėžėjimą, todėl lėšos nebus panaudotos.</t>
      </is>
    </oc>
    <nc r="K71" t="inlineStr">
      <is>
        <t>Dėl vykstančio karo Ukrainoje rinkoje yra išaugęs autobusų poreikis pagalbai Ukrainai suteikti, taip pat dėl sutrikusių tiekimo grandinių praktiškai nėra galimybės įsigyti nei naujų, nei naudotų autobusų, kuriais būtų galima vykdyti mokinių pavėžėjimą, todėl lėšos nebus panaudotos.</t>
      </is>
    </nc>
  </rcc>
  <rcc rId="27" sId="1">
    <oc r="K82" t="inlineStr">
      <is>
        <t>Spartinamas projekto įgyvendinimas - prašoma skirti papildomai 354 tūkst. eurų investicijų projekto įgyvendinimo darbų kainos padidėjimui finansuoti ir projekto įgyvendinimui užbaigti.</t>
      </is>
    </oc>
    <nc r="K82" t="inlineStr">
      <is>
        <t>Spartinamas projekto įgyvendinimas – prašoma skirti papildomai 354 tūkst. eurų investicijų projekto įgyvendinimo darbų kainos padidėjimui finansuoti ir projekto įgyvendinimui užbaigti.</t>
      </is>
    </nc>
  </rcc>
  <rcc rId="28" sId="1">
    <oc r="K83" t="inlineStr">
      <is>
        <t>Spartinamas projekto įgyvendinimas -prašoma skirti papildomai 226 tūkst. eurų investicijų projekto įgyvendinimo darbų kainos padidėjimui finansuoti ir projekto įgyvendinimui užbaigti.</t>
      </is>
    </oc>
    <nc r="K83" t="inlineStr">
      <is>
        <t>Spartinamas projekto įgyvendinimas – prašoma skirti papildomai 226 tūkst. eurų investicijų projekto įgyvendinimo darbų kainos padidėjimui finansuoti ir projekto įgyvendinimui užbaigti.</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65" start="0" length="2147483647">
    <dxf>
      <font>
        <sz val="11"/>
      </font>
    </dxf>
  </rfmt>
  <rfmt sheetId="1" sqref="K62" start="0" length="2147483647">
    <dxf>
      <font>
        <sz val="11"/>
      </font>
    </dxf>
  </rfmt>
  <rcc rId="29" sId="1">
    <oc r="K62" t="inlineStr">
      <is>
        <t>Kadangi vėluoja vykdomų techninių projektų parengimas, negalima sudaryti stočių statybos pirkimo sutarčių ir atlikti planuotų avansinių mokėjimų, todėl dalis bendrojo finansavimo lėšų 2022 m.  nebus panaudota.</t>
      </is>
    </oc>
    <nc r="K62" t="inlineStr">
      <is>
        <t>Kadangi vėluoja vykdomų techninių projektų parengimas, negalima sudaryti stočių statybos pirkimo sutarčių ir atlikti planuotų avansinių mokėjimų, todėl dalis bendrojo finansavimo lėšų 2022 m. nebus panaudota.</t>
      </is>
    </nc>
  </rcc>
  <rcv guid="{31829C35-5F3C-41C9-A230-A9CFC0AB7A99}" action="delete"/>
  <rdn rId="0" localSheetId="1" customView="1" name="Z_31829C35_5F3C_41C9_A230_A9CFC0AB7A99_.wvu.PrintTitles" hidden="1" oldHidden="1">
    <formula>Priežastys!$3:$5</formula>
    <oldFormula>Priežastys!$3:$5</oldFormula>
  </rdn>
  <rdn rId="0" localSheetId="1" customView="1" name="Z_31829C35_5F3C_41C9_A230_A9CFC0AB7A99_.wvu.FilterData" hidden="1" oldHidden="1">
    <formula>Priežastys!$A$7:$K$83</formula>
    <oldFormula>Priežastys!$A$7:$K$83</oldFormula>
  </rdn>
  <rcv guid="{31829C35-5F3C-41C9-A230-A9CFC0AB7A9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A1" t="inlineStr">
      <is>
        <t>INFORMACIJA APIE VALSTYBĖS INVESTICIJŲ 2022–2024 METŲ PROGRAMOJE NUMATYTŲ VALSTYBĖS KAPITALO INVESTICIJŲ PERSKIRSTYMO PRIEŽASTIS</t>
      </is>
    </oc>
    <nc r="A1" t="inlineStr">
      <is>
        <t>INFORMACIJA APIE VALSTYBĖS INVESTICIJŲ 2022–2024 METŲ PROGRAMOJE NUMATYTŲ VALSTYBĖS KAPITALO INVESTICIJŲ PERSKIRSTYMO 
IR INVESTICIJŲ PROJEKTŲ ĮGYVENDINIMO TERMINŲ  KEITIMO PRIEŽASTIS</t>
      </is>
    </nc>
  </rcc>
  <rdn rId="0" localSheetId="1" customView="1" name="Z_2E0C26D9_90CC_4EDB_B24B_9D1D911A8BB1_.wvu.PrintTitles" hidden="1" oldHidden="1">
    <formula>Priežastys!$3:$5</formula>
  </rdn>
  <rdn rId="0" localSheetId="1" customView="1" name="Z_2E0C26D9_90CC_4EDB_B24B_9D1D911A8BB1_.wvu.FilterData" hidden="1" oldHidden="1">
    <formula>Priežastys!$A$7:$K$83</formula>
  </rdn>
  <rcv guid="{2E0C26D9-90CC-4EDB-B24B-9D1D911A8BB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oc r="A1" t="inlineStr">
      <is>
        <t>INFORMACIJA APIE VALSTYBĖS INVESTICIJŲ 2022–2024 METŲ PROGRAMOJE NUMATYTŲ VALSTYBĖS KAPITALO INVESTICIJŲ PERSKIRSTYMO 
IR INVESTICIJŲ PROJEKTŲ ĮGYVENDINIMO TERMINŲ  KEITIMO PRIEŽASTIS</t>
      </is>
    </oc>
    <nc r="A1" t="inlineStr">
      <is>
        <t>INFORMACIJA APIE VALSTYBĖS INVESTICIJŲ 2022–2024 METŲ PROGRAMOJE NUMATYTŲ VALSTYBĖS KAPITALO INVESTICIJŲ PERSKIRSTYMO 
IR INVESTICIJŲ PROJEKTŲ ĮGYVENDINIMO TERMINŲ KEITIMO PRIEŽASTIS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K59" t="inlineStr">
      <is>
        <t>Kadangi projektas yra svarbi TEN-T tinklo, miesto gyventojų ir tranzitinio eismo srautų dalis, spartinamas projekto įgyvendinimas, papildomai skiriant 4 000 tūkst. eurų valstybės biudžeto lėšų ir 7 394 tūkst. eurų  padidinant Kelių priežiūros ir plėtros programos finansavimo lėšas (toliau – KPPP lėšos) (atsižvelgiant į Lietuvos Respublikos Vyriausybės 2022 m. gegužės 18 d. nutarimu Nr. 521 patvirtintą 2022 m. KPPP lėšų valstybei svarbiems vietinės reikšmės kelių objektams finansuoti paskirstymo sąrašą ir valstybės įmonės Lietuvos automobilių kelių direkcijos direktoriaus 2022 m. kovo 9 d. įsakymu Nr. VE-40 2022 m. paskirstytas KPPP lėšas (skaičiuojamąsias lėšas) savivaldybių institucijų valdomiems vietinės reikšmės keliams).</t>
      </is>
    </oc>
    <nc r="K59" t="inlineStr">
      <is>
        <t>Kadangi projektas yra svarbi TEN-T tinklo, miesto gyventojų ir tranzitinio eismo srautų dalis, spartinamas projekto įgyvendinimas skiriant papildomai 11 394 tūkst. eurų, iš jų: 
- 4 000 tūkst. eurų valstybės biudžeto lėšų geležinkelių jungties „Rail Baltica“ plėtrai numatomų 2022 m. numatomų nepanaudoti lėšų;
- 7 394 tūkst. eurų  perskirstant Kelių priežiūros ir plėtros programos (toliau – KPPP) finansavimo lėšas tarp iš KPPP lėšų finansuojamų investicijų projektų atsižvelgiant į Lietuvos Respublikos Vyriausybės 2022 m. gegužės 18 d. nutarimą Nr. 521, kuriuo projektui finansuoti buvo skirta 8 752,2 tūkst. eurų KPPP finansavimo lėšų ir Klaipėdos miesto savivaldybės sprendimą, kuriuo projektui 2022 m. finanuoti buvo skirta 250 tūkst. eurų iš valstybės įmonės Lietuvos automobilių kelių direkcijos direktoriaus 2022 m. kovo 9 d. įsakymu Nr. VE-40 Klaipėdos miesto savivaldybei 2022 m. numatytų skirti 6 600 tūkst. eurų KPPP finansavimo lėšų (skaičiuojamosios lėšos).</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D4B33ACF_AC2C_435F_891A_9004B17F92A7_.wvu.PrintTitles" hidden="1" oldHidden="1">
    <formula>Priežastys!$3:$5</formula>
  </rdn>
  <rdn rId="0" localSheetId="1" customView="1" name="Z_D4B33ACF_AC2C_435F_891A_9004B17F92A7_.wvu.FilterData" hidden="1" oldHidden="1">
    <formula>Priežastys!$A$7:$K$83</formula>
  </rdn>
  <rcv guid="{D4B33ACF-AC2C-435F-891A-9004B17F92A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EBE028B-81D2-46C1-BB59-F7D9C4111CA9}" name="Regina Kiselienė" id="-1814421093" dateTime="2022-11-08T16:04:02"/>
</user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85"/>
  <sheetViews>
    <sheetView tabSelected="1" zoomScaleNormal="100" workbookViewId="0">
      <pane xSplit="2" ySplit="7" topLeftCell="C55" activePane="bottomRight" state="frozen"/>
      <selection pane="topRight" activeCell="C1" sqref="C1"/>
      <selection pane="bottomLeft" activeCell="A8" sqref="A8"/>
      <selection pane="bottomRight" activeCell="M59" sqref="M59"/>
    </sheetView>
  </sheetViews>
  <sheetFormatPr defaultColWidth="8.88671875" defaultRowHeight="13.8" x14ac:dyDescent="0.25"/>
  <cols>
    <col min="1" max="1" width="17.109375" style="3" customWidth="1"/>
    <col min="2" max="2" width="36.88671875" style="3" customWidth="1"/>
    <col min="3" max="4" width="9" style="3" bestFit="1" customWidth="1"/>
    <col min="5" max="5" width="8.88671875" style="3"/>
    <col min="6" max="6" width="11.5546875" style="3" customWidth="1"/>
    <col min="7" max="7" width="8.88671875" style="3"/>
    <col min="8" max="8" width="11.5546875" style="3" customWidth="1"/>
    <col min="9" max="9" width="8.88671875" style="3" customWidth="1"/>
    <col min="10" max="10" width="12.109375" style="3" customWidth="1"/>
    <col min="11" max="11" width="88.88671875" style="3" customWidth="1"/>
    <col min="12" max="16384" width="8.88671875" style="3"/>
  </cols>
  <sheetData>
    <row r="1" spans="1:11" ht="29.4" customHeight="1" x14ac:dyDescent="0.25">
      <c r="A1" s="29" t="s">
        <v>138</v>
      </c>
      <c r="B1" s="29"/>
      <c r="C1" s="29"/>
      <c r="D1" s="29"/>
      <c r="E1" s="29"/>
      <c r="F1" s="29"/>
      <c r="G1" s="29"/>
      <c r="H1" s="29"/>
      <c r="I1" s="29"/>
      <c r="J1" s="29"/>
      <c r="K1" s="29"/>
    </row>
    <row r="3" spans="1:11" x14ac:dyDescent="0.25">
      <c r="A3" s="30" t="s">
        <v>0</v>
      </c>
      <c r="B3" s="30" t="s">
        <v>1</v>
      </c>
      <c r="C3" s="30" t="s">
        <v>2</v>
      </c>
      <c r="D3" s="30"/>
      <c r="E3" s="30" t="s">
        <v>3</v>
      </c>
      <c r="F3" s="30"/>
      <c r="G3" s="30"/>
      <c r="H3" s="30"/>
      <c r="I3" s="30"/>
      <c r="J3" s="30"/>
      <c r="K3" s="30" t="s">
        <v>4</v>
      </c>
    </row>
    <row r="4" spans="1:11" x14ac:dyDescent="0.25">
      <c r="A4" s="30"/>
      <c r="B4" s="30"/>
      <c r="C4" s="30"/>
      <c r="D4" s="30"/>
      <c r="E4" s="30" t="s">
        <v>5</v>
      </c>
      <c r="F4" s="30"/>
      <c r="G4" s="30" t="s">
        <v>14</v>
      </c>
      <c r="H4" s="30"/>
      <c r="I4" s="30" t="s">
        <v>17</v>
      </c>
      <c r="J4" s="30"/>
      <c r="K4" s="30"/>
    </row>
    <row r="5" spans="1:11" ht="69" x14ac:dyDescent="0.25">
      <c r="A5" s="30"/>
      <c r="B5" s="30"/>
      <c r="C5" s="4" t="s">
        <v>6</v>
      </c>
      <c r="D5" s="4" t="s">
        <v>7</v>
      </c>
      <c r="E5" s="4" t="s">
        <v>8</v>
      </c>
      <c r="F5" s="5" t="s">
        <v>102</v>
      </c>
      <c r="G5" s="4" t="s">
        <v>8</v>
      </c>
      <c r="H5" s="5" t="s">
        <v>102</v>
      </c>
      <c r="I5" s="4" t="s">
        <v>9</v>
      </c>
      <c r="J5" s="5" t="s">
        <v>102</v>
      </c>
      <c r="K5" s="30"/>
    </row>
    <row r="6" spans="1:11" x14ac:dyDescent="0.25">
      <c r="A6" s="6" t="s">
        <v>8</v>
      </c>
      <c r="B6" s="11"/>
      <c r="C6" s="7"/>
      <c r="D6" s="7"/>
      <c r="E6" s="7">
        <f t="shared" ref="E6:J6" si="0">+SUBTOTAL(9,E13:E85)</f>
        <v>9306</v>
      </c>
      <c r="F6" s="7">
        <f t="shared" si="0"/>
        <v>5600</v>
      </c>
      <c r="G6" s="7">
        <f t="shared" si="0"/>
        <v>0</v>
      </c>
      <c r="H6" s="7">
        <f t="shared" si="0"/>
        <v>0</v>
      </c>
      <c r="I6" s="7">
        <f t="shared" si="0"/>
        <v>0</v>
      </c>
      <c r="J6" s="7">
        <f t="shared" si="0"/>
        <v>0</v>
      </c>
      <c r="K6" s="8"/>
    </row>
    <row r="7" spans="1:11" x14ac:dyDescent="0.25">
      <c r="A7" s="6"/>
      <c r="B7" s="11"/>
      <c r="C7" s="13"/>
      <c r="D7" s="13"/>
      <c r="E7" s="13"/>
      <c r="F7" s="13"/>
      <c r="G7" s="13"/>
      <c r="H7" s="13"/>
      <c r="I7" s="13"/>
      <c r="J7" s="13"/>
      <c r="K7" s="8"/>
    </row>
    <row r="8" spans="1:11" x14ac:dyDescent="0.25">
      <c r="A8" s="6" t="s">
        <v>81</v>
      </c>
      <c r="B8" s="14" t="s">
        <v>10</v>
      </c>
      <c r="C8" s="15"/>
      <c r="D8" s="15"/>
      <c r="E8" s="7">
        <f>+SUBTOTAL(9,E9:E11)</f>
        <v>0</v>
      </c>
      <c r="F8" s="7">
        <f t="shared" ref="F8:J8" si="1">+SUBTOTAL(9,F9:F11)</f>
        <v>0</v>
      </c>
      <c r="G8" s="7">
        <f t="shared" si="1"/>
        <v>0</v>
      </c>
      <c r="H8" s="7">
        <f t="shared" si="1"/>
        <v>0</v>
      </c>
      <c r="I8" s="7">
        <f t="shared" si="1"/>
        <v>0</v>
      </c>
      <c r="J8" s="7">
        <f t="shared" si="1"/>
        <v>0</v>
      </c>
      <c r="K8" s="1"/>
    </row>
    <row r="9" spans="1:11" x14ac:dyDescent="0.25">
      <c r="A9" s="28" t="s">
        <v>80</v>
      </c>
      <c r="B9" s="12" t="s">
        <v>10</v>
      </c>
      <c r="C9" s="5"/>
      <c r="D9" s="5"/>
      <c r="E9" s="7">
        <f t="shared" ref="E9:J9" si="2">+SUBTOTAL(9,E10:E11)</f>
        <v>0</v>
      </c>
      <c r="F9" s="7">
        <f t="shared" si="2"/>
        <v>0</v>
      </c>
      <c r="G9" s="7">
        <f t="shared" si="2"/>
        <v>0</v>
      </c>
      <c r="H9" s="7">
        <f t="shared" si="2"/>
        <v>0</v>
      </c>
      <c r="I9" s="7">
        <f t="shared" si="2"/>
        <v>0</v>
      </c>
      <c r="J9" s="7">
        <f t="shared" si="2"/>
        <v>0</v>
      </c>
      <c r="K9" s="1"/>
    </row>
    <row r="10" spans="1:11" ht="69" x14ac:dyDescent="0.25">
      <c r="A10" s="28"/>
      <c r="B10" s="10" t="s">
        <v>78</v>
      </c>
      <c r="C10" s="16">
        <v>2014</v>
      </c>
      <c r="D10" s="16">
        <v>2023</v>
      </c>
      <c r="E10" s="17">
        <v>-270</v>
      </c>
      <c r="F10" s="17">
        <v>-250</v>
      </c>
      <c r="G10" s="17"/>
      <c r="H10" s="7"/>
      <c r="I10" s="17"/>
      <c r="J10" s="7"/>
      <c r="K10" s="10" t="s">
        <v>110</v>
      </c>
    </row>
    <row r="11" spans="1:11" ht="55.2" x14ac:dyDescent="0.25">
      <c r="A11" s="28"/>
      <c r="B11" s="10" t="s">
        <v>79</v>
      </c>
      <c r="C11" s="16">
        <v>2014</v>
      </c>
      <c r="D11" s="16">
        <v>2023</v>
      </c>
      <c r="E11" s="17">
        <v>270</v>
      </c>
      <c r="F11" s="17">
        <v>250</v>
      </c>
      <c r="G11" s="17"/>
      <c r="H11" s="7"/>
      <c r="I11" s="17"/>
      <c r="J11" s="7"/>
      <c r="K11" s="10" t="s">
        <v>111</v>
      </c>
    </row>
    <row r="12" spans="1:11" x14ac:dyDescent="0.25">
      <c r="A12" s="6" t="s">
        <v>82</v>
      </c>
      <c r="B12" s="14" t="s">
        <v>10</v>
      </c>
      <c r="C12" s="15"/>
      <c r="D12" s="15"/>
      <c r="E12" s="7">
        <f>+SUBTOTAL(9,E13:E18)</f>
        <v>6306</v>
      </c>
      <c r="F12" s="7">
        <f t="shared" ref="F12:J12" si="3">+SUBTOTAL(9,F13:F18)</f>
        <v>5600</v>
      </c>
      <c r="G12" s="7">
        <f t="shared" si="3"/>
        <v>0</v>
      </c>
      <c r="H12" s="7">
        <f t="shared" si="3"/>
        <v>0</v>
      </c>
      <c r="I12" s="7">
        <f t="shared" si="3"/>
        <v>0</v>
      </c>
      <c r="J12" s="7">
        <f t="shared" si="3"/>
        <v>0</v>
      </c>
      <c r="K12" s="1"/>
    </row>
    <row r="13" spans="1:11" x14ac:dyDescent="0.25">
      <c r="A13" s="28" t="s">
        <v>47</v>
      </c>
      <c r="B13" s="6" t="s">
        <v>10</v>
      </c>
      <c r="C13" s="15"/>
      <c r="D13" s="15"/>
      <c r="E13" s="7">
        <f>+SUBTOTAL(9,E14:E18)</f>
        <v>6306</v>
      </c>
      <c r="F13" s="7">
        <f t="shared" ref="F13:J13" si="4">+SUBTOTAL(9,F14:F18)</f>
        <v>5600</v>
      </c>
      <c r="G13" s="7">
        <f t="shared" si="4"/>
        <v>0</v>
      </c>
      <c r="H13" s="7">
        <f t="shared" si="4"/>
        <v>0</v>
      </c>
      <c r="I13" s="7">
        <f t="shared" si="4"/>
        <v>0</v>
      </c>
      <c r="J13" s="7">
        <f t="shared" si="4"/>
        <v>0</v>
      </c>
      <c r="K13" s="1"/>
    </row>
    <row r="14" spans="1:11" ht="41.4" x14ac:dyDescent="0.25">
      <c r="A14" s="28"/>
      <c r="B14" s="18" t="s">
        <v>48</v>
      </c>
      <c r="C14" s="4">
        <v>2014</v>
      </c>
      <c r="D14" s="4">
        <v>2023</v>
      </c>
      <c r="E14" s="17">
        <v>20200</v>
      </c>
      <c r="F14" s="17">
        <v>20200</v>
      </c>
      <c r="G14" s="17"/>
      <c r="H14" s="17"/>
      <c r="I14" s="17"/>
      <c r="J14" s="17"/>
      <c r="K14" s="2" t="s">
        <v>112</v>
      </c>
    </row>
    <row r="15" spans="1:11" ht="27.6" x14ac:dyDescent="0.25">
      <c r="A15" s="31"/>
      <c r="B15" s="18" t="s">
        <v>49</v>
      </c>
      <c r="C15" s="4">
        <v>2016</v>
      </c>
      <c r="D15" s="4">
        <v>2023</v>
      </c>
      <c r="E15" s="17">
        <v>2600</v>
      </c>
      <c r="F15" s="17">
        <v>2600</v>
      </c>
      <c r="G15" s="17"/>
      <c r="H15" s="17"/>
      <c r="I15" s="17"/>
      <c r="J15" s="17"/>
      <c r="K15" s="2" t="s">
        <v>109</v>
      </c>
    </row>
    <row r="16" spans="1:11" ht="55.2" x14ac:dyDescent="0.25">
      <c r="A16" s="31"/>
      <c r="B16" s="18" t="s">
        <v>50</v>
      </c>
      <c r="C16" s="4">
        <v>2016</v>
      </c>
      <c r="D16" s="4">
        <v>2023</v>
      </c>
      <c r="E16" s="17">
        <v>-20500</v>
      </c>
      <c r="F16" s="17">
        <v>-20500</v>
      </c>
      <c r="G16" s="17"/>
      <c r="H16" s="17"/>
      <c r="I16" s="17"/>
      <c r="J16" s="17"/>
      <c r="K16" s="2" t="s">
        <v>113</v>
      </c>
    </row>
    <row r="17" spans="1:11" ht="82.8" x14ac:dyDescent="0.25">
      <c r="A17" s="31"/>
      <c r="B17" s="18" t="s">
        <v>51</v>
      </c>
      <c r="C17" s="4">
        <v>2016</v>
      </c>
      <c r="D17" s="4">
        <v>2023</v>
      </c>
      <c r="E17" s="17">
        <f>5300+400+644</f>
        <v>6344</v>
      </c>
      <c r="F17" s="17">
        <v>5300</v>
      </c>
      <c r="G17" s="17"/>
      <c r="H17" s="17"/>
      <c r="I17" s="17"/>
      <c r="J17" s="17"/>
      <c r="K17" s="2" t="s">
        <v>114</v>
      </c>
    </row>
    <row r="18" spans="1:11" ht="69" x14ac:dyDescent="0.25">
      <c r="A18" s="31"/>
      <c r="B18" s="18" t="s">
        <v>52</v>
      </c>
      <c r="C18" s="4">
        <v>2016</v>
      </c>
      <c r="D18" s="4">
        <v>2023</v>
      </c>
      <c r="E18" s="17">
        <f>-2000-414+76</f>
        <v>-2338</v>
      </c>
      <c r="F18" s="17">
        <v>-2000</v>
      </c>
      <c r="G18" s="17"/>
      <c r="H18" s="17"/>
      <c r="I18" s="17"/>
      <c r="J18" s="17"/>
      <c r="K18" s="2" t="s">
        <v>118</v>
      </c>
    </row>
    <row r="19" spans="1:11" x14ac:dyDescent="0.25">
      <c r="A19" s="6" t="s">
        <v>83</v>
      </c>
      <c r="B19" s="14" t="s">
        <v>10</v>
      </c>
      <c r="C19" s="15"/>
      <c r="D19" s="15"/>
      <c r="E19" s="7">
        <f>+SUBTOTAL(9,E20:E27)</f>
        <v>0</v>
      </c>
      <c r="F19" s="7">
        <f t="shared" ref="F19:J19" si="5">+SUBTOTAL(9,F20:F27)</f>
        <v>0</v>
      </c>
      <c r="G19" s="7">
        <f t="shared" si="5"/>
        <v>0</v>
      </c>
      <c r="H19" s="7">
        <f t="shared" si="5"/>
        <v>0</v>
      </c>
      <c r="I19" s="7">
        <f t="shared" si="5"/>
        <v>0</v>
      </c>
      <c r="J19" s="7">
        <f t="shared" si="5"/>
        <v>0</v>
      </c>
      <c r="K19" s="1"/>
    </row>
    <row r="20" spans="1:11" x14ac:dyDescent="0.25">
      <c r="A20" s="28" t="s">
        <v>13</v>
      </c>
      <c r="B20" s="12" t="s">
        <v>10</v>
      </c>
      <c r="C20" s="4"/>
      <c r="D20" s="4"/>
      <c r="E20" s="7">
        <f>+SUBTOTAL(9,E21:E27)</f>
        <v>0</v>
      </c>
      <c r="F20" s="7">
        <f>+SUBTOTAL(9,F21:F27)</f>
        <v>0</v>
      </c>
      <c r="G20" s="7">
        <f>+SUBTOTAL(9,G21:G27)</f>
        <v>0</v>
      </c>
      <c r="H20" s="7">
        <f>+SUBTOTAL(9,H21:H27)</f>
        <v>0</v>
      </c>
      <c r="I20" s="7">
        <f t="shared" ref="I20:J20" si="6">+SUBTOTAL(9,I21:I27)</f>
        <v>0</v>
      </c>
      <c r="J20" s="7">
        <f t="shared" si="6"/>
        <v>0</v>
      </c>
      <c r="K20" s="1"/>
    </row>
    <row r="21" spans="1:11" ht="41.4" x14ac:dyDescent="0.25">
      <c r="A21" s="28"/>
      <c r="B21" s="10" t="s">
        <v>27</v>
      </c>
      <c r="C21" s="19">
        <v>2022</v>
      </c>
      <c r="D21" s="19">
        <v>2024</v>
      </c>
      <c r="E21" s="17">
        <v>138</v>
      </c>
      <c r="F21" s="7"/>
      <c r="G21" s="17">
        <v>-138</v>
      </c>
      <c r="H21" s="7"/>
      <c r="I21" s="7"/>
      <c r="J21" s="7"/>
      <c r="K21" s="1" t="s">
        <v>115</v>
      </c>
    </row>
    <row r="22" spans="1:11" ht="27.6" x14ac:dyDescent="0.25">
      <c r="A22" s="28"/>
      <c r="B22" s="10" t="s">
        <v>28</v>
      </c>
      <c r="C22" s="19">
        <v>2021</v>
      </c>
      <c r="D22" s="19">
        <v>2024</v>
      </c>
      <c r="E22" s="17">
        <v>74</v>
      </c>
      <c r="F22" s="7"/>
      <c r="G22" s="17">
        <v>-74</v>
      </c>
      <c r="H22" s="7"/>
      <c r="I22" s="7"/>
      <c r="J22" s="7"/>
      <c r="K22" s="1" t="s">
        <v>116</v>
      </c>
    </row>
    <row r="23" spans="1:11" ht="27.6" x14ac:dyDescent="0.25">
      <c r="A23" s="28"/>
      <c r="B23" s="10" t="s">
        <v>29</v>
      </c>
      <c r="C23" s="19">
        <v>2021</v>
      </c>
      <c r="D23" s="16" t="s">
        <v>106</v>
      </c>
      <c r="E23" s="17">
        <v>-553</v>
      </c>
      <c r="F23" s="7"/>
      <c r="G23" s="17">
        <v>223</v>
      </c>
      <c r="H23" s="7"/>
      <c r="I23" s="17">
        <v>81</v>
      </c>
      <c r="J23" s="7"/>
      <c r="K23" s="1" t="s">
        <v>117</v>
      </c>
    </row>
    <row r="24" spans="1:11" ht="27.6" x14ac:dyDescent="0.25">
      <c r="A24" s="28"/>
      <c r="B24" s="10" t="s">
        <v>30</v>
      </c>
      <c r="C24" s="20">
        <v>2022</v>
      </c>
      <c r="D24" s="20">
        <v>2024</v>
      </c>
      <c r="E24" s="17">
        <v>4</v>
      </c>
      <c r="F24" s="7"/>
      <c r="G24" s="17">
        <v>-4</v>
      </c>
      <c r="H24" s="7"/>
      <c r="I24" s="7"/>
      <c r="J24" s="7"/>
      <c r="K24" s="1" t="s">
        <v>119</v>
      </c>
    </row>
    <row r="25" spans="1:11" ht="27.6" x14ac:dyDescent="0.25">
      <c r="A25" s="28"/>
      <c r="B25" s="10" t="s">
        <v>31</v>
      </c>
      <c r="C25" s="19">
        <v>2022</v>
      </c>
      <c r="D25" s="21" t="s">
        <v>105</v>
      </c>
      <c r="E25" s="7"/>
      <c r="F25" s="7"/>
      <c r="G25" s="17">
        <v>-165</v>
      </c>
      <c r="H25" s="7"/>
      <c r="I25" s="17">
        <v>-81</v>
      </c>
      <c r="J25" s="7"/>
      <c r="K25" s="1" t="s">
        <v>107</v>
      </c>
    </row>
    <row r="26" spans="1:11" ht="27.6" x14ac:dyDescent="0.25">
      <c r="A26" s="28"/>
      <c r="B26" s="10" t="s">
        <v>32</v>
      </c>
      <c r="C26" s="19">
        <v>2022</v>
      </c>
      <c r="D26" s="19">
        <v>2025</v>
      </c>
      <c r="E26" s="17">
        <v>92</v>
      </c>
      <c r="F26" s="7"/>
      <c r="G26" s="17">
        <v>-92</v>
      </c>
      <c r="H26" s="7"/>
      <c r="I26" s="7"/>
      <c r="J26" s="7"/>
      <c r="K26" s="1" t="s">
        <v>120</v>
      </c>
    </row>
    <row r="27" spans="1:11" ht="27.6" x14ac:dyDescent="0.25">
      <c r="A27" s="28"/>
      <c r="B27" s="22" t="s">
        <v>44</v>
      </c>
      <c r="C27" s="6">
        <v>2016</v>
      </c>
      <c r="D27" s="6">
        <v>2023</v>
      </c>
      <c r="E27" s="7">
        <v>245</v>
      </c>
      <c r="F27" s="7"/>
      <c r="G27" s="7">
        <v>250</v>
      </c>
      <c r="H27" s="7"/>
      <c r="I27" s="7"/>
      <c r="J27" s="7"/>
      <c r="K27" s="1" t="s">
        <v>39</v>
      </c>
    </row>
    <row r="28" spans="1:11" x14ac:dyDescent="0.25">
      <c r="A28" s="6" t="s">
        <v>84</v>
      </c>
      <c r="B28" s="14" t="s">
        <v>10</v>
      </c>
      <c r="C28" s="15"/>
      <c r="D28" s="15"/>
      <c r="E28" s="7">
        <f>+SUBTOTAL(9,E29:E37)</f>
        <v>0</v>
      </c>
      <c r="F28" s="7">
        <f t="shared" ref="F28:J28" si="7">+SUBTOTAL(9,F29:F37)</f>
        <v>0</v>
      </c>
      <c r="G28" s="7">
        <f t="shared" si="7"/>
        <v>0</v>
      </c>
      <c r="H28" s="7">
        <f t="shared" si="7"/>
        <v>0</v>
      </c>
      <c r="I28" s="7">
        <f t="shared" si="7"/>
        <v>0</v>
      </c>
      <c r="J28" s="7">
        <f t="shared" si="7"/>
        <v>0</v>
      </c>
      <c r="K28" s="1"/>
    </row>
    <row r="29" spans="1:11" x14ac:dyDescent="0.25">
      <c r="A29" s="28" t="s">
        <v>12</v>
      </c>
      <c r="B29" s="12" t="s">
        <v>10</v>
      </c>
      <c r="C29" s="4"/>
      <c r="D29" s="4"/>
      <c r="E29" s="7">
        <f t="shared" ref="E29" si="8">+SUBTOTAL(9,E30:E37)</f>
        <v>0</v>
      </c>
      <c r="F29" s="7">
        <f t="shared" ref="F29" si="9">+SUBTOTAL(9,F30:F37)</f>
        <v>0</v>
      </c>
      <c r="G29" s="7">
        <f t="shared" ref="G29" si="10">+SUBTOTAL(9,G30:G37)</f>
        <v>0</v>
      </c>
      <c r="H29" s="7">
        <f t="shared" ref="H29" si="11">+SUBTOTAL(9,H30:H37)</f>
        <v>0</v>
      </c>
      <c r="I29" s="7">
        <f t="shared" ref="I29" si="12">+SUBTOTAL(9,I30:I37)</f>
        <v>0</v>
      </c>
      <c r="J29" s="7">
        <f t="shared" ref="J29" si="13">+SUBTOTAL(9,J30:J37)</f>
        <v>0</v>
      </c>
      <c r="K29" s="2"/>
    </row>
    <row r="30" spans="1:11" x14ac:dyDescent="0.25">
      <c r="A30" s="28"/>
      <c r="B30" s="12" t="s">
        <v>22</v>
      </c>
      <c r="C30" s="4"/>
      <c r="D30" s="4"/>
      <c r="E30" s="17"/>
      <c r="F30" s="7"/>
      <c r="G30" s="17"/>
      <c r="H30" s="7"/>
      <c r="I30" s="7"/>
      <c r="J30" s="7"/>
      <c r="K30" s="2"/>
    </row>
    <row r="31" spans="1:11" ht="55.2" x14ac:dyDescent="0.25">
      <c r="A31" s="28"/>
      <c r="B31" s="18" t="s">
        <v>53</v>
      </c>
      <c r="C31" s="5">
        <v>2021</v>
      </c>
      <c r="D31" s="5">
        <v>2025</v>
      </c>
      <c r="E31" s="17">
        <v>115</v>
      </c>
      <c r="F31" s="7"/>
      <c r="G31" s="17"/>
      <c r="H31" s="7"/>
      <c r="I31" s="7"/>
      <c r="J31" s="7"/>
      <c r="K31" s="2" t="s">
        <v>121</v>
      </c>
    </row>
    <row r="32" spans="1:11" x14ac:dyDescent="0.25">
      <c r="A32" s="28"/>
      <c r="B32" s="12" t="s">
        <v>15</v>
      </c>
      <c r="C32" s="4"/>
      <c r="D32" s="4"/>
      <c r="E32" s="17"/>
      <c r="F32" s="7"/>
      <c r="G32" s="17"/>
      <c r="H32" s="7"/>
      <c r="I32" s="7"/>
      <c r="J32" s="7"/>
      <c r="K32" s="2"/>
    </row>
    <row r="33" spans="1:11" ht="55.2" x14ac:dyDescent="0.25">
      <c r="A33" s="28"/>
      <c r="B33" s="18" t="s">
        <v>16</v>
      </c>
      <c r="C33" s="5">
        <v>1997</v>
      </c>
      <c r="D33" s="5">
        <v>2025</v>
      </c>
      <c r="E33" s="17">
        <v>2290</v>
      </c>
      <c r="F33" s="7"/>
      <c r="G33" s="17"/>
      <c r="H33" s="7"/>
      <c r="I33" s="7"/>
      <c r="J33" s="7"/>
      <c r="K33" s="2" t="s">
        <v>124</v>
      </c>
    </row>
    <row r="34" spans="1:11" ht="27.6" x14ac:dyDescent="0.25">
      <c r="A34" s="28"/>
      <c r="B34" s="12" t="s">
        <v>55</v>
      </c>
      <c r="C34" s="4"/>
      <c r="D34" s="4"/>
      <c r="E34" s="17"/>
      <c r="F34" s="7"/>
      <c r="G34" s="17"/>
      <c r="H34" s="7"/>
      <c r="I34" s="7"/>
      <c r="J34" s="7"/>
      <c r="K34" s="2"/>
    </row>
    <row r="35" spans="1:11" ht="55.2" x14ac:dyDescent="0.25">
      <c r="A35" s="28"/>
      <c r="B35" s="18" t="s">
        <v>54</v>
      </c>
      <c r="C35" s="5">
        <v>2000</v>
      </c>
      <c r="D35" s="5">
        <v>2025</v>
      </c>
      <c r="E35" s="17">
        <v>-2805</v>
      </c>
      <c r="F35" s="7"/>
      <c r="G35" s="17"/>
      <c r="H35" s="7"/>
      <c r="I35" s="7"/>
      <c r="J35" s="7"/>
      <c r="K35" s="2" t="s">
        <v>123</v>
      </c>
    </row>
    <row r="36" spans="1:11" ht="27.6" x14ac:dyDescent="0.25">
      <c r="A36" s="28"/>
      <c r="B36" s="12" t="s">
        <v>20</v>
      </c>
      <c r="C36" s="4"/>
      <c r="D36" s="4"/>
      <c r="E36" s="17"/>
      <c r="F36" s="7"/>
      <c r="G36" s="17"/>
      <c r="H36" s="7"/>
      <c r="I36" s="7"/>
      <c r="J36" s="7"/>
      <c r="K36" s="2"/>
    </row>
    <row r="37" spans="1:11" ht="55.2" x14ac:dyDescent="0.25">
      <c r="A37" s="28"/>
      <c r="B37" s="18" t="s">
        <v>21</v>
      </c>
      <c r="C37" s="5">
        <v>1997</v>
      </c>
      <c r="D37" s="5">
        <v>2024</v>
      </c>
      <c r="E37" s="17">
        <v>400</v>
      </c>
      <c r="F37" s="7"/>
      <c r="G37" s="17"/>
      <c r="H37" s="7"/>
      <c r="I37" s="7"/>
      <c r="J37" s="7"/>
      <c r="K37" s="2" t="s">
        <v>126</v>
      </c>
    </row>
    <row r="38" spans="1:11" x14ac:dyDescent="0.25">
      <c r="A38" s="6" t="s">
        <v>85</v>
      </c>
      <c r="B38" s="14" t="s">
        <v>10</v>
      </c>
      <c r="C38" s="15"/>
      <c r="D38" s="15"/>
      <c r="E38" s="7">
        <f>+SUBTOTAL(9,E39:E41)</f>
        <v>0</v>
      </c>
      <c r="F38" s="7">
        <f t="shared" ref="F38:J38" si="14">+SUBTOTAL(9,F39:F41)</f>
        <v>0</v>
      </c>
      <c r="G38" s="7">
        <f t="shared" si="14"/>
        <v>0</v>
      </c>
      <c r="H38" s="7">
        <f t="shared" si="14"/>
        <v>0</v>
      </c>
      <c r="I38" s="7">
        <f t="shared" si="14"/>
        <v>0</v>
      </c>
      <c r="J38" s="7">
        <f t="shared" si="14"/>
        <v>0</v>
      </c>
      <c r="K38" s="1"/>
    </row>
    <row r="39" spans="1:11" x14ac:dyDescent="0.25">
      <c r="A39" s="28" t="s">
        <v>80</v>
      </c>
      <c r="B39" s="12" t="s">
        <v>10</v>
      </c>
      <c r="C39" s="5"/>
      <c r="D39" s="5"/>
      <c r="E39" s="7">
        <f>+SUBTOTAL(9,E40:E41)</f>
        <v>0</v>
      </c>
      <c r="F39" s="7">
        <f t="shared" ref="F39:J39" si="15">+SUBTOTAL(9,F40:F41)</f>
        <v>0</v>
      </c>
      <c r="G39" s="7">
        <f t="shared" si="15"/>
        <v>0</v>
      </c>
      <c r="H39" s="7">
        <f t="shared" si="15"/>
        <v>0</v>
      </c>
      <c r="I39" s="7">
        <f t="shared" si="15"/>
        <v>0</v>
      </c>
      <c r="J39" s="7">
        <f t="shared" si="15"/>
        <v>0</v>
      </c>
      <c r="K39" s="1"/>
    </row>
    <row r="40" spans="1:11" ht="69" x14ac:dyDescent="0.25">
      <c r="A40" s="28"/>
      <c r="B40" s="10" t="s">
        <v>91</v>
      </c>
      <c r="C40" s="16">
        <v>2020</v>
      </c>
      <c r="D40" s="16">
        <v>2023</v>
      </c>
      <c r="E40" s="17">
        <v>1537</v>
      </c>
      <c r="F40" s="17"/>
      <c r="G40" s="17">
        <v>-1537</v>
      </c>
      <c r="H40" s="7"/>
      <c r="I40" s="17"/>
      <c r="J40" s="7"/>
      <c r="K40" s="10" t="s">
        <v>95</v>
      </c>
    </row>
    <row r="41" spans="1:11" ht="55.2" x14ac:dyDescent="0.25">
      <c r="A41" s="28"/>
      <c r="B41" s="10" t="s">
        <v>92</v>
      </c>
      <c r="C41" s="16">
        <v>2020</v>
      </c>
      <c r="D41" s="16" t="s">
        <v>104</v>
      </c>
      <c r="E41" s="17">
        <v>-1537</v>
      </c>
      <c r="F41" s="17"/>
      <c r="G41" s="17">
        <v>1537</v>
      </c>
      <c r="H41" s="7"/>
      <c r="I41" s="17"/>
      <c r="J41" s="7"/>
      <c r="K41" s="10" t="s">
        <v>122</v>
      </c>
    </row>
    <row r="42" spans="1:11" x14ac:dyDescent="0.25">
      <c r="A42" s="6" t="s">
        <v>86</v>
      </c>
      <c r="B42" s="14" t="s">
        <v>10</v>
      </c>
      <c r="C42" s="15"/>
      <c r="D42" s="15"/>
      <c r="E42" s="7">
        <f>+SUBTOTAL(9,E43:E49)</f>
        <v>0</v>
      </c>
      <c r="F42" s="7">
        <f t="shared" ref="F42:J42" si="16">+SUBTOTAL(9,F43:F49)</f>
        <v>0</v>
      </c>
      <c r="G42" s="7">
        <f t="shared" si="16"/>
        <v>0</v>
      </c>
      <c r="H42" s="7">
        <f t="shared" si="16"/>
        <v>0</v>
      </c>
      <c r="I42" s="7">
        <f t="shared" si="16"/>
        <v>0</v>
      </c>
      <c r="J42" s="7">
        <f t="shared" si="16"/>
        <v>0</v>
      </c>
      <c r="K42" s="1"/>
    </row>
    <row r="43" spans="1:11" x14ac:dyDescent="0.25">
      <c r="A43" s="28" t="s">
        <v>25</v>
      </c>
      <c r="B43" s="12" t="s">
        <v>10</v>
      </c>
      <c r="C43" s="5"/>
      <c r="D43" s="5"/>
      <c r="E43" s="7">
        <f>+SUBTOTAL(9,E44:E49)</f>
        <v>0</v>
      </c>
      <c r="F43" s="7">
        <f t="shared" ref="F43:J43" si="17">+SUBTOTAL(9,F44:F49)</f>
        <v>0</v>
      </c>
      <c r="G43" s="7">
        <f t="shared" si="17"/>
        <v>0</v>
      </c>
      <c r="H43" s="7">
        <f t="shared" si="17"/>
        <v>0</v>
      </c>
      <c r="I43" s="7">
        <f t="shared" si="17"/>
        <v>0</v>
      </c>
      <c r="J43" s="7">
        <f t="shared" si="17"/>
        <v>0</v>
      </c>
      <c r="K43" s="1"/>
    </row>
    <row r="44" spans="1:11" ht="27.6" x14ac:dyDescent="0.25">
      <c r="A44" s="28"/>
      <c r="B44" s="23" t="s">
        <v>35</v>
      </c>
      <c r="C44" s="24">
        <v>2015</v>
      </c>
      <c r="D44" s="24">
        <v>2022</v>
      </c>
      <c r="E44" s="17">
        <v>1100</v>
      </c>
      <c r="F44" s="17">
        <v>1100</v>
      </c>
      <c r="G44" s="17"/>
      <c r="H44" s="7"/>
      <c r="I44" s="7"/>
      <c r="J44" s="7"/>
      <c r="K44" s="9" t="s">
        <v>37</v>
      </c>
    </row>
    <row r="45" spans="1:11" x14ac:dyDescent="0.25">
      <c r="A45" s="28"/>
      <c r="B45" s="25" t="s">
        <v>36</v>
      </c>
      <c r="C45" s="24">
        <v>2015</v>
      </c>
      <c r="D45" s="24">
        <v>2023</v>
      </c>
      <c r="E45" s="17">
        <v>-1100</v>
      </c>
      <c r="F45" s="17">
        <v>-1100</v>
      </c>
      <c r="G45" s="17"/>
      <c r="H45" s="7"/>
      <c r="I45" s="7"/>
      <c r="J45" s="7"/>
      <c r="K45" s="9" t="s">
        <v>38</v>
      </c>
    </row>
    <row r="46" spans="1:11" ht="41.4" x14ac:dyDescent="0.25">
      <c r="A46" s="28"/>
      <c r="B46" s="10" t="s">
        <v>42</v>
      </c>
      <c r="C46" s="24">
        <v>2004</v>
      </c>
      <c r="D46" s="24">
        <v>2024</v>
      </c>
      <c r="E46" s="17">
        <v>150</v>
      </c>
      <c r="F46" s="17"/>
      <c r="G46" s="17"/>
      <c r="H46" s="7"/>
      <c r="I46" s="17">
        <v>-150</v>
      </c>
      <c r="J46" s="7"/>
      <c r="K46" s="10" t="s">
        <v>46</v>
      </c>
    </row>
    <row r="47" spans="1:11" ht="41.4" x14ac:dyDescent="0.25">
      <c r="A47" s="28"/>
      <c r="B47" s="10" t="s">
        <v>40</v>
      </c>
      <c r="C47" s="24">
        <v>2014</v>
      </c>
      <c r="D47" s="24">
        <v>2023</v>
      </c>
      <c r="E47" s="17">
        <v>1014</v>
      </c>
      <c r="F47" s="17"/>
      <c r="G47" s="17"/>
      <c r="H47" s="7"/>
      <c r="I47" s="7"/>
      <c r="J47" s="7"/>
      <c r="K47" s="10" t="s">
        <v>125</v>
      </c>
    </row>
    <row r="48" spans="1:11" ht="41.4" x14ac:dyDescent="0.25">
      <c r="A48" s="28"/>
      <c r="B48" s="10" t="s">
        <v>41</v>
      </c>
      <c r="C48" s="24">
        <v>2014</v>
      </c>
      <c r="D48" s="24">
        <v>2025</v>
      </c>
      <c r="E48" s="17">
        <v>-30</v>
      </c>
      <c r="F48" s="17"/>
      <c r="G48" s="17"/>
      <c r="H48" s="7"/>
      <c r="I48" s="7"/>
      <c r="J48" s="7"/>
      <c r="K48" s="27" t="s">
        <v>45</v>
      </c>
    </row>
    <row r="49" spans="1:11" ht="69" x14ac:dyDescent="0.25">
      <c r="A49" s="28"/>
      <c r="B49" s="10" t="s">
        <v>43</v>
      </c>
      <c r="C49" s="24">
        <v>2020</v>
      </c>
      <c r="D49" s="24">
        <v>2025</v>
      </c>
      <c r="E49" s="17">
        <v>-1134</v>
      </c>
      <c r="F49" s="17"/>
      <c r="G49" s="17"/>
      <c r="H49" s="7"/>
      <c r="I49" s="17">
        <v>150</v>
      </c>
      <c r="J49" s="7"/>
      <c r="K49" s="10" t="s">
        <v>127</v>
      </c>
    </row>
    <row r="50" spans="1:11" x14ac:dyDescent="0.25">
      <c r="A50" s="6" t="s">
        <v>87</v>
      </c>
      <c r="B50" s="14" t="s">
        <v>10</v>
      </c>
      <c r="C50" s="15"/>
      <c r="D50" s="15"/>
      <c r="E50" s="7">
        <f t="shared" ref="E50:J50" si="18">+SUBTOTAL(9,E51:E55)</f>
        <v>0</v>
      </c>
      <c r="F50" s="7">
        <f t="shared" si="18"/>
        <v>0</v>
      </c>
      <c r="G50" s="7">
        <f t="shared" si="18"/>
        <v>0</v>
      </c>
      <c r="H50" s="7">
        <f t="shared" si="18"/>
        <v>0</v>
      </c>
      <c r="I50" s="7">
        <f t="shared" si="18"/>
        <v>0</v>
      </c>
      <c r="J50" s="7">
        <f t="shared" si="18"/>
        <v>0</v>
      </c>
      <c r="K50" s="1"/>
    </row>
    <row r="51" spans="1:11" x14ac:dyDescent="0.25">
      <c r="A51" s="28" t="s">
        <v>56</v>
      </c>
      <c r="B51" s="12" t="s">
        <v>10</v>
      </c>
      <c r="C51" s="5"/>
      <c r="D51" s="5"/>
      <c r="E51" s="7">
        <f t="shared" ref="E51:J51" si="19">+SUBTOTAL(9,E52:E55)</f>
        <v>0</v>
      </c>
      <c r="F51" s="7">
        <f t="shared" si="19"/>
        <v>0</v>
      </c>
      <c r="G51" s="7">
        <f t="shared" si="19"/>
        <v>0</v>
      </c>
      <c r="H51" s="7">
        <f t="shared" si="19"/>
        <v>0</v>
      </c>
      <c r="I51" s="7">
        <f t="shared" si="19"/>
        <v>0</v>
      </c>
      <c r="J51" s="7">
        <f t="shared" si="19"/>
        <v>0</v>
      </c>
      <c r="K51" s="1"/>
    </row>
    <row r="52" spans="1:11" ht="27.6" x14ac:dyDescent="0.25">
      <c r="A52" s="28"/>
      <c r="B52" s="10" t="s">
        <v>57</v>
      </c>
      <c r="C52" s="19">
        <v>2017</v>
      </c>
      <c r="D52" s="19">
        <v>2022</v>
      </c>
      <c r="E52" s="17">
        <v>600</v>
      </c>
      <c r="F52" s="17">
        <v>600</v>
      </c>
      <c r="G52" s="17"/>
      <c r="H52" s="7"/>
      <c r="I52" s="17"/>
      <c r="J52" s="7"/>
      <c r="K52" s="10" t="s">
        <v>96</v>
      </c>
    </row>
    <row r="53" spans="1:11" ht="27.6" x14ac:dyDescent="0.25">
      <c r="A53" s="28"/>
      <c r="B53" s="10" t="s">
        <v>93</v>
      </c>
      <c r="C53" s="16">
        <v>2016</v>
      </c>
      <c r="D53" s="16">
        <v>2023</v>
      </c>
      <c r="E53" s="17">
        <v>3000</v>
      </c>
      <c r="F53" s="17">
        <v>3000</v>
      </c>
      <c r="G53" s="17"/>
      <c r="H53" s="7"/>
      <c r="I53" s="17"/>
      <c r="J53" s="7"/>
      <c r="K53" s="10" t="s">
        <v>96</v>
      </c>
    </row>
    <row r="54" spans="1:11" ht="27.6" x14ac:dyDescent="0.25">
      <c r="A54" s="28"/>
      <c r="B54" s="10" t="s">
        <v>94</v>
      </c>
      <c r="C54" s="16">
        <v>2019</v>
      </c>
      <c r="D54" s="16">
        <v>2023</v>
      </c>
      <c r="E54" s="17">
        <v>-3000</v>
      </c>
      <c r="F54" s="17">
        <v>-3000</v>
      </c>
      <c r="G54" s="17"/>
      <c r="H54" s="7"/>
      <c r="I54" s="17"/>
      <c r="J54" s="7"/>
      <c r="K54" s="10" t="s">
        <v>97</v>
      </c>
    </row>
    <row r="55" spans="1:11" ht="27.6" x14ac:dyDescent="0.25">
      <c r="A55" s="28"/>
      <c r="B55" s="10" t="s">
        <v>58</v>
      </c>
      <c r="C55" s="19">
        <v>2021</v>
      </c>
      <c r="D55" s="19">
        <v>2023</v>
      </c>
      <c r="E55" s="17">
        <v>-600</v>
      </c>
      <c r="F55" s="17">
        <v>-600</v>
      </c>
      <c r="G55" s="17"/>
      <c r="H55" s="7"/>
      <c r="I55" s="17"/>
      <c r="J55" s="7"/>
      <c r="K55" s="10" t="s">
        <v>97</v>
      </c>
    </row>
    <row r="56" spans="1:11" x14ac:dyDescent="0.25">
      <c r="A56" s="6" t="s">
        <v>88</v>
      </c>
      <c r="B56" s="14" t="s">
        <v>10</v>
      </c>
      <c r="C56" s="15"/>
      <c r="D56" s="15"/>
      <c r="E56" s="7">
        <f t="shared" ref="E56:J56" si="20">+SUBTOTAL(9,E57:E62)</f>
        <v>0</v>
      </c>
      <c r="F56" s="7">
        <f t="shared" si="20"/>
        <v>0</v>
      </c>
      <c r="G56" s="7">
        <f t="shared" si="20"/>
        <v>0</v>
      </c>
      <c r="H56" s="7">
        <f t="shared" si="20"/>
        <v>0</v>
      </c>
      <c r="I56" s="7">
        <f t="shared" si="20"/>
        <v>0</v>
      </c>
      <c r="J56" s="7">
        <f t="shared" si="20"/>
        <v>0</v>
      </c>
      <c r="K56" s="1"/>
    </row>
    <row r="57" spans="1:11" x14ac:dyDescent="0.25">
      <c r="A57" s="28" t="s">
        <v>59</v>
      </c>
      <c r="B57" s="12" t="s">
        <v>10</v>
      </c>
      <c r="C57" s="5"/>
      <c r="D57" s="5"/>
      <c r="E57" s="7">
        <f t="shared" ref="E57:J57" si="21">+SUBTOTAL(9,E58:E62)</f>
        <v>0</v>
      </c>
      <c r="F57" s="7">
        <f t="shared" si="21"/>
        <v>0</v>
      </c>
      <c r="G57" s="7">
        <f t="shared" si="21"/>
        <v>0</v>
      </c>
      <c r="H57" s="7">
        <f t="shared" si="21"/>
        <v>0</v>
      </c>
      <c r="I57" s="7">
        <f t="shared" si="21"/>
        <v>0</v>
      </c>
      <c r="J57" s="7">
        <f t="shared" si="21"/>
        <v>0</v>
      </c>
      <c r="K57" s="1"/>
    </row>
    <row r="58" spans="1:11" ht="41.4" x14ac:dyDescent="0.25">
      <c r="A58" s="28"/>
      <c r="B58" s="23" t="s">
        <v>60</v>
      </c>
      <c r="C58" s="24">
        <v>2020</v>
      </c>
      <c r="D58" s="24">
        <v>2022</v>
      </c>
      <c r="E58" s="17">
        <v>2</v>
      </c>
      <c r="F58" s="17"/>
      <c r="G58" s="17"/>
      <c r="H58" s="7"/>
      <c r="I58" s="7"/>
      <c r="J58" s="7"/>
      <c r="K58" s="9" t="s">
        <v>128</v>
      </c>
    </row>
    <row r="59" spans="1:11" ht="151.80000000000001" x14ac:dyDescent="0.25">
      <c r="A59" s="28"/>
      <c r="B59" s="23" t="s">
        <v>61</v>
      </c>
      <c r="C59" s="24">
        <v>2019</v>
      </c>
      <c r="D59" s="24">
        <v>2023</v>
      </c>
      <c r="E59" s="17">
        <f>4000+7394</f>
        <v>11394</v>
      </c>
      <c r="F59" s="17"/>
      <c r="G59" s="17"/>
      <c r="H59" s="7"/>
      <c r="I59" s="7"/>
      <c r="J59" s="7"/>
      <c r="K59" s="9" t="s">
        <v>139</v>
      </c>
    </row>
    <row r="60" spans="1:11" ht="27.6" x14ac:dyDescent="0.25">
      <c r="A60" s="28"/>
      <c r="B60" s="23" t="s">
        <v>62</v>
      </c>
      <c r="C60" s="24">
        <v>2022</v>
      </c>
      <c r="D60" s="24">
        <v>2024</v>
      </c>
      <c r="E60" s="17">
        <v>-2130</v>
      </c>
      <c r="F60" s="17"/>
      <c r="G60" s="17"/>
      <c r="H60" s="7"/>
      <c r="I60" s="17"/>
      <c r="J60" s="7"/>
      <c r="K60" s="9" t="s">
        <v>108</v>
      </c>
    </row>
    <row r="61" spans="1:11" ht="27.6" x14ac:dyDescent="0.25">
      <c r="A61" s="28"/>
      <c r="B61" s="23" t="s">
        <v>63</v>
      </c>
      <c r="C61" s="24">
        <v>2022</v>
      </c>
      <c r="D61" s="24">
        <v>2024</v>
      </c>
      <c r="E61" s="17">
        <v>-5266</v>
      </c>
      <c r="F61" s="17"/>
      <c r="G61" s="17"/>
      <c r="H61" s="7"/>
      <c r="I61" s="7"/>
      <c r="J61" s="7"/>
      <c r="K61" s="9" t="s">
        <v>108</v>
      </c>
    </row>
    <row r="62" spans="1:11" ht="41.4" x14ac:dyDescent="0.25">
      <c r="A62" s="28"/>
      <c r="B62" s="23" t="s">
        <v>64</v>
      </c>
      <c r="C62" s="24">
        <v>2016</v>
      </c>
      <c r="D62" s="24">
        <v>2025</v>
      </c>
      <c r="E62" s="17">
        <v>-4000</v>
      </c>
      <c r="F62" s="17"/>
      <c r="G62" s="17"/>
      <c r="H62" s="7"/>
      <c r="I62" s="7"/>
      <c r="J62" s="7"/>
      <c r="K62" s="10" t="s">
        <v>137</v>
      </c>
    </row>
    <row r="63" spans="1:11" x14ac:dyDescent="0.25">
      <c r="A63" s="6" t="s">
        <v>89</v>
      </c>
      <c r="B63" s="14" t="s">
        <v>10</v>
      </c>
      <c r="C63" s="15"/>
      <c r="D63" s="15"/>
      <c r="E63" s="7">
        <f>+SUBTOTAL(9,E64:E66)</f>
        <v>0</v>
      </c>
      <c r="F63" s="7">
        <f t="shared" ref="F63:J63" si="22">+SUBTOTAL(9,F64:F66)</f>
        <v>0</v>
      </c>
      <c r="G63" s="7">
        <f t="shared" si="22"/>
        <v>0</v>
      </c>
      <c r="H63" s="7">
        <f t="shared" si="22"/>
        <v>0</v>
      </c>
      <c r="I63" s="7">
        <f t="shared" si="22"/>
        <v>0</v>
      </c>
      <c r="J63" s="7">
        <f t="shared" si="22"/>
        <v>0</v>
      </c>
      <c r="K63" s="1"/>
    </row>
    <row r="64" spans="1:11" x14ac:dyDescent="0.25">
      <c r="A64" s="28" t="s">
        <v>26</v>
      </c>
      <c r="B64" s="12" t="s">
        <v>10</v>
      </c>
      <c r="C64" s="5"/>
      <c r="D64" s="5"/>
      <c r="E64" s="7">
        <f t="shared" ref="E64" si="23">+SUBTOTAL(9,E65:E66)</f>
        <v>0</v>
      </c>
      <c r="F64" s="7">
        <f t="shared" ref="F64:J64" si="24">+SUBTOTAL(9,F65:F66)</f>
        <v>0</v>
      </c>
      <c r="G64" s="7">
        <f t="shared" si="24"/>
        <v>0</v>
      </c>
      <c r="H64" s="7">
        <f t="shared" si="24"/>
        <v>0</v>
      </c>
      <c r="I64" s="7">
        <f t="shared" si="24"/>
        <v>0</v>
      </c>
      <c r="J64" s="7">
        <f t="shared" si="24"/>
        <v>0</v>
      </c>
      <c r="K64" s="1"/>
    </row>
    <row r="65" spans="1:11" ht="69" x14ac:dyDescent="0.25">
      <c r="A65" s="28"/>
      <c r="B65" s="10" t="s">
        <v>33</v>
      </c>
      <c r="C65" s="19">
        <v>2009</v>
      </c>
      <c r="D65" s="19">
        <v>2024</v>
      </c>
      <c r="E65" s="17">
        <v>1623</v>
      </c>
      <c r="F65" s="7"/>
      <c r="G65" s="17"/>
      <c r="H65" s="7"/>
      <c r="I65" s="17">
        <v>-1623</v>
      </c>
      <c r="J65" s="7"/>
      <c r="K65" s="10" t="s">
        <v>136</v>
      </c>
    </row>
    <row r="66" spans="1:11" ht="55.2" x14ac:dyDescent="0.25">
      <c r="A66" s="28"/>
      <c r="B66" s="10" t="s">
        <v>34</v>
      </c>
      <c r="C66" s="19">
        <v>2020</v>
      </c>
      <c r="D66" s="21" t="s">
        <v>103</v>
      </c>
      <c r="E66" s="17">
        <v>-1623</v>
      </c>
      <c r="F66" s="7"/>
      <c r="G66" s="17"/>
      <c r="H66" s="7"/>
      <c r="I66" s="17">
        <v>1623</v>
      </c>
      <c r="J66" s="7"/>
      <c r="K66" s="10" t="s">
        <v>129</v>
      </c>
    </row>
    <row r="67" spans="1:11" x14ac:dyDescent="0.25">
      <c r="A67" s="6" t="s">
        <v>90</v>
      </c>
      <c r="B67" s="14" t="s">
        <v>10</v>
      </c>
      <c r="C67" s="15"/>
      <c r="D67" s="15"/>
      <c r="E67" s="7">
        <f>+SUBTOTAL(9,E68:E83)</f>
        <v>3000</v>
      </c>
      <c r="F67" s="7">
        <f t="shared" ref="F67:J67" si="25">+SUBTOTAL(9,F68:F83)</f>
        <v>0</v>
      </c>
      <c r="G67" s="7">
        <f t="shared" si="25"/>
        <v>0</v>
      </c>
      <c r="H67" s="7">
        <f t="shared" si="25"/>
        <v>0</v>
      </c>
      <c r="I67" s="7">
        <f t="shared" si="25"/>
        <v>0</v>
      </c>
      <c r="J67" s="7">
        <f t="shared" si="25"/>
        <v>0</v>
      </c>
      <c r="K67" s="1"/>
    </row>
    <row r="68" spans="1:11" x14ac:dyDescent="0.25">
      <c r="A68" s="28" t="s">
        <v>11</v>
      </c>
      <c r="B68" s="12" t="s">
        <v>10</v>
      </c>
      <c r="C68" s="5"/>
      <c r="D68" s="5"/>
      <c r="E68" s="7">
        <f t="shared" ref="E68" si="26">+SUBTOTAL(9,E69:E83)</f>
        <v>3000</v>
      </c>
      <c r="F68" s="7">
        <f t="shared" ref="F68" si="27">+SUBTOTAL(9,F69:F83)</f>
        <v>0</v>
      </c>
      <c r="G68" s="7">
        <f t="shared" ref="G68" si="28">+SUBTOTAL(9,G69:G83)</f>
        <v>0</v>
      </c>
      <c r="H68" s="7">
        <f t="shared" ref="H68" si="29">+SUBTOTAL(9,H69:H83)</f>
        <v>0</v>
      </c>
      <c r="I68" s="7">
        <f t="shared" ref="I68" si="30">+SUBTOTAL(9,I69:I83)</f>
        <v>0</v>
      </c>
      <c r="J68" s="7">
        <f t="shared" ref="J68" si="31">+SUBTOTAL(9,J69:J83)</f>
        <v>0</v>
      </c>
      <c r="K68" s="1"/>
    </row>
    <row r="69" spans="1:11" ht="27.6" x14ac:dyDescent="0.25">
      <c r="A69" s="28"/>
      <c r="B69" s="10" t="s">
        <v>65</v>
      </c>
      <c r="C69" s="16">
        <v>2020</v>
      </c>
      <c r="D69" s="16">
        <v>2025</v>
      </c>
      <c r="E69" s="17">
        <v>-131</v>
      </c>
      <c r="F69" s="7"/>
      <c r="G69" s="17"/>
      <c r="H69" s="7"/>
      <c r="I69" s="7"/>
      <c r="J69" s="7"/>
      <c r="K69" s="9" t="s">
        <v>130</v>
      </c>
    </row>
    <row r="70" spans="1:11" ht="82.8" x14ac:dyDescent="0.25">
      <c r="A70" s="28"/>
      <c r="B70" s="10" t="s">
        <v>76</v>
      </c>
      <c r="C70" s="16">
        <v>2014</v>
      </c>
      <c r="D70" s="16">
        <v>2023</v>
      </c>
      <c r="E70" s="17">
        <v>3000</v>
      </c>
      <c r="F70" s="7"/>
      <c r="G70" s="17"/>
      <c r="H70" s="7"/>
      <c r="I70" s="7"/>
      <c r="J70" s="7"/>
      <c r="K70" s="9" t="s">
        <v>131</v>
      </c>
    </row>
    <row r="71" spans="1:11" ht="41.4" x14ac:dyDescent="0.25">
      <c r="A71" s="28"/>
      <c r="B71" s="18" t="s">
        <v>66</v>
      </c>
      <c r="C71" s="4">
        <v>2018</v>
      </c>
      <c r="D71" s="4">
        <v>2025</v>
      </c>
      <c r="E71" s="17">
        <v>-700</v>
      </c>
      <c r="F71" s="7"/>
      <c r="G71" s="17"/>
      <c r="H71" s="7"/>
      <c r="I71" s="7"/>
      <c r="J71" s="7"/>
      <c r="K71" s="9" t="s">
        <v>133</v>
      </c>
    </row>
    <row r="72" spans="1:11" ht="41.4" x14ac:dyDescent="0.25">
      <c r="A72" s="28"/>
      <c r="B72" s="10" t="s">
        <v>67</v>
      </c>
      <c r="C72" s="16">
        <v>2020</v>
      </c>
      <c r="D72" s="16">
        <v>2024</v>
      </c>
      <c r="E72" s="26">
        <v>-365</v>
      </c>
      <c r="F72" s="7"/>
      <c r="G72" s="17">
        <v>365</v>
      </c>
      <c r="H72" s="7"/>
      <c r="I72" s="7"/>
      <c r="J72" s="7"/>
      <c r="K72" s="9" t="s">
        <v>100</v>
      </c>
    </row>
    <row r="73" spans="1:11" ht="27.6" x14ac:dyDescent="0.25">
      <c r="A73" s="28"/>
      <c r="B73" s="10" t="s">
        <v>68</v>
      </c>
      <c r="C73" s="16">
        <v>2019</v>
      </c>
      <c r="D73" s="16">
        <v>2024</v>
      </c>
      <c r="E73" s="17">
        <f>250+131</f>
        <v>381</v>
      </c>
      <c r="F73" s="7"/>
      <c r="G73" s="17">
        <v>-250</v>
      </c>
      <c r="H73" s="7"/>
      <c r="I73" s="7"/>
      <c r="J73" s="7"/>
      <c r="K73" s="9" t="s">
        <v>23</v>
      </c>
    </row>
    <row r="74" spans="1:11" ht="41.4" x14ac:dyDescent="0.25">
      <c r="A74" s="28"/>
      <c r="B74" s="10" t="s">
        <v>69</v>
      </c>
      <c r="C74" s="16">
        <v>2014</v>
      </c>
      <c r="D74" s="16">
        <v>2024</v>
      </c>
      <c r="E74" s="17">
        <v>700</v>
      </c>
      <c r="F74" s="7"/>
      <c r="G74" s="17"/>
      <c r="H74" s="7"/>
      <c r="I74" s="7"/>
      <c r="J74" s="7"/>
      <c r="K74" s="9" t="s">
        <v>23</v>
      </c>
    </row>
    <row r="75" spans="1:11" ht="41.4" x14ac:dyDescent="0.25">
      <c r="A75" s="28"/>
      <c r="B75" s="10" t="s">
        <v>70</v>
      </c>
      <c r="C75" s="16">
        <v>2019</v>
      </c>
      <c r="D75" s="16">
        <v>2023</v>
      </c>
      <c r="E75" s="17">
        <v>115</v>
      </c>
      <c r="F75" s="7"/>
      <c r="G75" s="17">
        <v>-115</v>
      </c>
      <c r="H75" s="7"/>
      <c r="I75" s="7"/>
      <c r="J75" s="7"/>
      <c r="K75" s="9" t="s">
        <v>23</v>
      </c>
    </row>
    <row r="76" spans="1:11" ht="27.6" x14ac:dyDescent="0.25">
      <c r="A76" s="28"/>
      <c r="B76" s="10" t="s">
        <v>71</v>
      </c>
      <c r="C76" s="16">
        <v>2020</v>
      </c>
      <c r="D76" s="16">
        <v>2024</v>
      </c>
      <c r="E76" s="17">
        <v>991</v>
      </c>
      <c r="F76" s="7"/>
      <c r="G76" s="17">
        <v>-991</v>
      </c>
      <c r="H76" s="7"/>
      <c r="I76" s="7"/>
      <c r="J76" s="7"/>
      <c r="K76" s="9" t="s">
        <v>23</v>
      </c>
    </row>
    <row r="77" spans="1:11" ht="27.6" x14ac:dyDescent="0.25">
      <c r="A77" s="28"/>
      <c r="B77" s="10" t="s">
        <v>72</v>
      </c>
      <c r="C77" s="16">
        <v>2015</v>
      </c>
      <c r="D77" s="16">
        <v>2025</v>
      </c>
      <c r="E77" s="17">
        <v>-575</v>
      </c>
      <c r="F77" s="7"/>
      <c r="G77" s="17">
        <f>-700</f>
        <v>-700</v>
      </c>
      <c r="H77" s="7"/>
      <c r="I77" s="7"/>
      <c r="J77" s="7"/>
      <c r="K77" s="9" t="s">
        <v>132</v>
      </c>
    </row>
    <row r="78" spans="1:11" ht="55.2" x14ac:dyDescent="0.25">
      <c r="A78" s="28"/>
      <c r="B78" s="10" t="s">
        <v>19</v>
      </c>
      <c r="C78" s="16">
        <v>2020</v>
      </c>
      <c r="D78" s="16">
        <v>2023</v>
      </c>
      <c r="E78" s="17">
        <f>1280+990</f>
        <v>2270</v>
      </c>
      <c r="F78" s="7"/>
      <c r="G78" s="17"/>
      <c r="H78" s="7"/>
      <c r="I78" s="7"/>
      <c r="J78" s="7"/>
      <c r="K78" s="9" t="s">
        <v>23</v>
      </c>
    </row>
    <row r="79" spans="1:11" ht="41.4" x14ac:dyDescent="0.25">
      <c r="A79" s="28"/>
      <c r="B79" s="10" t="s">
        <v>18</v>
      </c>
      <c r="C79" s="16">
        <v>2022</v>
      </c>
      <c r="D79" s="16">
        <v>2025</v>
      </c>
      <c r="E79" s="17">
        <v>-1280</v>
      </c>
      <c r="F79" s="7"/>
      <c r="G79" s="17">
        <v>1280</v>
      </c>
      <c r="H79" s="7"/>
      <c r="I79" s="7"/>
      <c r="J79" s="7"/>
      <c r="K79" s="1" t="s">
        <v>99</v>
      </c>
    </row>
    <row r="80" spans="1:11" ht="41.4" x14ac:dyDescent="0.25">
      <c r="A80" s="28"/>
      <c r="B80" s="10" t="s">
        <v>77</v>
      </c>
      <c r="C80" s="16">
        <v>2020</v>
      </c>
      <c r="D80" s="16">
        <v>2025</v>
      </c>
      <c r="E80" s="17">
        <v>-990</v>
      </c>
      <c r="F80" s="7"/>
      <c r="G80" s="17"/>
      <c r="H80" s="7"/>
      <c r="I80" s="7"/>
      <c r="J80" s="7"/>
      <c r="K80" s="1" t="s">
        <v>98</v>
      </c>
    </row>
    <row r="81" spans="1:11" ht="27.6" x14ac:dyDescent="0.25">
      <c r="A81" s="28"/>
      <c r="B81" s="10" t="s">
        <v>73</v>
      </c>
      <c r="C81" s="16">
        <v>2020</v>
      </c>
      <c r="D81" s="16">
        <v>2025</v>
      </c>
      <c r="E81" s="17">
        <v>-1277</v>
      </c>
      <c r="F81" s="7"/>
      <c r="G81" s="17">
        <f>1277-580</f>
        <v>697</v>
      </c>
      <c r="H81" s="7"/>
      <c r="I81" s="7"/>
      <c r="J81" s="7"/>
      <c r="K81" s="9" t="s">
        <v>101</v>
      </c>
    </row>
    <row r="82" spans="1:11" ht="27.6" x14ac:dyDescent="0.25">
      <c r="A82" s="28"/>
      <c r="B82" s="10" t="s">
        <v>74</v>
      </c>
      <c r="C82" s="16">
        <v>2019</v>
      </c>
      <c r="D82" s="16">
        <v>2023</v>
      </c>
      <c r="E82" s="17">
        <v>349</v>
      </c>
      <c r="F82" s="7"/>
      <c r="G82" s="17"/>
      <c r="H82" s="7"/>
      <c r="I82" s="7"/>
      <c r="J82" s="7"/>
      <c r="K82" s="9" t="s">
        <v>134</v>
      </c>
    </row>
    <row r="83" spans="1:11" ht="27.6" x14ac:dyDescent="0.25">
      <c r="A83" s="28"/>
      <c r="B83" s="10" t="s">
        <v>75</v>
      </c>
      <c r="C83" s="16">
        <v>2020</v>
      </c>
      <c r="D83" s="16">
        <v>2023</v>
      </c>
      <c r="E83" s="17">
        <f>286+226</f>
        <v>512</v>
      </c>
      <c r="F83" s="7"/>
      <c r="G83" s="17">
        <v>-286</v>
      </c>
      <c r="H83" s="7"/>
      <c r="I83" s="7"/>
      <c r="J83" s="7"/>
      <c r="K83" s="9" t="s">
        <v>135</v>
      </c>
    </row>
    <row r="85" spans="1:11" x14ac:dyDescent="0.25">
      <c r="F85" s="3" t="s">
        <v>24</v>
      </c>
    </row>
  </sheetData>
  <autoFilter ref="A7:K83" xr:uid="{00000000-0009-0000-0000-000000000000}"/>
  <customSheetViews>
    <customSheetView guid="{2E0C26D9-90CC-4EDB-B24B-9D1D911A8BB1}" scale="131" fitToPage="1" showAutoFilter="1">
      <pane xSplit="2" ySplit="7" topLeftCell="C8" activePane="bottomRight" state="frozen"/>
      <selection pane="bottomRight" activeCell="K3" sqref="K3:K5"/>
      <pageMargins left="0.31496062992125984" right="0.19685039370078741" top="0.75" bottom="0.41" header="0.31496062992125984" footer="0.19685039370078741"/>
      <pageSetup paperSize="9" scale="65" fitToHeight="0" orientation="landscape" blackAndWhite="1" r:id="rId1"/>
      <headerFooter>
        <oddFooter>&amp;C&amp;P iš &amp;N</oddFooter>
      </headerFooter>
      <autoFilter ref="A7:K83" xr:uid="{3B20EFDB-EB86-43C3-A198-FEB303234E20}"/>
    </customSheetView>
    <customSheetView guid="{31829C35-5F3C-41C9-A230-A9CFC0AB7A99}" scale="131" fitToPage="1" showAutoFilter="1">
      <pane xSplit="2" ySplit="7" topLeftCell="K79" activePane="bottomRight" state="frozen"/>
      <selection pane="bottomRight" activeCell="K8" sqref="K8:K83"/>
      <pageMargins left="0.31496062992125984" right="0.19685039370078741" top="0.75" bottom="0.41" header="0.31496062992125984" footer="0.19685039370078741"/>
      <pageSetup paperSize="9" scale="65" fitToHeight="0" orientation="landscape" blackAndWhite="1" r:id="rId2"/>
      <headerFooter>
        <oddFooter>&amp;C&amp;P iš &amp;N</oddFooter>
      </headerFooter>
      <autoFilter ref="A7:K83" xr:uid="{C1D9213C-2EFF-42D2-97C6-DF902E018D89}"/>
    </customSheetView>
    <customSheetView guid="{D4B33ACF-AC2C-435F-891A-9004B17F92A7}" fitToPage="1" showAutoFilter="1">
      <pane xSplit="2" ySplit="7" topLeftCell="C55" activePane="bottomRight" state="frozen"/>
      <selection pane="bottomRight" activeCell="M59" sqref="M59"/>
      <pageMargins left="0.31496062992125984" right="0.19685039370078741" top="0.75" bottom="0.41" header="0.31496062992125984" footer="0.19685039370078741"/>
      <pageSetup paperSize="9" scale="65" fitToHeight="0" orientation="landscape" blackAndWhite="1" r:id="rId3"/>
      <headerFooter>
        <oddFooter>&amp;C&amp;P iš &amp;N</oddFooter>
      </headerFooter>
      <autoFilter ref="A7:K83" xr:uid="{0DA801FC-137B-4B88-B21B-283CF761D1B6}"/>
    </customSheetView>
  </customSheetViews>
  <mergeCells count="19">
    <mergeCell ref="A1:K1"/>
    <mergeCell ref="A29:A37"/>
    <mergeCell ref="A3:A5"/>
    <mergeCell ref="B3:B5"/>
    <mergeCell ref="C3:D4"/>
    <mergeCell ref="K3:K5"/>
    <mergeCell ref="G4:H4"/>
    <mergeCell ref="I4:J4"/>
    <mergeCell ref="E4:F4"/>
    <mergeCell ref="E3:J3"/>
    <mergeCell ref="A9:A11"/>
    <mergeCell ref="A13:A18"/>
    <mergeCell ref="A39:A41"/>
    <mergeCell ref="A68:A83"/>
    <mergeCell ref="A51:A55"/>
    <mergeCell ref="A57:A62"/>
    <mergeCell ref="A20:A27"/>
    <mergeCell ref="A64:A66"/>
    <mergeCell ref="A43:A49"/>
  </mergeCells>
  <pageMargins left="0.31496062992125984" right="0.19685039370078741" top="0.75" bottom="0.41" header="0.31496062992125984" footer="0.19685039370078741"/>
  <pageSetup paperSize="9" scale="65" fitToHeight="0" orientation="landscape" blackAndWhite="1" r:id="rId4"/>
  <headerFooter>
    <oddFooter>&amp;C&amp;P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2E0C26D9-90CC-4EDB-B24B-9D1D911A8BB1}">
      <pageMargins left="0.7" right="0.7" top="0.75" bottom="0.75" header="0.3" footer="0.3"/>
      <pageSetup paperSize="9" orientation="portrait" r:id="rId1"/>
    </customSheetView>
    <customSheetView guid="{31829C35-5F3C-41C9-A230-A9CFC0AB7A99}">
      <pageMargins left="0.7" right="0.7" top="0.75" bottom="0.75" header="0.3" footer="0.3"/>
      <pageSetup paperSize="9" orientation="portrait" r:id="rId2"/>
    </customSheetView>
    <customSheetView guid="{D4B33ACF-AC2C-435F-891A-9004B17F92A7}">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Priežastys</vt:lpstr>
      <vt:lpstr>Lapas1</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Regina Kiselienė</cp:lastModifiedBy>
  <cp:lastPrinted>2022-10-28T06:04:59Z</cp:lastPrinted>
  <dcterms:created xsi:type="dcterms:W3CDTF">2020-04-28T15:25:33Z</dcterms:created>
  <dcterms:modified xsi:type="dcterms:W3CDTF">2022-11-08T14:04:02Z</dcterms:modified>
</cp:coreProperties>
</file>