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2225" activeTab="1"/>
  </bookViews>
  <sheets>
    <sheet name="6 Kastu suvestine" sheetId="4" r:id="rId1"/>
    <sheet name="6" sheetId="1" r:id="rId2"/>
    <sheet name="Sheet1" sheetId="5" r:id="rId3"/>
  </sheets>
  <calcPr calcId="181029"/>
</workbook>
</file>

<file path=xl/calcChain.xml><?xml version="1.0" encoding="utf-8"?>
<calcChain xmlns="http://schemas.openxmlformats.org/spreadsheetml/2006/main">
  <c r="H64" i="1" l="1"/>
  <c r="F58" i="1"/>
  <c r="H58" i="1"/>
  <c r="F63" i="1"/>
  <c r="H63" i="1"/>
  <c r="F62" i="1"/>
  <c r="H62" i="1"/>
  <c r="F61" i="1"/>
  <c r="H61" i="1"/>
  <c r="F60" i="1"/>
  <c r="H60" i="1"/>
  <c r="F66" i="1"/>
  <c r="H66" i="1"/>
  <c r="F65" i="1"/>
  <c r="H65" i="1"/>
  <c r="F59" i="1"/>
  <c r="H59" i="1"/>
  <c r="H57" i="1"/>
  <c r="H56" i="1"/>
  <c r="H55" i="1"/>
  <c r="F54" i="1"/>
  <c r="H54" i="1"/>
  <c r="F53" i="1"/>
  <c r="H53" i="1"/>
  <c r="F52" i="1"/>
  <c r="H52" i="1"/>
  <c r="F50" i="1"/>
  <c r="H50" i="1"/>
  <c r="F49" i="1"/>
  <c r="H49" i="1"/>
  <c r="F48" i="1"/>
  <c r="H48" i="1"/>
  <c r="H47" i="1"/>
  <c r="H46" i="1"/>
  <c r="F45" i="1"/>
  <c r="H45" i="1"/>
  <c r="F44" i="1"/>
  <c r="H44" i="1"/>
  <c r="F43" i="1"/>
  <c r="H43" i="1"/>
  <c r="F42" i="1"/>
  <c r="H42" i="1"/>
  <c r="F41" i="1"/>
  <c r="H41" i="1"/>
  <c r="F39" i="1"/>
  <c r="H39" i="1"/>
  <c r="F38" i="1"/>
  <c r="H38" i="1"/>
  <c r="F37" i="1"/>
  <c r="H37" i="1"/>
  <c r="H36" i="1"/>
  <c r="H89" i="1"/>
  <c r="H35" i="1"/>
  <c r="F34" i="1"/>
  <c r="H34" i="1"/>
  <c r="F33" i="1"/>
  <c r="H33" i="1"/>
  <c r="F32" i="1"/>
  <c r="H32" i="1"/>
  <c r="F31" i="1"/>
  <c r="H31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G88" i="1"/>
  <c r="F30" i="1"/>
  <c r="H30" i="1"/>
  <c r="F28" i="1"/>
  <c r="H28" i="1"/>
  <c r="F27" i="1"/>
  <c r="H27" i="1"/>
  <c r="F26" i="1"/>
  <c r="H26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10" i="1"/>
  <c r="C14" i="4"/>
  <c r="C18" i="4"/>
  <c r="C19" i="4"/>
  <c r="H88" i="1"/>
  <c r="N88" i="1"/>
  <c r="H90" i="1"/>
  <c r="N91" i="1"/>
  <c r="H91" i="1"/>
</calcChain>
</file>

<file path=xl/sharedStrings.xml><?xml version="1.0" encoding="utf-8"?>
<sst xmlns="http://schemas.openxmlformats.org/spreadsheetml/2006/main" count="229" uniqueCount="146">
  <si>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</si>
  <si>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</si>
  <si>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</si>
  <si>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</si>
  <si>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</si>
  <si>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</si>
  <si>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</si>
  <si>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</si>
  <si>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</si>
  <si>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</si>
  <si>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</si>
  <si>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</si>
  <si>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</si>
  <si>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</si>
  <si>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</si>
  <si>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</si>
  <si>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</si>
  <si>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</si>
  <si>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</si>
  <si>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</si>
  <si>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</si>
  <si>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</si>
  <si>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</si>
  <si>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</si>
  <si>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</si>
  <si>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</si>
  <si>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</si>
  <si>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</si>
  <si>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</si>
  <si>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</si>
  <si>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</si>
  <si>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</si>
  <si>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</si>
  <si>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</si>
  <si>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</si>
  <si>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</si>
  <si>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</si>
  <si>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</si>
  <si>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</si>
  <si>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</si>
  <si>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</si>
  <si>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</si>
  <si>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</si>
  <si>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</si>
  <si>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</si>
  <si>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</si>
  <si>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</si>
  <si>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</si>
  <si>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</si>
  <si>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2020 m.  kovo    d.</t>
  </si>
  <si>
    <t>Socialinio draudimo įmokos (1,45 proc.)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</si>
  <si>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</si>
  <si>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</si>
  <si>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</si>
  <si>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</si>
  <si>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</si>
  <si>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Dokumentų priėmimas Lietuvos bioetikos komitete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</si>
  <si>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</si>
  <si>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</si>
  <si>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</si>
  <si>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</si>
  <si>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</si>
  <si>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Pagrindinių tyrėjų kvietimas į posėdį</t>
  </si>
  <si>
    <t>Medžiagos paruošimas posėdžiui</t>
  </si>
  <si>
    <t>Narys -ekspertas</t>
  </si>
  <si>
    <t xml:space="preserve">Biomedicininio tyrimo svarstymas posėdyje (9 nariai-ekspertai) </t>
  </si>
  <si>
    <t>Narys-ekspertas</t>
  </si>
  <si>
    <t>Posėdžio protokolo parengimas</t>
  </si>
  <si>
    <t>Biomedicininio tyrimo dokumentų paruošimas archyvavimui, archyvavimas</t>
  </si>
  <si>
    <t>Narių-ekspertų laiko sąnaudos biomedicininiam tyrimui ekspertuoti (2 nariai-ekspertai)</t>
  </si>
  <si>
    <t xml:space="preserve">Narys -ekspertas </t>
  </si>
  <si>
    <t xml:space="preserve">Nepriklausomo specialisto kvietimas, jo darbo laiko derinimas </t>
  </si>
  <si>
    <t>Nepriklausomo specialisto mokslinė išvada</t>
  </si>
  <si>
    <t>Nepriklausomas specialistas</t>
  </si>
  <si>
    <t>Ekspertas</t>
  </si>
  <si>
    <t>Biomedicininio tyrimo dokumentų koordinavimas (dokumentų projektų įvertinimas, pasirašymas)</t>
  </si>
  <si>
    <t>Biomedicininio tyrimo duomenų suvedimas į Lietuvos bioetikos komiteto duomenų bazę</t>
  </si>
  <si>
    <t>Klinikinio tyrimo su medicinos priemone paraiškos etikos aspektų vertinimo išvados parengimas ir išsiuntimas Akreditavimo tarnybai</t>
  </si>
  <si>
    <t>Pareiškėjų atsakymų registravimas, įvertinimas ir patikslintos Klinikinio tyrimo su medicinos priemone paraiškos etikos aspektų vertinimo išvados parengimas ir išsiuntimas Akreditavimo tarnybai</t>
  </si>
  <si>
    <t>Ekspertas (9)</t>
  </si>
  <si>
    <t>Dokumentų registravimas</t>
  </si>
  <si>
    <t>Sutarties ir  darbo priėmimo akto parengimas</t>
  </si>
  <si>
    <t>Pirminis dokumentų patikrinimas, užregistravimas</t>
  </si>
  <si>
    <t>Siūlymo Lietuvos bioetikos komitetui parengimas, registravimas, kopijų parengimas, dokumentų paruošimas saugojimui</t>
  </si>
  <si>
    <t xml:space="preserve">Dokumentų ekspertizė ir siūlymo parengimas Vilniaus regioniniame biomedicininių tyrimų etikos komitete </t>
  </si>
  <si>
    <t>Dokumentų ekspertizė ir klinikinio tyrimo su medicinos priemone paraiškos etikos aspektų vertinimo išvados parengimas Lietuvos bioetikos komitete</t>
  </si>
  <si>
    <t xml:space="preserve">Dokumentų ekspertizė ir siūlymo parengimas Kauno regioniniame biomedicininių tyrimų etikos komitete </t>
  </si>
  <si>
    <t>Biomedicininių tyrimų ekspertų grupės (2 narių) mokslinės-etinės ekspertizės</t>
  </si>
  <si>
    <t>Biomedicininio tyrimo svarstymas Biomedicininių tyrimų ekspertų grupės (9 nariai) posėdyje</t>
  </si>
  <si>
    <t>Vyresnysis patarėjas finansams</t>
  </si>
  <si>
    <t>Algimantas Rinkevičius</t>
  </si>
  <si>
    <r>
      <t>Punktas: 4.605</t>
    </r>
    <r>
      <rPr>
        <b/>
        <vertAlign val="superscript"/>
        <sz val="10"/>
        <rFont val="Times New Roman"/>
        <family val="1"/>
        <charset val="186"/>
      </rPr>
      <t>4</t>
    </r>
    <r>
      <rPr>
        <b/>
        <sz val="10"/>
        <rFont val="Times New Roman"/>
        <family val="1"/>
        <charset val="186"/>
      </rPr>
      <t>.2</t>
    </r>
  </si>
  <si>
    <t>7.1.</t>
  </si>
  <si>
    <t>7.2.</t>
  </si>
  <si>
    <t>7.3.</t>
  </si>
  <si>
    <t>10.9.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</si>
  <si>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</si>
  <si>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</si>
  <si>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</si>
  <si>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</si>
  <si>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</si>
  <si>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</si>
  <si>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</si>
  <si>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</si>
  <si>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</si>
  <si>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</si>
  <si>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</si>
  <si>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</si>
  <si>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</si>
  <si>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</si>
  <si>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</si>
  <si>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</si>
  <si>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</si>
  <si>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</si>
  <si>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</si>
  <si>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</si>
  <si>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</si>
  <si>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</si>
  <si>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</si>
  <si>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</si>
  <si>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</si>
  <si>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</si>
  <si>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</si>
  <si>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</si>
  <si>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</si>
  <si>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</si>
  <si>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</si>
  <si>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</si>
  <si>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</si>
  <si>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</si>
  <si>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</si>
  <si>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10.15.</t>
  </si>
  <si>
    <t>10.16.</t>
  </si>
  <si>
    <t>10.17.</t>
  </si>
  <si>
    <t>10.18.</t>
  </si>
  <si>
    <t>10.19.</t>
  </si>
  <si>
    <t>1.</t>
  </si>
  <si>
    <t>2.</t>
  </si>
  <si>
    <t>3.</t>
  </si>
  <si>
    <t>4.</t>
  </si>
  <si>
    <t>5.</t>
  </si>
  <si>
    <t>6.</t>
  </si>
  <si>
    <t>7.</t>
  </si>
  <si>
    <t>10.</t>
  </si>
  <si>
    <t>Leidimo atlikti klinikinį tyrimą su medicinos priemone išdavimas, kai gaunamos dviejų regioninių biomedicininių tyrimų etikos komitetų išvados</t>
  </si>
  <si>
    <r>
      <t>Punktas: 4.605</t>
    </r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>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</si>
</sst>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0.0"/>
    <numFmt numFmtId="178" formatCode="yyyy\-mm\-dd;@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vertical="top"/>
    </xf>
    <xf numFmtId="4" fontId="2" fillId="0" borderId="2" xfId="0" applyNumberFormat="1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vertical="top"/>
    </xf>
    <xf numFmtId="0" fontId="2" fillId="0" borderId="0" xfId="0" applyFont="1" applyAlignment="1"/>
    <xf numFmtId="0" fontId="3" fillId="0" borderId="0" xfId="0" applyFont="1"/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right" vertical="top"/>
    </xf>
    <xf numFmtId="0" fontId="2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/>
    <xf numFmtId="0" fontId="4" fillId="0" borderId="0" xfId="0" applyFont="1" applyFill="1" applyBorder="1"/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/>
    </xf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2" fontId="4" fillId="0" borderId="0" xfId="0" applyNumberFormat="1" applyFont="1" applyFill="1"/>
    <xf numFmtId="0" fontId="5" fillId="0" borderId="0" xfId="0" applyFont="1" applyAlignment="1"/>
    <xf numFmtId="0" fontId="4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4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justify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/>
    <xf numFmtId="2" fontId="3" fillId="0" borderId="2" xfId="0" applyNumberFormat="1" applyFont="1" applyFill="1" applyBorder="1"/>
    <xf numFmtId="0" fontId="5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1" fontId="2" fillId="0" borderId="0" xfId="0" applyNumberFormat="1" applyFont="1" applyFill="1" applyAlignment="1"/>
    <xf numFmtId="0" fontId="2" fillId="0" borderId="0" xfId="0" applyFont="1" applyFill="1" applyAlignment="1"/>
    <xf numFmtId="1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Fill="1"/>
    <xf numFmtId="2" fontId="3" fillId="0" borderId="0" xfId="0" applyNumberFormat="1" applyFont="1" applyFill="1"/>
    <xf numFmtId="2" fontId="3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10" fillId="0" borderId="0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17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2" fontId="2" fillId="0" borderId="8" xfId="0" applyNumberFormat="1" applyFont="1" applyFill="1" applyBorder="1" applyAlignment="1">
      <alignment horizontal="right" vertical="top"/>
    </xf>
    <xf numFmtId="2" fontId="2" fillId="0" borderId="9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2" fontId="3" fillId="0" borderId="8" xfId="0" applyNumberFormat="1" applyFont="1" applyFill="1" applyBorder="1" applyAlignment="1">
      <alignment horizontal="center" vertical="top"/>
    </xf>
    <xf numFmtId="2" fontId="3" fillId="0" borderId="9" xfId="0" applyNumberFormat="1" applyFont="1" applyFill="1" applyBorder="1" applyAlignment="1">
      <alignment horizontal="center" vertical="top"/>
    </xf>
    <xf numFmtId="2" fontId="3" fillId="0" borderId="5" xfId="0" applyNumberFormat="1" applyFont="1" applyFill="1" applyBorder="1" applyAlignment="1">
      <alignment horizontal="center" vertical="top"/>
    </xf>
    <xf numFmtId="2" fontId="3" fillId="0" borderId="8" xfId="0" applyNumberFormat="1" applyFont="1" applyFill="1" applyBorder="1" applyAlignment="1">
      <alignment horizontal="right" vertical="top"/>
    </xf>
    <xf numFmtId="2" fontId="3" fillId="0" borderId="9" xfId="0" applyNumberFormat="1" applyFont="1" applyFill="1" applyBorder="1" applyAlignment="1">
      <alignment horizontal="right" vertical="top"/>
    </xf>
    <xf numFmtId="2" fontId="3" fillId="0" borderId="5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3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7" workbookViewId="0">
      <selection activeCell="C16" sqref="C16"/>
    </sheetView>
  </sheetViews>
  <sheetFormatPr defaultColWidth="22.140625" defaultRowHeight="15.75" x14ac:dyDescent="0.25"/>
  <cols>
    <col min="1" max="1" width="6.7109375" style="27" customWidth="1"/>
    <col min="2" max="2" width="47.85546875" style="27" customWidth="1"/>
    <col min="3" max="3" width="14.5703125" style="27" customWidth="1"/>
    <col min="4" max="11" width="9" style="27" customWidth="1"/>
    <col min="12" max="16384" width="22.140625" style="27"/>
  </cols>
  <sheetData>
    <row r="2" spans="1:5" x14ac:dyDescent="0.25">
      <c r="A2" s="104" t="s">
        <v>5</v>
      </c>
      <c r="B2" s="104"/>
      <c r="C2" s="104"/>
      <c r="D2" s="30"/>
      <c r="E2" s="31"/>
    </row>
    <row r="3" spans="1:5" s="32" customFormat="1" ht="12.75" customHeight="1" x14ac:dyDescent="0.25">
      <c r="A3" s="33"/>
      <c r="B3" s="33"/>
      <c r="C3" s="33"/>
      <c r="D3" s="33"/>
    </row>
    <row r="4" spans="1:5" x14ac:dyDescent="0.25">
      <c r="A4" s="34"/>
      <c r="B4" s="107" t="s">
        <v>19</v>
      </c>
      <c r="C4" s="107"/>
    </row>
    <row r="5" spans="1:5" x14ac:dyDescent="0.25">
      <c r="A5" s="34"/>
      <c r="B5" s="35" t="s">
        <v>49</v>
      </c>
      <c r="C5" s="34"/>
    </row>
    <row r="6" spans="1:5" x14ac:dyDescent="0.25">
      <c r="A6" s="34"/>
      <c r="B6" s="35"/>
      <c r="C6" s="34"/>
    </row>
    <row r="7" spans="1:5" ht="18.75" x14ac:dyDescent="0.25">
      <c r="A7" s="53" t="s">
        <v>145</v>
      </c>
      <c r="B7" s="35"/>
      <c r="C7" s="34"/>
    </row>
    <row r="8" spans="1:5" x14ac:dyDescent="0.25">
      <c r="B8" s="35"/>
      <c r="C8" s="34"/>
    </row>
    <row r="9" spans="1:5" ht="52.5" customHeight="1" x14ac:dyDescent="0.25">
      <c r="A9" s="106" t="s">
        <v>144</v>
      </c>
      <c r="B9" s="106"/>
      <c r="C9" s="106"/>
    </row>
    <row r="10" spans="1:5" s="22" customFormat="1" x14ac:dyDescent="0.25"/>
    <row r="11" spans="1:5" s="36" customFormat="1" ht="12" customHeight="1" x14ac:dyDescent="0.25">
      <c r="A11" s="105" t="s">
        <v>39</v>
      </c>
      <c r="B11" s="105" t="s">
        <v>6</v>
      </c>
      <c r="C11" s="105" t="s">
        <v>40</v>
      </c>
    </row>
    <row r="12" spans="1:5" s="36" customFormat="1" ht="21" customHeight="1" x14ac:dyDescent="0.25">
      <c r="A12" s="105"/>
      <c r="B12" s="105"/>
      <c r="C12" s="105"/>
    </row>
    <row r="13" spans="1:5" s="22" customFormat="1" ht="23.25" customHeight="1" x14ac:dyDescent="0.25">
      <c r="A13" s="23">
        <v>1</v>
      </c>
      <c r="B13" s="37" t="s">
        <v>2</v>
      </c>
      <c r="C13" s="38">
        <v>1267.6199999999999</v>
      </c>
    </row>
    <row r="14" spans="1:5" s="22" customFormat="1" ht="18.75" customHeight="1" x14ac:dyDescent="0.25">
      <c r="A14" s="23">
        <v>2</v>
      </c>
      <c r="B14" s="24" t="s">
        <v>50</v>
      </c>
      <c r="C14" s="38">
        <f>C13*0.0145</f>
        <v>18.380489999999998</v>
      </c>
    </row>
    <row r="15" spans="1:5" s="22" customFormat="1" ht="20.25" customHeight="1" x14ac:dyDescent="0.25">
      <c r="A15" s="23">
        <v>3</v>
      </c>
      <c r="B15" s="24" t="s">
        <v>11</v>
      </c>
      <c r="C15" s="25">
        <v>557.57900000000006</v>
      </c>
    </row>
    <row r="16" spans="1:5" s="22" customFormat="1" ht="20.25" customHeight="1" x14ac:dyDescent="0.25">
      <c r="A16" s="23">
        <v>4</v>
      </c>
      <c r="B16" s="26" t="s">
        <v>12</v>
      </c>
      <c r="C16" s="25"/>
    </row>
    <row r="17" spans="1:7" ht="29.25" customHeight="1" x14ac:dyDescent="0.25">
      <c r="A17" s="28">
        <v>5</v>
      </c>
      <c r="B17" s="26" t="s">
        <v>13</v>
      </c>
      <c r="C17" s="25">
        <v>0</v>
      </c>
      <c r="G17" s="29"/>
    </row>
    <row r="18" spans="1:7" s="22" customFormat="1" ht="16.5" customHeight="1" x14ac:dyDescent="0.25">
      <c r="A18" s="23"/>
      <c r="B18" s="39" t="s">
        <v>3</v>
      </c>
      <c r="C18" s="38">
        <f>SUM(C13:C17)</f>
        <v>1843.5794900000001</v>
      </c>
    </row>
    <row r="19" spans="1:7" x14ac:dyDescent="0.25">
      <c r="A19" s="23"/>
      <c r="B19" s="40" t="s">
        <v>4</v>
      </c>
      <c r="C19" s="41">
        <f>0+C18</f>
        <v>1843.5794900000001</v>
      </c>
    </row>
    <row r="20" spans="1:7" x14ac:dyDescent="0.25">
      <c r="A20" s="42"/>
      <c r="B20" s="43"/>
      <c r="C20" s="44"/>
    </row>
    <row r="21" spans="1:7" ht="17.25" customHeight="1" x14ac:dyDescent="0.25">
      <c r="A21" s="45"/>
      <c r="B21" s="43"/>
      <c r="C21" s="44"/>
    </row>
    <row r="22" spans="1:7" x14ac:dyDescent="0.25">
      <c r="A22" s="31"/>
      <c r="C22" s="31"/>
    </row>
    <row r="23" spans="1:7" x14ac:dyDescent="0.25">
      <c r="A23" s="31"/>
      <c r="C23" s="31"/>
    </row>
    <row r="24" spans="1:7" x14ac:dyDescent="0.25">
      <c r="A24" s="31" t="s">
        <v>17</v>
      </c>
      <c r="C24" s="31"/>
    </row>
    <row r="25" spans="1:7" x14ac:dyDescent="0.25">
      <c r="A25" s="31" t="s">
        <v>89</v>
      </c>
      <c r="C25" s="31" t="s">
        <v>90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8"/>
  <sheetViews>
    <sheetView tabSelected="1" zoomScale="80" zoomScaleNormal="80" workbookViewId="0">
      <selection activeCell="C20" sqref="C20"/>
    </sheetView>
  </sheetViews>
  <sheetFormatPr defaultRowHeight="12.75" x14ac:dyDescent="0.2"/>
  <cols>
    <col min="1" max="1" width="7.28515625" style="1" customWidth="1"/>
    <col min="2" max="2" width="42" style="2" customWidth="1"/>
    <col min="3" max="3" width="20.5703125" style="2" customWidth="1"/>
    <col min="4" max="4" width="8.28515625" style="60" customWidth="1"/>
    <col min="5" max="5" width="10.140625" style="55" customWidth="1"/>
    <col min="6" max="6" width="8.42578125" style="56" customWidth="1"/>
    <col min="7" max="7" width="10.28515625" style="56" customWidth="1"/>
    <col min="8" max="8" width="9.5703125" style="16" customWidth="1"/>
    <col min="9" max="9" width="12.85546875" style="3" customWidth="1"/>
    <col min="10" max="10" width="5.5703125" style="3" customWidth="1"/>
    <col min="11" max="11" width="9.85546875" style="3" customWidth="1"/>
    <col min="12" max="12" width="8.5703125" style="61" customWidth="1"/>
    <col min="13" max="13" width="10.42578125" style="3" customWidth="1"/>
    <col min="14" max="14" width="8" style="3" customWidth="1"/>
    <col min="15" max="86" width="9.140625" style="66"/>
    <col min="87" max="16384" width="9.140625" style="67"/>
  </cols>
  <sheetData>
    <row r="1" spans="1:87" x14ac:dyDescent="0.2">
      <c r="A1" s="140" t="s">
        <v>5</v>
      </c>
      <c r="B1" s="140"/>
      <c r="C1" s="140"/>
      <c r="D1" s="140"/>
      <c r="E1" s="140"/>
      <c r="F1" s="140"/>
      <c r="G1" s="140"/>
      <c r="H1" s="141"/>
      <c r="I1" s="141"/>
      <c r="J1" s="141"/>
      <c r="K1" s="141"/>
      <c r="L1" s="141"/>
      <c r="M1" s="141"/>
      <c r="N1" s="141"/>
    </row>
    <row r="2" spans="1:87" ht="9" customHeight="1" x14ac:dyDescent="0.2">
      <c r="A2" s="146"/>
      <c r="B2" s="146"/>
      <c r="C2" s="146"/>
      <c r="D2" s="146"/>
      <c r="E2" s="146"/>
      <c r="F2" s="146"/>
      <c r="G2" s="146"/>
      <c r="H2" s="146"/>
    </row>
    <row r="3" spans="1:87" x14ac:dyDescent="0.2">
      <c r="A3" s="142" t="s">
        <v>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87" s="69" customFormat="1" ht="12.75" customHeight="1" x14ac:dyDescent="0.2">
      <c r="A4" s="143" t="s">
        <v>41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</row>
    <row r="5" spans="1:87" s="69" customFormat="1" ht="12.75" customHeight="1" x14ac:dyDescent="0.2">
      <c r="A5" s="46"/>
      <c r="B5" s="65" t="s">
        <v>91</v>
      </c>
      <c r="C5" s="17"/>
      <c r="D5" s="6"/>
      <c r="E5" s="6"/>
      <c r="F5" s="4"/>
      <c r="G5" s="70"/>
      <c r="H5" s="1"/>
      <c r="I5" s="6"/>
      <c r="J5" s="6"/>
      <c r="K5" s="6"/>
      <c r="L5" s="62"/>
      <c r="M5" s="6"/>
      <c r="N5" s="6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</row>
    <row r="6" spans="1:87" s="69" customFormat="1" ht="33" customHeight="1" x14ac:dyDescent="0.2">
      <c r="A6" s="144" t="s">
        <v>144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</row>
    <row r="7" spans="1:87" s="66" customFormat="1" ht="12.75" customHeight="1" x14ac:dyDescent="0.2">
      <c r="A7" s="133" t="s">
        <v>0</v>
      </c>
      <c r="B7" s="135" t="s">
        <v>1</v>
      </c>
      <c r="C7" s="137" t="s">
        <v>26</v>
      </c>
      <c r="D7" s="138"/>
      <c r="E7" s="138"/>
      <c r="F7" s="138"/>
      <c r="G7" s="138"/>
      <c r="H7" s="138"/>
      <c r="I7" s="139" t="s">
        <v>27</v>
      </c>
      <c r="J7" s="139"/>
      <c r="K7" s="139"/>
      <c r="L7" s="139"/>
      <c r="M7" s="139"/>
      <c r="N7" s="139"/>
    </row>
    <row r="8" spans="1:87" s="66" customFormat="1" ht="66.75" customHeight="1" x14ac:dyDescent="0.2">
      <c r="A8" s="134"/>
      <c r="B8" s="136"/>
      <c r="C8" s="48" t="s">
        <v>7</v>
      </c>
      <c r="D8" s="54" t="s">
        <v>48</v>
      </c>
      <c r="E8" s="49" t="s">
        <v>28</v>
      </c>
      <c r="F8" s="5" t="s">
        <v>29</v>
      </c>
      <c r="G8" s="5" t="s">
        <v>30</v>
      </c>
      <c r="H8" s="5" t="s">
        <v>31</v>
      </c>
      <c r="I8" s="50" t="s">
        <v>6</v>
      </c>
      <c r="J8" s="50" t="s">
        <v>32</v>
      </c>
      <c r="K8" s="50" t="s">
        <v>33</v>
      </c>
      <c r="L8" s="63" t="s">
        <v>34</v>
      </c>
      <c r="M8" s="50" t="s">
        <v>35</v>
      </c>
      <c r="N8" s="50" t="s">
        <v>36</v>
      </c>
    </row>
    <row r="9" spans="1:87" s="66" customFormat="1" ht="10.5" customHeight="1" x14ac:dyDescent="0.2">
      <c r="A9" s="75">
        <v>1</v>
      </c>
      <c r="B9" s="76">
        <v>2</v>
      </c>
      <c r="C9" s="76">
        <v>3</v>
      </c>
      <c r="D9" s="76">
        <v>4</v>
      </c>
      <c r="E9" s="77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8">
        <v>12</v>
      </c>
      <c r="M9" s="76">
        <v>13</v>
      </c>
      <c r="N9" s="76">
        <v>14</v>
      </c>
    </row>
    <row r="10" spans="1:87" s="66" customFormat="1" ht="54.75" customHeight="1" x14ac:dyDescent="0.2">
      <c r="A10" s="18" t="s">
        <v>136</v>
      </c>
      <c r="B10" s="7" t="s">
        <v>25</v>
      </c>
      <c r="C10" s="7" t="s">
        <v>51</v>
      </c>
      <c r="D10" s="59">
        <v>4.6100000000000003</v>
      </c>
      <c r="E10" s="8">
        <v>815</v>
      </c>
      <c r="F10" s="9">
        <v>4.75</v>
      </c>
      <c r="G10" s="10">
        <v>0.25</v>
      </c>
      <c r="H10" s="11">
        <f t="shared" ref="H10:H16" si="0">F10*G10</f>
        <v>1.1875</v>
      </c>
      <c r="I10" s="21"/>
      <c r="J10" s="21"/>
      <c r="K10" s="21"/>
      <c r="L10" s="64"/>
      <c r="M10" s="21"/>
      <c r="N10" s="21"/>
    </row>
    <row r="11" spans="1:87" s="66" customFormat="1" ht="14.25" customHeight="1" x14ac:dyDescent="0.2">
      <c r="A11" s="18" t="s">
        <v>137</v>
      </c>
      <c r="B11" s="12" t="s">
        <v>21</v>
      </c>
      <c r="C11" s="7" t="s">
        <v>52</v>
      </c>
      <c r="D11" s="59">
        <v>13.05</v>
      </c>
      <c r="E11" s="8">
        <v>2756</v>
      </c>
      <c r="F11" s="9">
        <v>16.2</v>
      </c>
      <c r="G11" s="10">
        <v>0.15</v>
      </c>
      <c r="H11" s="11">
        <f t="shared" si="0"/>
        <v>2.4299999999999997</v>
      </c>
      <c r="I11" s="21"/>
      <c r="J11" s="21"/>
      <c r="K11" s="21"/>
      <c r="L11" s="64"/>
      <c r="M11" s="21"/>
      <c r="N11" s="21"/>
    </row>
    <row r="12" spans="1:87" s="66" customFormat="1" ht="52.5" customHeight="1" x14ac:dyDescent="0.2">
      <c r="A12" s="47" t="s">
        <v>138</v>
      </c>
      <c r="B12" s="13" t="s">
        <v>22</v>
      </c>
      <c r="C12" s="7" t="s">
        <v>53</v>
      </c>
      <c r="D12" s="59">
        <v>7.1</v>
      </c>
      <c r="E12" s="8">
        <v>1537</v>
      </c>
      <c r="F12" s="9">
        <v>8.93</v>
      </c>
      <c r="G12" s="10">
        <v>3</v>
      </c>
      <c r="H12" s="11">
        <f t="shared" si="0"/>
        <v>26.79</v>
      </c>
      <c r="I12" s="21"/>
      <c r="J12" s="21"/>
      <c r="K12" s="21"/>
      <c r="L12" s="64"/>
      <c r="M12" s="21"/>
      <c r="N12" s="21"/>
    </row>
    <row r="13" spans="1:87" s="66" customFormat="1" ht="29.25" customHeight="1" x14ac:dyDescent="0.2">
      <c r="A13" s="112" t="s">
        <v>139</v>
      </c>
      <c r="B13" s="110" t="s">
        <v>23</v>
      </c>
      <c r="C13" s="7" t="s">
        <v>53</v>
      </c>
      <c r="D13" s="59">
        <v>7.1</v>
      </c>
      <c r="E13" s="8">
        <v>1537</v>
      </c>
      <c r="F13" s="9">
        <v>8.93</v>
      </c>
      <c r="G13" s="10">
        <v>0.3</v>
      </c>
      <c r="H13" s="11">
        <f t="shared" si="0"/>
        <v>2.6789999999999998</v>
      </c>
      <c r="I13" s="21"/>
      <c r="J13" s="21"/>
      <c r="K13" s="21"/>
      <c r="L13" s="64"/>
      <c r="M13" s="21"/>
      <c r="N13" s="21"/>
    </row>
    <row r="14" spans="1:87" s="66" customFormat="1" ht="14.25" customHeight="1" x14ac:dyDescent="0.2">
      <c r="A14" s="113"/>
      <c r="B14" s="123"/>
      <c r="C14" s="7" t="s">
        <v>52</v>
      </c>
      <c r="D14" s="59">
        <v>13.05</v>
      </c>
      <c r="E14" s="8">
        <v>2756</v>
      </c>
      <c r="F14" s="9">
        <v>16.2</v>
      </c>
      <c r="G14" s="10">
        <v>0.3</v>
      </c>
      <c r="H14" s="11">
        <f t="shared" si="0"/>
        <v>4.8599999999999994</v>
      </c>
      <c r="I14" s="21"/>
      <c r="J14" s="21"/>
      <c r="K14" s="21"/>
      <c r="L14" s="64"/>
      <c r="M14" s="21"/>
      <c r="N14" s="21"/>
    </row>
    <row r="15" spans="1:87" s="66" customFormat="1" ht="48" customHeight="1" x14ac:dyDescent="0.2">
      <c r="A15" s="113"/>
      <c r="B15" s="123"/>
      <c r="C15" s="7" t="s">
        <v>54</v>
      </c>
      <c r="D15" s="59">
        <v>13.05</v>
      </c>
      <c r="E15" s="8">
        <v>2779</v>
      </c>
      <c r="F15" s="9">
        <v>16.16</v>
      </c>
      <c r="G15" s="10">
        <v>0.25</v>
      </c>
      <c r="H15" s="11">
        <f t="shared" si="0"/>
        <v>4.04</v>
      </c>
      <c r="I15" s="21"/>
      <c r="J15" s="21"/>
      <c r="K15" s="21"/>
      <c r="L15" s="64"/>
      <c r="M15" s="21"/>
      <c r="N15" s="21"/>
    </row>
    <row r="16" spans="1:87" s="66" customFormat="1" ht="60" customHeight="1" x14ac:dyDescent="0.2">
      <c r="A16" s="114"/>
      <c r="B16" s="124"/>
      <c r="C16" s="7" t="s">
        <v>55</v>
      </c>
      <c r="D16" s="59">
        <v>4.6100000000000003</v>
      </c>
      <c r="E16" s="8">
        <v>815</v>
      </c>
      <c r="F16" s="9">
        <v>4.75</v>
      </c>
      <c r="G16" s="10">
        <v>0.2</v>
      </c>
      <c r="H16" s="11">
        <f t="shared" si="0"/>
        <v>0.95000000000000007</v>
      </c>
      <c r="I16" s="21"/>
      <c r="J16" s="21"/>
      <c r="K16" s="21"/>
      <c r="L16" s="64"/>
      <c r="M16" s="21"/>
      <c r="N16" s="21"/>
    </row>
    <row r="17" spans="1:22" ht="36" customHeight="1" x14ac:dyDescent="0.2">
      <c r="A17" s="112" t="s">
        <v>140</v>
      </c>
      <c r="B17" s="110" t="s">
        <v>24</v>
      </c>
      <c r="C17" s="7" t="s">
        <v>53</v>
      </c>
      <c r="D17" s="59">
        <v>7.1</v>
      </c>
      <c r="E17" s="8">
        <v>1537</v>
      </c>
      <c r="F17" s="9">
        <v>8.93</v>
      </c>
      <c r="G17" s="11">
        <v>2</v>
      </c>
      <c r="H17" s="11">
        <f t="shared" ref="H17:H24" si="1">F17*G17</f>
        <v>17.86</v>
      </c>
      <c r="I17" s="21"/>
      <c r="J17" s="21"/>
      <c r="K17" s="21"/>
      <c r="L17" s="64"/>
      <c r="M17" s="21"/>
      <c r="N17" s="21"/>
    </row>
    <row r="18" spans="1:22" ht="36" customHeight="1" x14ac:dyDescent="0.2">
      <c r="A18" s="113"/>
      <c r="B18" s="123"/>
      <c r="C18" s="7" t="s">
        <v>52</v>
      </c>
      <c r="D18" s="59">
        <v>13.05</v>
      </c>
      <c r="E18" s="8">
        <v>2756</v>
      </c>
      <c r="F18" s="9">
        <v>16.2</v>
      </c>
      <c r="G18" s="10">
        <v>1</v>
      </c>
      <c r="H18" s="11">
        <f t="shared" si="1"/>
        <v>16.2</v>
      </c>
      <c r="I18" s="21"/>
      <c r="J18" s="21"/>
      <c r="K18" s="21"/>
      <c r="L18" s="64"/>
      <c r="M18" s="21"/>
      <c r="N18" s="21"/>
    </row>
    <row r="19" spans="1:22" ht="51" customHeight="1" x14ac:dyDescent="0.2">
      <c r="A19" s="113"/>
      <c r="B19" s="123"/>
      <c r="C19" s="7" t="s">
        <v>54</v>
      </c>
      <c r="D19" s="59">
        <v>13.05</v>
      </c>
      <c r="E19" s="8">
        <v>2779</v>
      </c>
      <c r="F19" s="9">
        <v>16.16</v>
      </c>
      <c r="G19" s="10">
        <v>0.25</v>
      </c>
      <c r="H19" s="11">
        <f t="shared" si="1"/>
        <v>4.04</v>
      </c>
      <c r="I19" s="21"/>
      <c r="J19" s="21"/>
      <c r="K19" s="21"/>
      <c r="L19" s="64"/>
      <c r="M19" s="21"/>
      <c r="N19" s="21"/>
    </row>
    <row r="20" spans="1:22" ht="66.75" customHeight="1" x14ac:dyDescent="0.2">
      <c r="A20" s="114"/>
      <c r="B20" s="124"/>
      <c r="C20" s="7" t="s">
        <v>55</v>
      </c>
      <c r="D20" s="59">
        <v>4.6100000000000003</v>
      </c>
      <c r="E20" s="8">
        <v>815</v>
      </c>
      <c r="F20" s="9">
        <v>4.75</v>
      </c>
      <c r="G20" s="10">
        <v>0.2</v>
      </c>
      <c r="H20" s="11">
        <f t="shared" si="1"/>
        <v>0.95000000000000007</v>
      </c>
      <c r="I20" s="21"/>
      <c r="J20" s="21"/>
      <c r="K20" s="21"/>
      <c r="L20" s="64"/>
      <c r="M20" s="21"/>
      <c r="N20" s="21"/>
    </row>
    <row r="21" spans="1:22" s="66" customFormat="1" ht="38.25" customHeight="1" x14ac:dyDescent="0.2">
      <c r="A21" s="112" t="s">
        <v>141</v>
      </c>
      <c r="B21" s="110" t="s">
        <v>42</v>
      </c>
      <c r="C21" s="7" t="s">
        <v>53</v>
      </c>
      <c r="D21" s="59">
        <v>7.1</v>
      </c>
      <c r="E21" s="8">
        <v>1537</v>
      </c>
      <c r="F21" s="9">
        <v>8.93</v>
      </c>
      <c r="G21" s="10">
        <v>0.3</v>
      </c>
      <c r="H21" s="11">
        <f t="shared" si="1"/>
        <v>2.6789999999999998</v>
      </c>
      <c r="I21" s="21"/>
      <c r="J21" s="21"/>
      <c r="K21" s="21"/>
      <c r="L21" s="64"/>
      <c r="M21" s="21"/>
      <c r="N21" s="21"/>
    </row>
    <row r="22" spans="1:22" s="66" customFormat="1" ht="14.25" customHeight="1" x14ac:dyDescent="0.2">
      <c r="A22" s="113"/>
      <c r="B22" s="123"/>
      <c r="C22" s="7" t="s">
        <v>52</v>
      </c>
      <c r="D22" s="59">
        <v>13.05</v>
      </c>
      <c r="E22" s="8">
        <v>2756</v>
      </c>
      <c r="F22" s="9">
        <v>16.2</v>
      </c>
      <c r="G22" s="10">
        <v>0.3</v>
      </c>
      <c r="H22" s="11">
        <f t="shared" si="1"/>
        <v>4.8599999999999994</v>
      </c>
      <c r="I22" s="21"/>
      <c r="J22" s="21"/>
      <c r="K22" s="21"/>
      <c r="L22" s="64"/>
      <c r="M22" s="21"/>
      <c r="N22" s="21"/>
    </row>
    <row r="23" spans="1:22" s="66" customFormat="1" ht="55.5" customHeight="1" x14ac:dyDescent="0.2">
      <c r="A23" s="113"/>
      <c r="B23" s="123"/>
      <c r="C23" s="7" t="s">
        <v>54</v>
      </c>
      <c r="D23" s="59">
        <v>13.05</v>
      </c>
      <c r="E23" s="8">
        <v>2779</v>
      </c>
      <c r="F23" s="9">
        <v>16.16</v>
      </c>
      <c r="G23" s="10">
        <v>0.25</v>
      </c>
      <c r="H23" s="11">
        <f t="shared" si="1"/>
        <v>4.04</v>
      </c>
      <c r="I23" s="21"/>
      <c r="J23" s="21"/>
      <c r="K23" s="21"/>
      <c r="L23" s="64"/>
      <c r="M23" s="21"/>
      <c r="N23" s="21"/>
    </row>
    <row r="24" spans="1:22" s="66" customFormat="1" ht="56.25" customHeight="1" x14ac:dyDescent="0.2">
      <c r="A24" s="114"/>
      <c r="B24" s="124"/>
      <c r="C24" s="7" t="s">
        <v>55</v>
      </c>
      <c r="D24" s="59">
        <v>4.6100000000000003</v>
      </c>
      <c r="E24" s="8">
        <v>815</v>
      </c>
      <c r="F24" s="9">
        <v>4.75</v>
      </c>
      <c r="G24" s="10">
        <v>0.2</v>
      </c>
      <c r="H24" s="11">
        <f t="shared" si="1"/>
        <v>0.95000000000000007</v>
      </c>
      <c r="I24" s="21"/>
      <c r="J24" s="21"/>
      <c r="K24" s="21"/>
      <c r="L24" s="64"/>
      <c r="M24" s="21"/>
      <c r="N24" s="21"/>
    </row>
    <row r="25" spans="1:22" s="71" customFormat="1" ht="35.25" customHeight="1" x14ac:dyDescent="0.2">
      <c r="A25" s="18" t="s">
        <v>142</v>
      </c>
      <c r="B25" s="79" t="s">
        <v>56</v>
      </c>
      <c r="C25" s="7"/>
      <c r="D25" s="59"/>
      <c r="E25" s="8"/>
      <c r="F25" s="9"/>
      <c r="G25" s="10"/>
      <c r="H25" s="11"/>
      <c r="I25" s="21"/>
      <c r="J25" s="21"/>
      <c r="K25" s="21"/>
      <c r="L25" s="64"/>
      <c r="M25" s="21"/>
      <c r="N25" s="21"/>
    </row>
    <row r="26" spans="1:22" s="71" customFormat="1" ht="50.25" customHeight="1" x14ac:dyDescent="0.2">
      <c r="A26" s="18" t="s">
        <v>92</v>
      </c>
      <c r="B26" s="80" t="s">
        <v>82</v>
      </c>
      <c r="C26" s="81" t="s">
        <v>57</v>
      </c>
      <c r="D26" s="59"/>
      <c r="E26" s="82">
        <v>886.08</v>
      </c>
      <c r="F26" s="82">
        <f>E26/167.5</f>
        <v>5.2900298507462686</v>
      </c>
      <c r="G26" s="83">
        <v>0.25</v>
      </c>
      <c r="H26" s="84">
        <f>F26*G26</f>
        <v>1.3225074626865672</v>
      </c>
      <c r="I26" s="21"/>
      <c r="J26" s="21"/>
      <c r="K26" s="21"/>
      <c r="L26" s="64"/>
      <c r="M26" s="21"/>
      <c r="N26" s="21"/>
    </row>
    <row r="27" spans="1:22" s="71" customFormat="1" ht="32.25" customHeight="1" x14ac:dyDescent="0.2">
      <c r="A27" s="18" t="s">
        <v>93</v>
      </c>
      <c r="B27" s="80" t="s">
        <v>58</v>
      </c>
      <c r="C27" s="81" t="s">
        <v>57</v>
      </c>
      <c r="D27" s="59"/>
      <c r="E27" s="82">
        <v>886.08</v>
      </c>
      <c r="F27" s="82">
        <f>E27/167.5</f>
        <v>5.2900298507462686</v>
      </c>
      <c r="G27" s="82">
        <v>1.5</v>
      </c>
      <c r="H27" s="84">
        <f>F27*G27</f>
        <v>7.935044776119403</v>
      </c>
      <c r="I27" s="85"/>
      <c r="J27" s="85"/>
      <c r="K27" s="85"/>
      <c r="L27" s="84"/>
      <c r="M27" s="85"/>
      <c r="N27" s="84"/>
      <c r="O27" s="72"/>
      <c r="P27" s="72"/>
      <c r="Q27" s="72"/>
      <c r="R27" s="72"/>
      <c r="S27" s="72"/>
      <c r="T27" s="72"/>
      <c r="U27" s="72"/>
      <c r="V27" s="72"/>
    </row>
    <row r="28" spans="1:22" s="71" customFormat="1" ht="49.5" customHeight="1" x14ac:dyDescent="0.2">
      <c r="A28" s="18" t="s">
        <v>94</v>
      </c>
      <c r="B28" s="80" t="s">
        <v>59</v>
      </c>
      <c r="C28" s="81" t="s">
        <v>57</v>
      </c>
      <c r="D28" s="59"/>
      <c r="E28" s="82">
        <v>886.08</v>
      </c>
      <c r="F28" s="82">
        <f>E28/167.5</f>
        <v>5.2900298507462686</v>
      </c>
      <c r="G28" s="82">
        <v>0.75</v>
      </c>
      <c r="H28" s="84">
        <f>F28*G28</f>
        <v>3.9675223880597015</v>
      </c>
      <c r="I28" s="85"/>
      <c r="J28" s="86"/>
      <c r="K28" s="86"/>
      <c r="L28" s="84"/>
      <c r="M28" s="85"/>
      <c r="N28" s="84"/>
    </row>
    <row r="29" spans="1:22" s="71" customFormat="1" ht="51.75" customHeight="1" x14ac:dyDescent="0.2">
      <c r="A29" s="18" t="s">
        <v>96</v>
      </c>
      <c r="B29" s="87" t="s">
        <v>86</v>
      </c>
      <c r="C29" s="81"/>
      <c r="D29" s="59"/>
      <c r="E29" s="82"/>
      <c r="F29" s="82"/>
      <c r="G29" s="82"/>
      <c r="H29" s="84"/>
      <c r="I29" s="85"/>
      <c r="J29" s="86"/>
      <c r="K29" s="86"/>
      <c r="L29" s="84"/>
      <c r="M29" s="85"/>
      <c r="N29" s="84"/>
    </row>
    <row r="30" spans="1:22" s="71" customFormat="1" ht="33" customHeight="1" x14ac:dyDescent="0.2">
      <c r="A30" s="18" t="s">
        <v>97</v>
      </c>
      <c r="B30" s="81" t="s">
        <v>80</v>
      </c>
      <c r="C30" s="88" t="s">
        <v>60</v>
      </c>
      <c r="D30" s="59"/>
      <c r="E30" s="82">
        <v>1169</v>
      </c>
      <c r="F30" s="82">
        <f t="shared" ref="F30:F38" si="2">E30/167.5</f>
        <v>6.9791044776119406</v>
      </c>
      <c r="G30" s="83">
        <v>0.25</v>
      </c>
      <c r="H30" s="84">
        <f t="shared" ref="H30:H38" si="3">F30*G30</f>
        <v>1.7447761194029852</v>
      </c>
      <c r="I30" s="85"/>
      <c r="J30" s="86"/>
      <c r="K30" s="86"/>
      <c r="L30" s="84"/>
      <c r="M30" s="85"/>
      <c r="N30" s="84"/>
    </row>
    <row r="31" spans="1:22" s="71" customFormat="1" ht="38.25" customHeight="1" x14ac:dyDescent="0.2">
      <c r="A31" s="18" t="s">
        <v>98</v>
      </c>
      <c r="B31" s="88" t="s">
        <v>58</v>
      </c>
      <c r="C31" s="88" t="s">
        <v>60</v>
      </c>
      <c r="D31" s="89"/>
      <c r="E31" s="82">
        <v>1169</v>
      </c>
      <c r="F31" s="82">
        <f t="shared" si="2"/>
        <v>6.9791044776119406</v>
      </c>
      <c r="G31" s="82">
        <v>1.5</v>
      </c>
      <c r="H31" s="84">
        <f t="shared" si="3"/>
        <v>10.468656716417911</v>
      </c>
      <c r="I31" s="85"/>
      <c r="J31" s="85"/>
      <c r="K31" s="85"/>
      <c r="L31" s="84"/>
      <c r="M31" s="85"/>
      <c r="N31" s="84"/>
    </row>
    <row r="32" spans="1:22" s="71" customFormat="1" ht="40.5" customHeight="1" x14ac:dyDescent="0.2">
      <c r="A32" s="18" t="s">
        <v>99</v>
      </c>
      <c r="B32" s="88" t="s">
        <v>61</v>
      </c>
      <c r="C32" s="88" t="s">
        <v>60</v>
      </c>
      <c r="D32" s="89"/>
      <c r="E32" s="82">
        <v>1169</v>
      </c>
      <c r="F32" s="82">
        <f t="shared" si="2"/>
        <v>6.9791044776119406</v>
      </c>
      <c r="G32" s="82">
        <v>0.25</v>
      </c>
      <c r="H32" s="84">
        <f t="shared" si="3"/>
        <v>1.7447761194029852</v>
      </c>
      <c r="I32" s="85"/>
      <c r="J32" s="85"/>
      <c r="K32" s="85"/>
      <c r="L32" s="84"/>
      <c r="M32" s="85"/>
      <c r="N32" s="84"/>
    </row>
    <row r="33" spans="1:14" s="71" customFormat="1" ht="30.75" customHeight="1" x14ac:dyDescent="0.2">
      <c r="A33" s="18" t="s">
        <v>100</v>
      </c>
      <c r="B33" s="88" t="s">
        <v>62</v>
      </c>
      <c r="C33" s="88" t="s">
        <v>60</v>
      </c>
      <c r="D33" s="89"/>
      <c r="E33" s="82">
        <v>1169</v>
      </c>
      <c r="F33" s="82">
        <f t="shared" si="2"/>
        <v>6.9791044776119406</v>
      </c>
      <c r="G33" s="82">
        <v>0.5</v>
      </c>
      <c r="H33" s="84">
        <f t="shared" si="3"/>
        <v>3.4895522388059703</v>
      </c>
      <c r="I33" s="85"/>
      <c r="J33" s="85"/>
      <c r="K33" s="85"/>
      <c r="L33" s="90"/>
      <c r="M33" s="85"/>
      <c r="N33" s="84"/>
    </row>
    <row r="34" spans="1:14" s="71" customFormat="1" ht="39" customHeight="1" x14ac:dyDescent="0.2">
      <c r="A34" s="18" t="s">
        <v>101</v>
      </c>
      <c r="B34" s="81" t="s">
        <v>63</v>
      </c>
      <c r="C34" s="88" t="s">
        <v>60</v>
      </c>
      <c r="D34" s="86"/>
      <c r="E34" s="82">
        <v>1169</v>
      </c>
      <c r="F34" s="82">
        <f t="shared" si="2"/>
        <v>6.9791044776119406</v>
      </c>
      <c r="G34" s="82">
        <v>1</v>
      </c>
      <c r="H34" s="84">
        <f t="shared" si="3"/>
        <v>6.9791044776119406</v>
      </c>
      <c r="I34" s="85"/>
      <c r="J34" s="86"/>
      <c r="K34" s="85"/>
      <c r="L34" s="84"/>
      <c r="M34" s="86"/>
      <c r="N34" s="84"/>
    </row>
    <row r="35" spans="1:14" s="71" customFormat="1" ht="49.5" customHeight="1" x14ac:dyDescent="0.2">
      <c r="A35" s="18" t="s">
        <v>102</v>
      </c>
      <c r="B35" s="81" t="s">
        <v>69</v>
      </c>
      <c r="C35" s="88" t="s">
        <v>64</v>
      </c>
      <c r="D35" s="86"/>
      <c r="E35" s="82"/>
      <c r="F35" s="82">
        <v>76.12</v>
      </c>
      <c r="G35" s="82">
        <v>1</v>
      </c>
      <c r="H35" s="84">
        <f t="shared" si="3"/>
        <v>76.12</v>
      </c>
      <c r="I35" s="85"/>
      <c r="J35" s="86"/>
      <c r="K35" s="86"/>
      <c r="L35" s="84"/>
      <c r="M35" s="86"/>
      <c r="N35" s="84"/>
    </row>
    <row r="36" spans="1:14" s="71" customFormat="1" ht="34.5" customHeight="1" x14ac:dyDescent="0.2">
      <c r="A36" s="18" t="s">
        <v>103</v>
      </c>
      <c r="B36" s="81" t="s">
        <v>65</v>
      </c>
      <c r="C36" s="88" t="s">
        <v>66</v>
      </c>
      <c r="D36" s="86"/>
      <c r="E36" s="82"/>
      <c r="F36" s="82">
        <v>217.98</v>
      </c>
      <c r="G36" s="82">
        <v>0.25</v>
      </c>
      <c r="H36" s="84">
        <f t="shared" si="3"/>
        <v>54.494999999999997</v>
      </c>
      <c r="I36" s="85"/>
      <c r="J36" s="86"/>
      <c r="K36" s="86"/>
      <c r="L36" s="82"/>
      <c r="M36" s="86"/>
      <c r="N36" s="84"/>
    </row>
    <row r="37" spans="1:14" s="71" customFormat="1" ht="34.5" customHeight="1" x14ac:dyDescent="0.2">
      <c r="A37" s="18" t="s">
        <v>104</v>
      </c>
      <c r="B37" s="91" t="s">
        <v>67</v>
      </c>
      <c r="C37" s="88" t="s">
        <v>60</v>
      </c>
      <c r="D37" s="86"/>
      <c r="E37" s="82">
        <v>1169</v>
      </c>
      <c r="F37" s="82">
        <f>E37/167.5</f>
        <v>6.9791044776119406</v>
      </c>
      <c r="G37" s="82">
        <v>1</v>
      </c>
      <c r="H37" s="84">
        <f t="shared" si="3"/>
        <v>6.9791044776119406</v>
      </c>
      <c r="I37" s="85"/>
      <c r="J37" s="86"/>
      <c r="K37" s="85"/>
      <c r="L37" s="84"/>
      <c r="M37" s="86"/>
      <c r="N37" s="84"/>
    </row>
    <row r="38" spans="1:14" s="71" customFormat="1" ht="60.75" customHeight="1" x14ac:dyDescent="0.2">
      <c r="A38" s="47" t="s">
        <v>105</v>
      </c>
      <c r="B38" s="81" t="s">
        <v>83</v>
      </c>
      <c r="C38" s="92" t="s">
        <v>60</v>
      </c>
      <c r="D38" s="86"/>
      <c r="E38" s="82">
        <v>1169</v>
      </c>
      <c r="F38" s="82">
        <f t="shared" si="2"/>
        <v>6.9791044776119406</v>
      </c>
      <c r="G38" s="93">
        <v>2</v>
      </c>
      <c r="H38" s="84">
        <f t="shared" si="3"/>
        <v>13.958208955223881</v>
      </c>
      <c r="I38" s="86"/>
      <c r="J38" s="86"/>
      <c r="K38" s="86"/>
      <c r="L38" s="82"/>
      <c r="M38" s="86"/>
      <c r="N38" s="84"/>
    </row>
    <row r="39" spans="1:14" s="71" customFormat="1" ht="35.25" customHeight="1" x14ac:dyDescent="0.2">
      <c r="A39" s="18" t="s">
        <v>106</v>
      </c>
      <c r="B39" s="94" t="s">
        <v>68</v>
      </c>
      <c r="C39" s="88" t="s">
        <v>60</v>
      </c>
      <c r="D39" s="95"/>
      <c r="E39" s="82">
        <v>1169</v>
      </c>
      <c r="F39" s="82">
        <f>E39/167.5</f>
        <v>6.9791044776119406</v>
      </c>
      <c r="G39" s="82">
        <v>1.25</v>
      </c>
      <c r="H39" s="84">
        <f>F39*G39</f>
        <v>8.7238805970149258</v>
      </c>
      <c r="I39" s="85"/>
      <c r="J39" s="86"/>
      <c r="K39" s="86"/>
      <c r="L39" s="84"/>
      <c r="M39" s="85"/>
      <c r="N39" s="84"/>
    </row>
    <row r="40" spans="1:14" s="71" customFormat="1" ht="56.25" customHeight="1" x14ac:dyDescent="0.2">
      <c r="A40" s="18" t="s">
        <v>107</v>
      </c>
      <c r="B40" s="96" t="s">
        <v>84</v>
      </c>
      <c r="C40" s="97"/>
      <c r="D40" s="95"/>
      <c r="E40" s="90"/>
      <c r="F40" s="82"/>
      <c r="G40" s="90"/>
      <c r="H40" s="82"/>
      <c r="I40" s="95"/>
      <c r="J40" s="95"/>
      <c r="K40" s="95"/>
      <c r="L40" s="90"/>
      <c r="M40" s="95"/>
      <c r="N40" s="95"/>
    </row>
    <row r="41" spans="1:14" s="71" customFormat="1" ht="41.25" customHeight="1" x14ac:dyDescent="0.2">
      <c r="A41" s="18" t="s">
        <v>108</v>
      </c>
      <c r="B41" s="81" t="s">
        <v>80</v>
      </c>
      <c r="C41" s="88" t="s">
        <v>60</v>
      </c>
      <c r="D41" s="89"/>
      <c r="E41" s="82">
        <v>1169</v>
      </c>
      <c r="F41" s="82">
        <f>E41/167.5</f>
        <v>6.9791044776119406</v>
      </c>
      <c r="G41" s="83">
        <v>0.25</v>
      </c>
      <c r="H41" s="84">
        <f t="shared" ref="H41:H49" si="4">F41*G41</f>
        <v>1.7447761194029852</v>
      </c>
      <c r="I41" s="98"/>
      <c r="J41" s="98"/>
      <c r="K41" s="98"/>
      <c r="L41" s="99"/>
      <c r="M41" s="98"/>
      <c r="N41" s="84"/>
    </row>
    <row r="42" spans="1:14" s="71" customFormat="1" ht="36" customHeight="1" x14ac:dyDescent="0.2">
      <c r="A42" s="18" t="s">
        <v>109</v>
      </c>
      <c r="B42" s="88" t="s">
        <v>58</v>
      </c>
      <c r="C42" s="88" t="s">
        <v>60</v>
      </c>
      <c r="D42" s="89"/>
      <c r="E42" s="82">
        <v>1169</v>
      </c>
      <c r="F42" s="82">
        <f>E42/167.5</f>
        <v>6.9791044776119406</v>
      </c>
      <c r="G42" s="82">
        <v>1.5</v>
      </c>
      <c r="H42" s="84">
        <f t="shared" si="4"/>
        <v>10.468656716417911</v>
      </c>
      <c r="I42" s="85"/>
      <c r="J42" s="85"/>
      <c r="K42" s="85"/>
      <c r="L42" s="84"/>
      <c r="M42" s="85"/>
      <c r="N42" s="84"/>
    </row>
    <row r="43" spans="1:14" s="71" customFormat="1" ht="30.75" customHeight="1" x14ac:dyDescent="0.2">
      <c r="A43" s="18" t="s">
        <v>110</v>
      </c>
      <c r="B43" s="88" t="s">
        <v>61</v>
      </c>
      <c r="C43" s="88" t="s">
        <v>60</v>
      </c>
      <c r="D43" s="89"/>
      <c r="E43" s="82">
        <v>1169</v>
      </c>
      <c r="F43" s="82">
        <f>E43/167.5</f>
        <v>6.9791044776119406</v>
      </c>
      <c r="G43" s="82">
        <v>0.25</v>
      </c>
      <c r="H43" s="84">
        <f t="shared" si="4"/>
        <v>1.7447761194029852</v>
      </c>
      <c r="I43" s="85"/>
      <c r="J43" s="85"/>
      <c r="K43" s="85"/>
      <c r="L43" s="84"/>
      <c r="M43" s="85"/>
      <c r="N43" s="84"/>
    </row>
    <row r="44" spans="1:14" s="71" customFormat="1" ht="45.75" customHeight="1" x14ac:dyDescent="0.2">
      <c r="A44" s="18" t="s">
        <v>111</v>
      </c>
      <c r="B44" s="88" t="s">
        <v>62</v>
      </c>
      <c r="C44" s="88" t="s">
        <v>60</v>
      </c>
      <c r="D44" s="89"/>
      <c r="E44" s="82">
        <v>1169</v>
      </c>
      <c r="F44" s="82">
        <f>E44/167.5</f>
        <v>6.9791044776119406</v>
      </c>
      <c r="G44" s="82">
        <v>0.5</v>
      </c>
      <c r="H44" s="84">
        <f t="shared" si="4"/>
        <v>3.4895522388059703</v>
      </c>
      <c r="I44" s="85"/>
      <c r="J44" s="85"/>
      <c r="K44" s="85"/>
      <c r="L44" s="90"/>
      <c r="M44" s="85"/>
      <c r="N44" s="84"/>
    </row>
    <row r="45" spans="1:14" s="71" customFormat="1" ht="36.75" customHeight="1" x14ac:dyDescent="0.2">
      <c r="A45" s="18" t="s">
        <v>112</v>
      </c>
      <c r="B45" s="81" t="s">
        <v>63</v>
      </c>
      <c r="C45" s="88" t="s">
        <v>60</v>
      </c>
      <c r="D45" s="86"/>
      <c r="E45" s="82">
        <v>1169</v>
      </c>
      <c r="F45" s="82">
        <f>E45/167.5</f>
        <v>6.9791044776119406</v>
      </c>
      <c r="G45" s="82">
        <v>1</v>
      </c>
      <c r="H45" s="84">
        <f t="shared" si="4"/>
        <v>6.9791044776119406</v>
      </c>
      <c r="I45" s="85"/>
      <c r="J45" s="86"/>
      <c r="K45" s="85"/>
      <c r="L45" s="84"/>
      <c r="M45" s="86"/>
      <c r="N45" s="84"/>
    </row>
    <row r="46" spans="1:14" s="71" customFormat="1" ht="56.25" customHeight="1" x14ac:dyDescent="0.2">
      <c r="A46" s="18" t="s">
        <v>113</v>
      </c>
      <c r="B46" s="81" t="s">
        <v>69</v>
      </c>
      <c r="C46" s="88" t="s">
        <v>70</v>
      </c>
      <c r="D46" s="86"/>
      <c r="E46" s="82"/>
      <c r="F46" s="82">
        <v>76.12</v>
      </c>
      <c r="G46" s="82">
        <v>1</v>
      </c>
      <c r="H46" s="84">
        <f t="shared" si="4"/>
        <v>76.12</v>
      </c>
      <c r="I46" s="85"/>
      <c r="J46" s="86"/>
      <c r="K46" s="86"/>
      <c r="L46" s="84"/>
      <c r="M46" s="86"/>
      <c r="N46" s="84"/>
    </row>
    <row r="47" spans="1:14" s="71" customFormat="1" ht="40.5" customHeight="1" x14ac:dyDescent="0.2">
      <c r="A47" s="18" t="s">
        <v>114</v>
      </c>
      <c r="B47" s="81" t="s">
        <v>65</v>
      </c>
      <c r="C47" s="88" t="s">
        <v>66</v>
      </c>
      <c r="D47" s="86"/>
      <c r="E47" s="82"/>
      <c r="F47" s="82">
        <v>217.98</v>
      </c>
      <c r="G47" s="82">
        <v>0.25</v>
      </c>
      <c r="H47" s="84">
        <f t="shared" si="4"/>
        <v>54.494999999999997</v>
      </c>
      <c r="I47" s="85"/>
      <c r="J47" s="86"/>
      <c r="K47" s="86"/>
      <c r="L47" s="82"/>
      <c r="M47" s="86"/>
      <c r="N47" s="84"/>
    </row>
    <row r="48" spans="1:14" s="71" customFormat="1" ht="30" customHeight="1" x14ac:dyDescent="0.2">
      <c r="A48" s="18" t="s">
        <v>115</v>
      </c>
      <c r="B48" s="91" t="s">
        <v>67</v>
      </c>
      <c r="C48" s="88" t="s">
        <v>60</v>
      </c>
      <c r="D48" s="86"/>
      <c r="E48" s="82">
        <v>1169</v>
      </c>
      <c r="F48" s="82">
        <f>E48/167.5</f>
        <v>6.9791044776119406</v>
      </c>
      <c r="G48" s="82">
        <v>1</v>
      </c>
      <c r="H48" s="84">
        <f t="shared" si="4"/>
        <v>6.9791044776119406</v>
      </c>
      <c r="I48" s="85"/>
      <c r="J48" s="86"/>
      <c r="K48" s="85"/>
      <c r="L48" s="84"/>
      <c r="M48" s="86"/>
      <c r="N48" s="84"/>
    </row>
    <row r="49" spans="1:14" s="71" customFormat="1" ht="68.25" customHeight="1" x14ac:dyDescent="0.2">
      <c r="A49" s="47" t="s">
        <v>116</v>
      </c>
      <c r="B49" s="88" t="s">
        <v>83</v>
      </c>
      <c r="C49" s="92" t="s">
        <v>60</v>
      </c>
      <c r="D49" s="86"/>
      <c r="E49" s="82">
        <v>1169</v>
      </c>
      <c r="F49" s="82">
        <f>E49/167.5</f>
        <v>6.9791044776119406</v>
      </c>
      <c r="G49" s="93">
        <v>2</v>
      </c>
      <c r="H49" s="84">
        <f t="shared" si="4"/>
        <v>13.958208955223881</v>
      </c>
      <c r="I49" s="86"/>
      <c r="J49" s="86"/>
      <c r="K49" s="85"/>
      <c r="L49" s="82"/>
      <c r="M49" s="86"/>
      <c r="N49" s="84"/>
    </row>
    <row r="50" spans="1:14" s="71" customFormat="1" ht="36" customHeight="1" x14ac:dyDescent="0.2">
      <c r="A50" s="18" t="s">
        <v>117</v>
      </c>
      <c r="B50" s="94" t="s">
        <v>68</v>
      </c>
      <c r="C50" s="88" t="s">
        <v>60</v>
      </c>
      <c r="D50" s="95"/>
      <c r="E50" s="82">
        <v>1169</v>
      </c>
      <c r="F50" s="82">
        <f>E50/167.5</f>
        <v>6.9791044776119406</v>
      </c>
      <c r="G50" s="82">
        <v>1.25</v>
      </c>
      <c r="H50" s="84">
        <f>F50*G50</f>
        <v>8.7238805970149258</v>
      </c>
      <c r="I50" s="85"/>
      <c r="J50" s="86"/>
      <c r="K50" s="86"/>
      <c r="L50" s="84"/>
      <c r="M50" s="85"/>
      <c r="N50" s="84"/>
    </row>
    <row r="51" spans="1:14" s="71" customFormat="1" ht="93" customHeight="1" x14ac:dyDescent="0.2">
      <c r="A51" s="47" t="s">
        <v>143</v>
      </c>
      <c r="B51" s="96" t="s">
        <v>85</v>
      </c>
      <c r="C51" s="88"/>
      <c r="D51" s="95"/>
      <c r="E51" s="82"/>
      <c r="F51" s="82"/>
      <c r="G51" s="82"/>
      <c r="H51" s="84"/>
      <c r="I51" s="85"/>
      <c r="J51" s="86"/>
      <c r="K51" s="86"/>
      <c r="L51" s="84"/>
      <c r="M51" s="85"/>
      <c r="N51" s="84"/>
    </row>
    <row r="52" spans="1:14" s="71" customFormat="1" ht="36" customHeight="1" x14ac:dyDescent="0.2">
      <c r="A52" s="47" t="s">
        <v>118</v>
      </c>
      <c r="B52" s="81" t="s">
        <v>61</v>
      </c>
      <c r="C52" s="81" t="s">
        <v>57</v>
      </c>
      <c r="D52" s="95"/>
      <c r="E52" s="82">
        <v>886.08</v>
      </c>
      <c r="F52" s="82">
        <f>E52/167.5</f>
        <v>5.2900298507462686</v>
      </c>
      <c r="G52" s="82">
        <v>0.25</v>
      </c>
      <c r="H52" s="84">
        <f>F52*G52</f>
        <v>1.3225074626865672</v>
      </c>
      <c r="I52" s="85"/>
      <c r="J52" s="86"/>
      <c r="K52" s="86"/>
      <c r="L52" s="84"/>
      <c r="M52" s="85"/>
      <c r="N52" s="84"/>
    </row>
    <row r="53" spans="1:14" s="71" customFormat="1" ht="36" customHeight="1" x14ac:dyDescent="0.2">
      <c r="A53" s="18" t="s">
        <v>119</v>
      </c>
      <c r="B53" s="81" t="s">
        <v>71</v>
      </c>
      <c r="C53" s="81" t="s">
        <v>57</v>
      </c>
      <c r="D53" s="59"/>
      <c r="E53" s="82">
        <v>886.08</v>
      </c>
      <c r="F53" s="82">
        <f>E53/167.5</f>
        <v>5.2900298507462686</v>
      </c>
      <c r="G53" s="82">
        <v>1</v>
      </c>
      <c r="H53" s="84">
        <f t="shared" ref="H53:H66" si="5">F53*G53</f>
        <v>5.2900298507462686</v>
      </c>
      <c r="I53" s="85"/>
      <c r="J53" s="85"/>
      <c r="K53" s="85"/>
      <c r="L53" s="84"/>
      <c r="M53" s="85"/>
      <c r="N53" s="84"/>
    </row>
    <row r="54" spans="1:14" s="71" customFormat="1" ht="35.25" customHeight="1" x14ac:dyDescent="0.2">
      <c r="A54" s="18" t="s">
        <v>120</v>
      </c>
      <c r="B54" s="81" t="s">
        <v>81</v>
      </c>
      <c r="C54" s="81" t="s">
        <v>60</v>
      </c>
      <c r="D54" s="59"/>
      <c r="E54" s="82">
        <v>1603.02</v>
      </c>
      <c r="F54" s="82">
        <f>E54/167.5</f>
        <v>9.5702686567164186</v>
      </c>
      <c r="G54" s="82">
        <v>0.5</v>
      </c>
      <c r="H54" s="84">
        <f t="shared" si="5"/>
        <v>4.7851343283582093</v>
      </c>
      <c r="I54" s="85"/>
      <c r="J54" s="85"/>
      <c r="K54" s="85"/>
      <c r="L54" s="84"/>
      <c r="M54" s="85"/>
      <c r="N54" s="84"/>
    </row>
    <row r="55" spans="1:14" s="71" customFormat="1" ht="35.25" customHeight="1" x14ac:dyDescent="0.2">
      <c r="A55" s="18" t="s">
        <v>121</v>
      </c>
      <c r="B55" s="81" t="s">
        <v>72</v>
      </c>
      <c r="C55" s="81" t="s">
        <v>73</v>
      </c>
      <c r="D55" s="89"/>
      <c r="E55" s="82"/>
      <c r="F55" s="82">
        <v>100.34</v>
      </c>
      <c r="G55" s="82">
        <v>1</v>
      </c>
      <c r="H55" s="84">
        <f t="shared" si="5"/>
        <v>100.34</v>
      </c>
      <c r="I55" s="85"/>
      <c r="J55" s="85"/>
      <c r="K55" s="85"/>
      <c r="L55" s="84"/>
      <c r="M55" s="85"/>
      <c r="N55" s="84"/>
    </row>
    <row r="56" spans="1:14" s="71" customFormat="1" ht="31.5" customHeight="1" x14ac:dyDescent="0.2">
      <c r="A56" s="18" t="s">
        <v>122</v>
      </c>
      <c r="B56" s="81" t="s">
        <v>87</v>
      </c>
      <c r="C56" s="81" t="s">
        <v>74</v>
      </c>
      <c r="D56" s="86"/>
      <c r="E56" s="82"/>
      <c r="F56" s="82">
        <v>76.12</v>
      </c>
      <c r="G56" s="82">
        <v>1</v>
      </c>
      <c r="H56" s="84">
        <f t="shared" si="5"/>
        <v>76.12</v>
      </c>
      <c r="I56" s="85"/>
      <c r="J56" s="86"/>
      <c r="K56" s="85"/>
      <c r="L56" s="84"/>
      <c r="M56" s="86"/>
      <c r="N56" s="84"/>
    </row>
    <row r="57" spans="1:14" s="73" customFormat="1" ht="32.25" customHeight="1" x14ac:dyDescent="0.2">
      <c r="A57" s="112" t="s">
        <v>123</v>
      </c>
      <c r="B57" s="122" t="s">
        <v>88</v>
      </c>
      <c r="C57" s="74" t="s">
        <v>74</v>
      </c>
      <c r="D57" s="100"/>
      <c r="E57" s="83"/>
      <c r="F57" s="83">
        <v>217.98</v>
      </c>
      <c r="G57" s="83">
        <v>0.3</v>
      </c>
      <c r="H57" s="101">
        <f t="shared" si="5"/>
        <v>65.393999999999991</v>
      </c>
      <c r="I57" s="100"/>
      <c r="J57" s="100"/>
      <c r="K57" s="100"/>
      <c r="L57" s="83"/>
      <c r="M57" s="100"/>
      <c r="N57" s="101"/>
    </row>
    <row r="58" spans="1:14" s="71" customFormat="1" ht="28.5" customHeight="1" x14ac:dyDescent="0.2">
      <c r="A58" s="114"/>
      <c r="B58" s="122"/>
      <c r="C58" s="74" t="s">
        <v>57</v>
      </c>
      <c r="D58" s="59"/>
      <c r="E58" s="83">
        <v>886.08</v>
      </c>
      <c r="F58" s="83">
        <f t="shared" ref="F58:F66" si="6">E58/167.5</f>
        <v>5.2900298507462686</v>
      </c>
      <c r="G58" s="83">
        <v>0.3</v>
      </c>
      <c r="H58" s="101">
        <f t="shared" ref="H58:H64" si="7">F58*G58</f>
        <v>1.5870089552238806</v>
      </c>
      <c r="I58" s="102"/>
      <c r="J58" s="100"/>
      <c r="K58" s="102"/>
      <c r="L58" s="101"/>
      <c r="M58" s="100"/>
      <c r="N58" s="101"/>
    </row>
    <row r="59" spans="1:14" s="71" customFormat="1" ht="30.75" customHeight="1" x14ac:dyDescent="0.2">
      <c r="A59" s="18" t="s">
        <v>124</v>
      </c>
      <c r="B59" s="74" t="s">
        <v>67</v>
      </c>
      <c r="C59" s="74" t="s">
        <v>57</v>
      </c>
      <c r="D59" s="59"/>
      <c r="E59" s="83">
        <v>886.08</v>
      </c>
      <c r="F59" s="83">
        <f t="shared" si="6"/>
        <v>5.2900298507462686</v>
      </c>
      <c r="G59" s="83">
        <v>0.5</v>
      </c>
      <c r="H59" s="101">
        <f t="shared" si="7"/>
        <v>2.6450149253731343</v>
      </c>
      <c r="I59" s="102"/>
      <c r="J59" s="100"/>
      <c r="K59" s="102"/>
      <c r="L59" s="101"/>
      <c r="M59" s="100"/>
      <c r="N59" s="101"/>
    </row>
    <row r="60" spans="1:14" s="71" customFormat="1" ht="36.75" customHeight="1" x14ac:dyDescent="0.2">
      <c r="A60" s="112" t="s">
        <v>125</v>
      </c>
      <c r="B60" s="121" t="s">
        <v>77</v>
      </c>
      <c r="C60" s="74" t="s">
        <v>60</v>
      </c>
      <c r="D60" s="100"/>
      <c r="E60" s="83">
        <v>1603.02</v>
      </c>
      <c r="F60" s="83">
        <f t="shared" si="6"/>
        <v>9.5702686567164186</v>
      </c>
      <c r="G60" s="83">
        <v>1</v>
      </c>
      <c r="H60" s="101">
        <f t="shared" si="7"/>
        <v>9.5702686567164186</v>
      </c>
      <c r="I60" s="102"/>
      <c r="J60" s="100"/>
      <c r="K60" s="102"/>
      <c r="L60" s="101"/>
      <c r="M60" s="100"/>
      <c r="N60" s="21"/>
    </row>
    <row r="61" spans="1:14" s="71" customFormat="1" ht="25.5" customHeight="1" x14ac:dyDescent="0.2">
      <c r="A61" s="114"/>
      <c r="B61" s="121"/>
      <c r="C61" s="74" t="s">
        <v>57</v>
      </c>
      <c r="D61" s="59"/>
      <c r="E61" s="83">
        <v>886.08</v>
      </c>
      <c r="F61" s="83">
        <f t="shared" si="6"/>
        <v>5.2900298507462686</v>
      </c>
      <c r="G61" s="83">
        <v>2.5</v>
      </c>
      <c r="H61" s="101">
        <f t="shared" si="7"/>
        <v>13.225074626865672</v>
      </c>
      <c r="I61" s="102"/>
      <c r="J61" s="100"/>
      <c r="K61" s="100"/>
      <c r="L61" s="83"/>
      <c r="M61" s="100"/>
      <c r="N61" s="21"/>
    </row>
    <row r="62" spans="1:14" s="71" customFormat="1" ht="40.5" customHeight="1" x14ac:dyDescent="0.2">
      <c r="A62" s="112" t="s">
        <v>95</v>
      </c>
      <c r="B62" s="118" t="s">
        <v>78</v>
      </c>
      <c r="C62" s="74" t="s">
        <v>60</v>
      </c>
      <c r="D62" s="100"/>
      <c r="E62" s="83">
        <v>1603.02</v>
      </c>
      <c r="F62" s="83">
        <f t="shared" si="6"/>
        <v>9.5702686567164186</v>
      </c>
      <c r="G62" s="83">
        <v>1</v>
      </c>
      <c r="H62" s="101">
        <f>F62*G62</f>
        <v>9.5702686567164186</v>
      </c>
      <c r="I62" s="102"/>
      <c r="J62" s="100"/>
      <c r="K62" s="102"/>
      <c r="L62" s="101"/>
      <c r="M62" s="100"/>
      <c r="N62" s="101"/>
    </row>
    <row r="63" spans="1:14" s="71" customFormat="1" ht="40.5" customHeight="1" x14ac:dyDescent="0.2">
      <c r="A63" s="113"/>
      <c r="B63" s="119"/>
      <c r="C63" s="74" t="s">
        <v>57</v>
      </c>
      <c r="D63" s="59"/>
      <c r="E63" s="83">
        <v>886.08</v>
      </c>
      <c r="F63" s="83">
        <f>E63/167.5</f>
        <v>5.2900298507462686</v>
      </c>
      <c r="G63" s="83">
        <v>2.5</v>
      </c>
      <c r="H63" s="101">
        <f>F63*G63</f>
        <v>13.225074626865672</v>
      </c>
      <c r="I63" s="102"/>
      <c r="J63" s="100"/>
      <c r="K63" s="102"/>
      <c r="L63" s="101"/>
      <c r="M63" s="100"/>
      <c r="N63" s="101"/>
    </row>
    <row r="64" spans="1:14" s="73" customFormat="1" ht="36.75" customHeight="1" x14ac:dyDescent="0.2">
      <c r="A64" s="114"/>
      <c r="B64" s="120"/>
      <c r="C64" s="74" t="s">
        <v>79</v>
      </c>
      <c r="D64" s="21"/>
      <c r="E64" s="21"/>
      <c r="F64" s="83">
        <v>217.98</v>
      </c>
      <c r="G64" s="83">
        <v>0.25</v>
      </c>
      <c r="H64" s="101">
        <f t="shared" si="7"/>
        <v>54.494999999999997</v>
      </c>
      <c r="I64" s="102"/>
      <c r="J64" s="100"/>
      <c r="K64" s="100"/>
      <c r="L64" s="83"/>
      <c r="M64" s="100"/>
      <c r="N64" s="101"/>
    </row>
    <row r="65" spans="1:14" s="71" customFormat="1" ht="56.25" customHeight="1" x14ac:dyDescent="0.2">
      <c r="A65" s="18" t="s">
        <v>126</v>
      </c>
      <c r="B65" s="74" t="s">
        <v>75</v>
      </c>
      <c r="C65" s="81" t="s">
        <v>15</v>
      </c>
      <c r="D65" s="89"/>
      <c r="E65" s="82">
        <v>2941</v>
      </c>
      <c r="F65" s="82">
        <f t="shared" si="6"/>
        <v>17.558208955223879</v>
      </c>
      <c r="G65" s="82">
        <v>2</v>
      </c>
      <c r="H65" s="84">
        <f t="shared" si="5"/>
        <v>35.116417910447758</v>
      </c>
      <c r="I65" s="85"/>
      <c r="J65" s="86"/>
      <c r="K65" s="85"/>
      <c r="L65" s="84"/>
      <c r="M65" s="86"/>
      <c r="N65" s="84"/>
    </row>
    <row r="66" spans="1:14" s="71" customFormat="1" ht="51" customHeight="1" x14ac:dyDescent="0.2">
      <c r="A66" s="18" t="s">
        <v>127</v>
      </c>
      <c r="B66" s="74" t="s">
        <v>76</v>
      </c>
      <c r="C66" s="81" t="s">
        <v>57</v>
      </c>
      <c r="D66" s="89"/>
      <c r="E66" s="82">
        <v>886.08</v>
      </c>
      <c r="F66" s="82">
        <f t="shared" si="6"/>
        <v>5.2900298507462686</v>
      </c>
      <c r="G66" s="82">
        <v>1</v>
      </c>
      <c r="H66" s="84">
        <f t="shared" si="5"/>
        <v>5.2900298507462686</v>
      </c>
      <c r="I66" s="86"/>
      <c r="J66" s="86"/>
      <c r="K66" s="86"/>
      <c r="L66" s="82"/>
      <c r="M66" s="86"/>
      <c r="N66" s="84"/>
    </row>
    <row r="67" spans="1:14" ht="51.75" customHeight="1" x14ac:dyDescent="0.2">
      <c r="A67" s="112" t="s">
        <v>128</v>
      </c>
      <c r="B67" s="110" t="s">
        <v>43</v>
      </c>
      <c r="C67" s="7" t="s">
        <v>53</v>
      </c>
      <c r="D67" s="59">
        <v>7.1</v>
      </c>
      <c r="E67" s="8">
        <v>1537</v>
      </c>
      <c r="F67" s="9">
        <v>8.93</v>
      </c>
      <c r="G67" s="10">
        <v>64</v>
      </c>
      <c r="H67" s="11">
        <f>F67*G67</f>
        <v>571.52</v>
      </c>
      <c r="I67" s="21"/>
      <c r="J67" s="21"/>
      <c r="K67" s="21"/>
      <c r="L67" s="64"/>
      <c r="M67" s="21"/>
      <c r="N67" s="21"/>
    </row>
    <row r="68" spans="1:14" ht="35.25" customHeight="1" x14ac:dyDescent="0.2">
      <c r="A68" s="113"/>
      <c r="B68" s="111"/>
      <c r="C68" s="7" t="s">
        <v>52</v>
      </c>
      <c r="D68" s="59">
        <v>13.05</v>
      </c>
      <c r="E68" s="8">
        <v>2756</v>
      </c>
      <c r="F68" s="9">
        <v>16.02</v>
      </c>
      <c r="G68" s="10">
        <v>8</v>
      </c>
      <c r="H68" s="11">
        <f>F68*G68</f>
        <v>128.16</v>
      </c>
      <c r="I68" s="21"/>
      <c r="J68" s="21"/>
      <c r="K68" s="21"/>
      <c r="L68" s="64"/>
      <c r="M68" s="21"/>
      <c r="N68" s="21"/>
    </row>
    <row r="69" spans="1:14" s="66" customFormat="1" ht="30" customHeight="1" x14ac:dyDescent="0.2">
      <c r="A69" s="112" t="s">
        <v>129</v>
      </c>
      <c r="B69" s="110" t="s">
        <v>23</v>
      </c>
      <c r="C69" s="7" t="s">
        <v>53</v>
      </c>
      <c r="D69" s="59">
        <v>7.1</v>
      </c>
      <c r="E69" s="8">
        <v>1537</v>
      </c>
      <c r="F69" s="9">
        <v>8.93</v>
      </c>
      <c r="G69" s="10">
        <v>0.3</v>
      </c>
      <c r="H69" s="11">
        <f t="shared" ref="H69:H87" si="8">F69*G69</f>
        <v>2.6789999999999998</v>
      </c>
      <c r="I69" s="21"/>
      <c r="J69" s="21"/>
      <c r="K69" s="21"/>
      <c r="L69" s="64"/>
      <c r="M69" s="21"/>
      <c r="N69" s="21"/>
    </row>
    <row r="70" spans="1:14" s="66" customFormat="1" ht="14.25" customHeight="1" x14ac:dyDescent="0.2">
      <c r="A70" s="113"/>
      <c r="B70" s="125"/>
      <c r="C70" s="7" t="s">
        <v>52</v>
      </c>
      <c r="D70" s="59">
        <v>13.05</v>
      </c>
      <c r="E70" s="8">
        <v>2756</v>
      </c>
      <c r="F70" s="9">
        <v>16.02</v>
      </c>
      <c r="G70" s="10">
        <v>0.3</v>
      </c>
      <c r="H70" s="11">
        <f t="shared" si="8"/>
        <v>4.806</v>
      </c>
      <c r="I70" s="21"/>
      <c r="J70" s="21"/>
      <c r="K70" s="21"/>
      <c r="L70" s="64"/>
      <c r="M70" s="21"/>
      <c r="N70" s="21"/>
    </row>
    <row r="71" spans="1:14" s="66" customFormat="1" ht="52.5" customHeight="1" x14ac:dyDescent="0.2">
      <c r="A71" s="113"/>
      <c r="B71" s="125"/>
      <c r="C71" s="7" t="s">
        <v>54</v>
      </c>
      <c r="D71" s="59">
        <v>13.05</v>
      </c>
      <c r="E71" s="8">
        <v>2779</v>
      </c>
      <c r="F71" s="9">
        <v>16.16</v>
      </c>
      <c r="G71" s="10">
        <v>0.25</v>
      </c>
      <c r="H71" s="11">
        <f t="shared" si="8"/>
        <v>4.04</v>
      </c>
      <c r="I71" s="21"/>
      <c r="J71" s="21"/>
      <c r="K71" s="21"/>
      <c r="L71" s="64"/>
      <c r="M71" s="21"/>
      <c r="N71" s="21"/>
    </row>
    <row r="72" spans="1:14" s="66" customFormat="1" ht="56.25" customHeight="1" x14ac:dyDescent="0.2">
      <c r="A72" s="114"/>
      <c r="B72" s="111"/>
      <c r="C72" s="7" t="s">
        <v>51</v>
      </c>
      <c r="D72" s="59">
        <v>4.6100000000000003</v>
      </c>
      <c r="E72" s="8">
        <v>815</v>
      </c>
      <c r="F72" s="9">
        <v>4.75</v>
      </c>
      <c r="G72" s="10">
        <v>0.2</v>
      </c>
      <c r="H72" s="11">
        <f t="shared" si="8"/>
        <v>0.95000000000000007</v>
      </c>
      <c r="I72" s="21"/>
      <c r="J72" s="21"/>
      <c r="K72" s="21"/>
      <c r="L72" s="64"/>
      <c r="M72" s="21"/>
      <c r="N72" s="21"/>
    </row>
    <row r="73" spans="1:14" s="66" customFormat="1" ht="35.25" customHeight="1" x14ac:dyDescent="0.2">
      <c r="A73" s="112" t="s">
        <v>130</v>
      </c>
      <c r="B73" s="110" t="s">
        <v>44</v>
      </c>
      <c r="C73" s="7" t="s">
        <v>53</v>
      </c>
      <c r="D73" s="59">
        <v>7.1</v>
      </c>
      <c r="E73" s="8">
        <v>1537</v>
      </c>
      <c r="F73" s="9">
        <v>8.93</v>
      </c>
      <c r="G73" s="10">
        <v>0.3</v>
      </c>
      <c r="H73" s="11">
        <f t="shared" si="8"/>
        <v>2.6789999999999998</v>
      </c>
      <c r="I73" s="21"/>
      <c r="J73" s="21"/>
      <c r="K73" s="21"/>
      <c r="L73" s="64"/>
      <c r="M73" s="21"/>
      <c r="N73" s="21"/>
    </row>
    <row r="74" spans="1:14" s="66" customFormat="1" ht="14.25" customHeight="1" x14ac:dyDescent="0.2">
      <c r="A74" s="113"/>
      <c r="B74" s="125"/>
      <c r="C74" s="7" t="s">
        <v>52</v>
      </c>
      <c r="D74" s="59">
        <v>13.05</v>
      </c>
      <c r="E74" s="8">
        <v>2756</v>
      </c>
      <c r="F74" s="9">
        <v>16.02</v>
      </c>
      <c r="G74" s="10">
        <v>0.3</v>
      </c>
      <c r="H74" s="11">
        <f t="shared" si="8"/>
        <v>4.806</v>
      </c>
      <c r="I74" s="21"/>
      <c r="J74" s="21"/>
      <c r="K74" s="21"/>
      <c r="L74" s="64"/>
      <c r="M74" s="21"/>
      <c r="N74" s="21"/>
    </row>
    <row r="75" spans="1:14" s="66" customFormat="1" ht="61.5" customHeight="1" x14ac:dyDescent="0.2">
      <c r="A75" s="113"/>
      <c r="B75" s="125"/>
      <c r="C75" s="7" t="s">
        <v>54</v>
      </c>
      <c r="D75" s="59">
        <v>13.05</v>
      </c>
      <c r="E75" s="8">
        <v>2779</v>
      </c>
      <c r="F75" s="9">
        <v>16.16</v>
      </c>
      <c r="G75" s="10">
        <v>0.25</v>
      </c>
      <c r="H75" s="11">
        <f t="shared" si="8"/>
        <v>4.04</v>
      </c>
      <c r="I75" s="21"/>
      <c r="J75" s="21"/>
      <c r="K75" s="21"/>
      <c r="L75" s="64"/>
      <c r="M75" s="21"/>
      <c r="N75" s="21"/>
    </row>
    <row r="76" spans="1:14" s="66" customFormat="1" ht="64.5" customHeight="1" x14ac:dyDescent="0.2">
      <c r="A76" s="114"/>
      <c r="B76" s="111"/>
      <c r="C76" s="7" t="s">
        <v>55</v>
      </c>
      <c r="D76" s="59">
        <v>4.6100000000000003</v>
      </c>
      <c r="E76" s="8">
        <v>815</v>
      </c>
      <c r="F76" s="9">
        <v>4.75</v>
      </c>
      <c r="G76" s="10">
        <v>0.2</v>
      </c>
      <c r="H76" s="11">
        <f t="shared" si="8"/>
        <v>0.95000000000000007</v>
      </c>
      <c r="I76" s="21"/>
      <c r="J76" s="21"/>
      <c r="K76" s="21"/>
      <c r="L76" s="64"/>
      <c r="M76" s="21"/>
      <c r="N76" s="21"/>
    </row>
    <row r="77" spans="1:14" ht="36" customHeight="1" x14ac:dyDescent="0.2">
      <c r="A77" s="112" t="s">
        <v>131</v>
      </c>
      <c r="B77" s="110" t="s">
        <v>45</v>
      </c>
      <c r="C77" s="7" t="s">
        <v>53</v>
      </c>
      <c r="D77" s="59">
        <v>7.1</v>
      </c>
      <c r="E77" s="8">
        <v>1537</v>
      </c>
      <c r="F77" s="9">
        <v>8.93</v>
      </c>
      <c r="G77" s="11">
        <v>16</v>
      </c>
      <c r="H77" s="11">
        <f t="shared" si="8"/>
        <v>142.88</v>
      </c>
      <c r="I77" s="21"/>
      <c r="J77" s="21"/>
      <c r="K77" s="21"/>
      <c r="L77" s="64"/>
      <c r="M77" s="21"/>
      <c r="N77" s="21"/>
    </row>
    <row r="78" spans="1:14" ht="36" customHeight="1" x14ac:dyDescent="0.2">
      <c r="A78" s="113"/>
      <c r="B78" s="111"/>
      <c r="C78" s="7" t="s">
        <v>52</v>
      </c>
      <c r="D78" s="59">
        <v>13.05</v>
      </c>
      <c r="E78" s="8">
        <v>2756</v>
      </c>
      <c r="F78" s="9">
        <v>16.02</v>
      </c>
      <c r="G78" s="10">
        <v>4</v>
      </c>
      <c r="H78" s="11">
        <f t="shared" si="8"/>
        <v>64.08</v>
      </c>
      <c r="I78" s="21"/>
      <c r="J78" s="21"/>
      <c r="K78" s="21"/>
      <c r="L78" s="64"/>
      <c r="M78" s="21"/>
      <c r="N78" s="21"/>
    </row>
    <row r="79" spans="1:14" ht="43.5" customHeight="1" x14ac:dyDescent="0.2">
      <c r="A79" s="112" t="s">
        <v>132</v>
      </c>
      <c r="B79" s="110" t="s">
        <v>47</v>
      </c>
      <c r="C79" s="7" t="s">
        <v>53</v>
      </c>
      <c r="D79" s="59">
        <v>7.1</v>
      </c>
      <c r="E79" s="8">
        <v>1537</v>
      </c>
      <c r="F79" s="9">
        <v>8.93</v>
      </c>
      <c r="G79" s="10">
        <v>0.2</v>
      </c>
      <c r="H79" s="11">
        <f t="shared" si="8"/>
        <v>1.786</v>
      </c>
      <c r="I79" s="21"/>
      <c r="J79" s="21"/>
      <c r="K79" s="21"/>
      <c r="L79" s="64"/>
      <c r="M79" s="21"/>
      <c r="N79" s="21"/>
    </row>
    <row r="80" spans="1:14" ht="39" customHeight="1" x14ac:dyDescent="0.2">
      <c r="A80" s="113"/>
      <c r="B80" s="111"/>
      <c r="C80" s="7" t="s">
        <v>52</v>
      </c>
      <c r="D80" s="59">
        <v>13.05</v>
      </c>
      <c r="E80" s="8">
        <v>2756</v>
      </c>
      <c r="F80" s="9">
        <v>16.02</v>
      </c>
      <c r="G80" s="10">
        <v>0.1</v>
      </c>
      <c r="H80" s="11">
        <f t="shared" si="8"/>
        <v>1.6020000000000001</v>
      </c>
      <c r="I80" s="21"/>
      <c r="J80" s="21"/>
      <c r="K80" s="21"/>
      <c r="L80" s="64"/>
      <c r="M80" s="21"/>
      <c r="N80" s="21"/>
    </row>
    <row r="81" spans="1:87" ht="40.5" customHeight="1" x14ac:dyDescent="0.2">
      <c r="A81" s="112" t="s">
        <v>133</v>
      </c>
      <c r="B81" s="115" t="s">
        <v>46</v>
      </c>
      <c r="C81" s="7" t="s">
        <v>53</v>
      </c>
      <c r="D81" s="59">
        <v>7.1</v>
      </c>
      <c r="E81" s="8">
        <v>1537</v>
      </c>
      <c r="F81" s="9">
        <v>8.93</v>
      </c>
      <c r="G81" s="10">
        <v>0.3</v>
      </c>
      <c r="H81" s="11">
        <f t="shared" si="8"/>
        <v>2.6789999999999998</v>
      </c>
      <c r="I81" s="21"/>
      <c r="J81" s="21"/>
      <c r="K81" s="21"/>
      <c r="L81" s="64"/>
      <c r="M81" s="21"/>
      <c r="N81" s="21"/>
    </row>
    <row r="82" spans="1:87" ht="13.5" customHeight="1" x14ac:dyDescent="0.2">
      <c r="A82" s="113"/>
      <c r="B82" s="116"/>
      <c r="C82" s="7" t="s">
        <v>52</v>
      </c>
      <c r="D82" s="59">
        <v>13.05</v>
      </c>
      <c r="E82" s="8">
        <v>2756</v>
      </c>
      <c r="F82" s="9">
        <v>16.02</v>
      </c>
      <c r="G82" s="10">
        <v>0.25</v>
      </c>
      <c r="H82" s="11">
        <f t="shared" si="8"/>
        <v>4.0049999999999999</v>
      </c>
      <c r="I82" s="21"/>
      <c r="J82" s="21"/>
      <c r="K82" s="21"/>
      <c r="L82" s="64"/>
      <c r="M82" s="21"/>
      <c r="N82" s="21"/>
      <c r="CI82" s="66"/>
    </row>
    <row r="83" spans="1:87" ht="55.5" customHeight="1" x14ac:dyDescent="0.2">
      <c r="A83" s="113"/>
      <c r="B83" s="116"/>
      <c r="C83" s="7" t="s">
        <v>54</v>
      </c>
      <c r="D83" s="59">
        <v>13.05</v>
      </c>
      <c r="E83" s="8">
        <v>2779</v>
      </c>
      <c r="F83" s="9">
        <v>16.16</v>
      </c>
      <c r="G83" s="10">
        <v>0.25</v>
      </c>
      <c r="H83" s="11">
        <f t="shared" si="8"/>
        <v>4.04</v>
      </c>
      <c r="I83" s="21"/>
      <c r="J83" s="21"/>
      <c r="K83" s="21"/>
      <c r="L83" s="64"/>
      <c r="M83" s="21"/>
      <c r="N83" s="21"/>
      <c r="CI83" s="66"/>
    </row>
    <row r="84" spans="1:87" ht="51" customHeight="1" x14ac:dyDescent="0.2">
      <c r="A84" s="114"/>
      <c r="B84" s="117"/>
      <c r="C84" s="7" t="s">
        <v>51</v>
      </c>
      <c r="D84" s="59">
        <v>4.6100000000000003</v>
      </c>
      <c r="E84" s="14">
        <v>815</v>
      </c>
      <c r="F84" s="9">
        <v>4.75</v>
      </c>
      <c r="G84" s="10">
        <v>0.15</v>
      </c>
      <c r="H84" s="11">
        <f t="shared" si="8"/>
        <v>0.71250000000000002</v>
      </c>
      <c r="I84" s="21"/>
      <c r="J84" s="21"/>
      <c r="K84" s="21"/>
      <c r="L84" s="64"/>
      <c r="M84" s="21"/>
      <c r="N84" s="21"/>
    </row>
    <row r="85" spans="1:87" ht="41.25" customHeight="1" x14ac:dyDescent="0.2">
      <c r="A85" s="132" t="s">
        <v>134</v>
      </c>
      <c r="B85" s="110" t="s">
        <v>20</v>
      </c>
      <c r="C85" s="7" t="s">
        <v>53</v>
      </c>
      <c r="D85" s="59">
        <v>7.1</v>
      </c>
      <c r="E85" s="8">
        <v>1537</v>
      </c>
      <c r="F85" s="9">
        <v>8.93</v>
      </c>
      <c r="G85" s="11">
        <v>0.1</v>
      </c>
      <c r="H85" s="11">
        <f t="shared" si="8"/>
        <v>0.89300000000000002</v>
      </c>
      <c r="I85" s="21"/>
      <c r="J85" s="21"/>
      <c r="K85" s="21"/>
      <c r="L85" s="64"/>
      <c r="M85" s="21"/>
      <c r="N85" s="21"/>
    </row>
    <row r="86" spans="1:87" ht="56.25" customHeight="1" x14ac:dyDescent="0.2">
      <c r="A86" s="132"/>
      <c r="B86" s="111"/>
      <c r="C86" s="7" t="s">
        <v>55</v>
      </c>
      <c r="D86" s="59">
        <v>4.6100000000000003</v>
      </c>
      <c r="E86" s="14">
        <v>815</v>
      </c>
      <c r="F86" s="9">
        <v>4.75</v>
      </c>
      <c r="G86" s="11">
        <v>0.1</v>
      </c>
      <c r="H86" s="11">
        <f t="shared" si="8"/>
        <v>0.47500000000000003</v>
      </c>
      <c r="I86" s="21"/>
      <c r="J86" s="21"/>
      <c r="K86" s="21"/>
      <c r="L86" s="64"/>
      <c r="M86" s="21"/>
      <c r="N86" s="21"/>
      <c r="CI86" s="66"/>
    </row>
    <row r="87" spans="1:87" x14ac:dyDescent="0.2">
      <c r="A87" s="18" t="s">
        <v>135</v>
      </c>
      <c r="B87" s="7" t="s">
        <v>9</v>
      </c>
      <c r="C87" s="7" t="s">
        <v>15</v>
      </c>
      <c r="D87" s="59">
        <v>19</v>
      </c>
      <c r="E87" s="20">
        <v>3946</v>
      </c>
      <c r="F87" s="9">
        <v>22.94</v>
      </c>
      <c r="G87" s="19">
        <v>0.1</v>
      </c>
      <c r="H87" s="19">
        <f t="shared" si="8"/>
        <v>2.294</v>
      </c>
      <c r="I87" s="21"/>
      <c r="J87" s="21"/>
      <c r="K87" s="21"/>
      <c r="L87" s="64"/>
      <c r="M87" s="21"/>
      <c r="N87" s="21"/>
    </row>
    <row r="88" spans="1:87" x14ac:dyDescent="0.2">
      <c r="A88" s="18"/>
      <c r="B88" s="129" t="s">
        <v>37</v>
      </c>
      <c r="C88" s="130"/>
      <c r="D88" s="130"/>
      <c r="E88" s="130"/>
      <c r="F88" s="131"/>
      <c r="G88" s="15">
        <f>SUM(G10:G87)</f>
        <v>140.19999999999996</v>
      </c>
      <c r="H88" s="15">
        <f>SUM(H10:H87)</f>
        <v>1825.1990238805975</v>
      </c>
      <c r="I88" s="21"/>
      <c r="J88" s="21"/>
      <c r="K88" s="21"/>
      <c r="L88" s="64"/>
      <c r="M88" s="51" t="s">
        <v>37</v>
      </c>
      <c r="N88" s="52">
        <f>SUM(N10:N86)</f>
        <v>0</v>
      </c>
      <c r="CI88" s="66"/>
    </row>
    <row r="89" spans="1:87" x14ac:dyDescent="0.2">
      <c r="A89" s="18"/>
      <c r="B89" s="108" t="s">
        <v>11</v>
      </c>
      <c r="C89" s="109"/>
      <c r="D89" s="109"/>
      <c r="E89" s="109"/>
      <c r="F89" s="109"/>
      <c r="G89" s="103"/>
      <c r="H89" s="15">
        <f>SUM(H35:H36,H46:H47,H55:H57,H64)</f>
        <v>557.57900000000006</v>
      </c>
      <c r="I89" s="21"/>
      <c r="J89" s="21"/>
      <c r="K89" s="21"/>
      <c r="L89" s="64"/>
      <c r="M89" s="51"/>
      <c r="N89" s="52"/>
      <c r="CI89" s="66"/>
    </row>
    <row r="90" spans="1:87" ht="31.5" customHeight="1" x14ac:dyDescent="0.2">
      <c r="A90" s="18"/>
      <c r="B90" s="126" t="s">
        <v>8</v>
      </c>
      <c r="C90" s="127"/>
      <c r="D90" s="127"/>
      <c r="E90" s="127"/>
      <c r="F90" s="127"/>
      <c r="G90" s="128"/>
      <c r="H90" s="15">
        <f>(SUM(H88)-H89)/100*1.45</f>
        <v>18.380490346268658</v>
      </c>
      <c r="I90" s="21"/>
      <c r="J90" s="21"/>
      <c r="K90" s="21"/>
      <c r="L90" s="64"/>
      <c r="M90" s="51"/>
      <c r="N90" s="51"/>
    </row>
    <row r="91" spans="1:87" x14ac:dyDescent="0.2">
      <c r="A91" s="18"/>
      <c r="B91" s="129" t="s">
        <v>38</v>
      </c>
      <c r="C91" s="130"/>
      <c r="D91" s="130"/>
      <c r="E91" s="130"/>
      <c r="F91" s="130"/>
      <c r="G91" s="131"/>
      <c r="H91" s="15">
        <f>H88+H90</f>
        <v>1843.5795142268662</v>
      </c>
      <c r="I91" s="21"/>
      <c r="J91" s="21"/>
      <c r="K91" s="21"/>
      <c r="L91" s="64"/>
      <c r="M91" s="51" t="s">
        <v>38</v>
      </c>
      <c r="N91" s="52">
        <f>H88+H90+N88</f>
        <v>1843.5795142268662</v>
      </c>
    </row>
    <row r="92" spans="1:87" ht="8.25" customHeight="1" x14ac:dyDescent="0.2"/>
    <row r="93" spans="1:87" x14ac:dyDescent="0.2">
      <c r="A93" s="2" t="s">
        <v>17</v>
      </c>
      <c r="D93" s="58"/>
      <c r="E93" s="57"/>
      <c r="F93" s="3"/>
      <c r="G93" s="3"/>
      <c r="H93" s="2"/>
    </row>
    <row r="94" spans="1:87" x14ac:dyDescent="0.2">
      <c r="A94" s="2" t="s">
        <v>89</v>
      </c>
      <c r="E94" s="58" t="s">
        <v>90</v>
      </c>
      <c r="F94" s="57"/>
    </row>
    <row r="95" spans="1:87" ht="15" customHeight="1" x14ac:dyDescent="0.2">
      <c r="A95" s="2"/>
      <c r="E95" s="3"/>
      <c r="F95" s="57"/>
      <c r="G95" s="3"/>
      <c r="H95" s="2"/>
    </row>
    <row r="96" spans="1:87" x14ac:dyDescent="0.2">
      <c r="A96" s="2" t="s">
        <v>18</v>
      </c>
      <c r="E96" s="58"/>
      <c r="F96" s="57"/>
    </row>
    <row r="97" spans="1:6" ht="15.75" customHeight="1" x14ac:dyDescent="0.2">
      <c r="A97" s="2" t="s">
        <v>14</v>
      </c>
      <c r="E97" s="58" t="s">
        <v>10</v>
      </c>
      <c r="F97" s="57"/>
    </row>
    <row r="98" spans="1:6" x14ac:dyDescent="0.2">
      <c r="A98" s="2"/>
    </row>
  </sheetData>
  <mergeCells count="39">
    <mergeCell ref="A7:A8"/>
    <mergeCell ref="A21:A24"/>
    <mergeCell ref="B7:B8"/>
    <mergeCell ref="C7:H7"/>
    <mergeCell ref="I7:N7"/>
    <mergeCell ref="A1:N1"/>
    <mergeCell ref="A3:N3"/>
    <mergeCell ref="A4:N4"/>
    <mergeCell ref="A6:N6"/>
    <mergeCell ref="A2:H2"/>
    <mergeCell ref="B90:G90"/>
    <mergeCell ref="A17:A20"/>
    <mergeCell ref="B17:B20"/>
    <mergeCell ref="A69:A72"/>
    <mergeCell ref="B69:B72"/>
    <mergeCell ref="B91:G91"/>
    <mergeCell ref="B88:F88"/>
    <mergeCell ref="A85:A86"/>
    <mergeCell ref="B85:B86"/>
    <mergeCell ref="A77:A78"/>
    <mergeCell ref="B57:B58"/>
    <mergeCell ref="B13:B16"/>
    <mergeCell ref="A13:A16"/>
    <mergeCell ref="A67:A68"/>
    <mergeCell ref="A73:A76"/>
    <mergeCell ref="B73:B76"/>
    <mergeCell ref="B67:B68"/>
    <mergeCell ref="B21:B24"/>
    <mergeCell ref="A62:A64"/>
    <mergeCell ref="B89:F89"/>
    <mergeCell ref="B77:B78"/>
    <mergeCell ref="A79:A80"/>
    <mergeCell ref="A60:A61"/>
    <mergeCell ref="A57:A58"/>
    <mergeCell ref="B79:B80"/>
    <mergeCell ref="A81:A84"/>
    <mergeCell ref="B81:B84"/>
    <mergeCell ref="B62:B64"/>
    <mergeCell ref="B60:B61"/>
  </mergeCells>
  <phoneticPr fontId="1" type="noConversion"/>
  <pageMargins left="0.23622047244094491" right="0.23622047244094491" top="0.39370078740157483" bottom="0.35433070866141736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 Kastu suvestine</vt:lpstr>
      <vt:lpstr>6</vt:lpstr>
      <vt:lpstr>Sheet1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2020-03-03T10:55:59Z</cp:lastPrinted>
  <dcterms:created xsi:type="dcterms:W3CDTF">2007-02-13T07:28:35Z</dcterms:created>
  <dcterms:modified xsi:type="dcterms:W3CDTF">2020-12-07T15:02:23Z</dcterms:modified>
</cp:coreProperties>
</file>