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VPOS\MEDŽIAGA\TAPAI\"/>
    </mc:Choice>
  </mc:AlternateContent>
  <xr:revisionPtr revIDLastSave="0" documentId="8_{861663E2-C6F4-4DF7-8187-7A06699ED6BE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apas1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" i="1" l="1"/>
  <c r="D66" i="1"/>
  <c r="C66" i="1"/>
  <c r="M65" i="1"/>
  <c r="F65" i="1"/>
  <c r="H65" i="1" s="1"/>
  <c r="I65" i="1" s="1"/>
  <c r="J65" i="1" s="1"/>
  <c r="M64" i="1"/>
  <c r="F64" i="1"/>
  <c r="H64" i="1" s="1"/>
  <c r="I64" i="1" s="1"/>
  <c r="M63" i="1"/>
  <c r="F63" i="1"/>
  <c r="H63" i="1" s="1"/>
  <c r="I63" i="1" s="1"/>
  <c r="J63" i="1" s="1"/>
  <c r="M62" i="1"/>
  <c r="I62" i="1"/>
  <c r="F62" i="1"/>
  <c r="M61" i="1"/>
  <c r="F61" i="1"/>
  <c r="H61" i="1" s="1"/>
  <c r="I61" i="1" s="1"/>
  <c r="M60" i="1"/>
  <c r="F60" i="1"/>
  <c r="H60" i="1" s="1"/>
  <c r="I60" i="1" s="1"/>
  <c r="M59" i="1"/>
  <c r="F59" i="1"/>
  <c r="H59" i="1" s="1"/>
  <c r="I59" i="1" s="1"/>
  <c r="J59" i="1" s="1"/>
  <c r="M58" i="1"/>
  <c r="H58" i="1"/>
  <c r="I58" i="1" s="1"/>
  <c r="J58" i="1" s="1"/>
  <c r="F58" i="1"/>
  <c r="M57" i="1"/>
  <c r="F57" i="1"/>
  <c r="H57" i="1" s="1"/>
  <c r="I57" i="1" s="1"/>
  <c r="M56" i="1"/>
  <c r="F56" i="1"/>
  <c r="H56" i="1" s="1"/>
  <c r="I56" i="1" s="1"/>
  <c r="J56" i="1" s="1"/>
  <c r="M55" i="1"/>
  <c r="F55" i="1"/>
  <c r="H55" i="1" s="1"/>
  <c r="I55" i="1" s="1"/>
  <c r="M54" i="1"/>
  <c r="H54" i="1"/>
  <c r="I54" i="1" s="1"/>
  <c r="F54" i="1"/>
  <c r="M53" i="1"/>
  <c r="F53" i="1"/>
  <c r="H53" i="1" s="1"/>
  <c r="I53" i="1" s="1"/>
  <c r="J53" i="1" s="1"/>
  <c r="M52" i="1"/>
  <c r="G52" i="1"/>
  <c r="F52" i="1"/>
  <c r="H52" i="1" s="1"/>
  <c r="M51" i="1"/>
  <c r="H51" i="1"/>
  <c r="I51" i="1" s="1"/>
  <c r="F51" i="1"/>
  <c r="M50" i="1"/>
  <c r="F50" i="1"/>
  <c r="H50" i="1" s="1"/>
  <c r="I50" i="1" s="1"/>
  <c r="J50" i="1" s="1"/>
  <c r="M49" i="1"/>
  <c r="F49" i="1"/>
  <c r="H49" i="1" s="1"/>
  <c r="I49" i="1" s="1"/>
  <c r="M48" i="1"/>
  <c r="F48" i="1"/>
  <c r="H48" i="1" s="1"/>
  <c r="I48" i="1" s="1"/>
  <c r="M47" i="1"/>
  <c r="F47" i="1"/>
  <c r="H47" i="1" s="1"/>
  <c r="I47" i="1" s="1"/>
  <c r="J47" i="1" s="1"/>
  <c r="M46" i="1"/>
  <c r="H46" i="1"/>
  <c r="I46" i="1" s="1"/>
  <c r="J46" i="1" s="1"/>
  <c r="F46" i="1"/>
  <c r="M45" i="1"/>
  <c r="F45" i="1"/>
  <c r="H45" i="1" s="1"/>
  <c r="I45" i="1" s="1"/>
  <c r="J45" i="1" s="1"/>
  <c r="M44" i="1"/>
  <c r="F44" i="1"/>
  <c r="H44" i="1" s="1"/>
  <c r="I44" i="1" s="1"/>
  <c r="M43" i="1"/>
  <c r="F43" i="1"/>
  <c r="H43" i="1" s="1"/>
  <c r="I43" i="1" s="1"/>
  <c r="L42" i="1"/>
  <c r="L66" i="1" s="1"/>
  <c r="K42" i="1"/>
  <c r="F42" i="1"/>
  <c r="H42" i="1" s="1"/>
  <c r="I42" i="1" s="1"/>
  <c r="M41" i="1"/>
  <c r="F41" i="1"/>
  <c r="H41" i="1" s="1"/>
  <c r="I41" i="1" s="1"/>
  <c r="J41" i="1" s="1"/>
  <c r="M40" i="1"/>
  <c r="H40" i="1"/>
  <c r="I40" i="1" s="1"/>
  <c r="J40" i="1" s="1"/>
  <c r="F40" i="1"/>
  <c r="M39" i="1"/>
  <c r="F39" i="1"/>
  <c r="H39" i="1" s="1"/>
  <c r="I39" i="1" s="1"/>
  <c r="J39" i="1" s="1"/>
  <c r="M38" i="1"/>
  <c r="F38" i="1"/>
  <c r="H38" i="1" s="1"/>
  <c r="I38" i="1" s="1"/>
  <c r="M37" i="1"/>
  <c r="F37" i="1"/>
  <c r="H37" i="1" s="1"/>
  <c r="I37" i="1" s="1"/>
  <c r="M36" i="1"/>
  <c r="H36" i="1"/>
  <c r="I36" i="1" s="1"/>
  <c r="F36" i="1"/>
  <c r="M35" i="1"/>
  <c r="F35" i="1"/>
  <c r="H35" i="1" s="1"/>
  <c r="I35" i="1" s="1"/>
  <c r="J35" i="1" s="1"/>
  <c r="M34" i="1"/>
  <c r="F34" i="1"/>
  <c r="H34" i="1" s="1"/>
  <c r="I34" i="1" s="1"/>
  <c r="M33" i="1"/>
  <c r="F33" i="1"/>
  <c r="H33" i="1" s="1"/>
  <c r="I33" i="1" s="1"/>
  <c r="M32" i="1"/>
  <c r="H32" i="1"/>
  <c r="I32" i="1" s="1"/>
  <c r="J32" i="1" s="1"/>
  <c r="F32" i="1"/>
  <c r="M31" i="1"/>
  <c r="I31" i="1"/>
  <c r="H31" i="1"/>
  <c r="F31" i="1"/>
  <c r="M30" i="1"/>
  <c r="F30" i="1"/>
  <c r="H30" i="1" s="1"/>
  <c r="I30" i="1" s="1"/>
  <c r="J30" i="1" s="1"/>
  <c r="M29" i="1"/>
  <c r="F29" i="1"/>
  <c r="H29" i="1" s="1"/>
  <c r="I29" i="1" s="1"/>
  <c r="M28" i="1"/>
  <c r="H28" i="1"/>
  <c r="I28" i="1" s="1"/>
  <c r="F28" i="1"/>
  <c r="M27" i="1"/>
  <c r="F27" i="1"/>
  <c r="H27" i="1" s="1"/>
  <c r="I27" i="1" s="1"/>
  <c r="J27" i="1" s="1"/>
  <c r="M26" i="1"/>
  <c r="F26" i="1"/>
  <c r="H26" i="1" s="1"/>
  <c r="I26" i="1" s="1"/>
  <c r="J26" i="1" s="1"/>
  <c r="M25" i="1"/>
  <c r="F25" i="1"/>
  <c r="H25" i="1" s="1"/>
  <c r="I25" i="1" s="1"/>
  <c r="M24" i="1"/>
  <c r="F24" i="1"/>
  <c r="H24" i="1" s="1"/>
  <c r="I24" i="1" s="1"/>
  <c r="J24" i="1" s="1"/>
  <c r="M23" i="1"/>
  <c r="H23" i="1"/>
  <c r="I23" i="1" s="1"/>
  <c r="J23" i="1" s="1"/>
  <c r="F23" i="1"/>
  <c r="M22" i="1"/>
  <c r="F22" i="1"/>
  <c r="H22" i="1" s="1"/>
  <c r="I22" i="1" s="1"/>
  <c r="M21" i="1"/>
  <c r="F21" i="1"/>
  <c r="H21" i="1" s="1"/>
  <c r="I21" i="1" s="1"/>
  <c r="J21" i="1" s="1"/>
  <c r="M20" i="1"/>
  <c r="F20" i="1"/>
  <c r="H20" i="1" s="1"/>
  <c r="I20" i="1" s="1"/>
  <c r="J20" i="1" s="1"/>
  <c r="M19" i="1"/>
  <c r="I19" i="1"/>
  <c r="H19" i="1"/>
  <c r="F19" i="1"/>
  <c r="M18" i="1"/>
  <c r="F18" i="1"/>
  <c r="H18" i="1" s="1"/>
  <c r="I18" i="1" s="1"/>
  <c r="J18" i="1" s="1"/>
  <c r="M17" i="1"/>
  <c r="F17" i="1"/>
  <c r="H17" i="1" s="1"/>
  <c r="I17" i="1" s="1"/>
  <c r="J17" i="1" s="1"/>
  <c r="M16" i="1"/>
  <c r="H16" i="1"/>
  <c r="I16" i="1" s="1"/>
  <c r="F16" i="1"/>
  <c r="M15" i="1"/>
  <c r="H15" i="1"/>
  <c r="I15" i="1" s="1"/>
  <c r="J15" i="1" s="1"/>
  <c r="F15" i="1"/>
  <c r="M14" i="1"/>
  <c r="F14" i="1"/>
  <c r="H14" i="1" s="1"/>
  <c r="I14" i="1" s="1"/>
  <c r="M13" i="1"/>
  <c r="F13" i="1"/>
  <c r="H13" i="1" s="1"/>
  <c r="I13" i="1" s="1"/>
  <c r="M12" i="1"/>
  <c r="F12" i="1"/>
  <c r="H12" i="1" s="1"/>
  <c r="I12" i="1" s="1"/>
  <c r="J12" i="1" s="1"/>
  <c r="M11" i="1"/>
  <c r="I11" i="1"/>
  <c r="J11" i="1" s="1"/>
  <c r="H11" i="1"/>
  <c r="F11" i="1"/>
  <c r="M10" i="1"/>
  <c r="F10" i="1"/>
  <c r="H10" i="1" s="1"/>
  <c r="I10" i="1" s="1"/>
  <c r="M9" i="1"/>
  <c r="F9" i="1"/>
  <c r="H9" i="1" s="1"/>
  <c r="I9" i="1" s="1"/>
  <c r="J9" i="1" s="1"/>
  <c r="M8" i="1"/>
  <c r="H8" i="1"/>
  <c r="I8" i="1" s="1"/>
  <c r="J8" i="1" s="1"/>
  <c r="F8" i="1"/>
  <c r="M7" i="1"/>
  <c r="F7" i="1"/>
  <c r="H7" i="1" s="1"/>
  <c r="I7" i="1" s="1"/>
  <c r="J7" i="1" s="1"/>
  <c r="M6" i="1"/>
  <c r="F6" i="1"/>
  <c r="H6" i="1" s="1"/>
  <c r="J13" i="1" l="1"/>
  <c r="J22" i="1"/>
  <c r="J36" i="1"/>
  <c r="M42" i="1"/>
  <c r="J51" i="1"/>
  <c r="J57" i="1"/>
  <c r="J16" i="1"/>
  <c r="J19" i="1"/>
  <c r="J25" i="1"/>
  <c r="J34" i="1"/>
  <c r="J49" i="1"/>
  <c r="J61" i="1"/>
  <c r="J64" i="1"/>
  <c r="J14" i="1"/>
  <c r="J28" i="1"/>
  <c r="J31" i="1"/>
  <c r="J37" i="1"/>
  <c r="J43" i="1"/>
  <c r="J54" i="1"/>
  <c r="J29" i="1"/>
  <c r="J38" i="1"/>
  <c r="J44" i="1"/>
  <c r="J55" i="1"/>
  <c r="J62" i="1"/>
  <c r="J10" i="1"/>
  <c r="J33" i="1"/>
  <c r="J60" i="1"/>
  <c r="M66" i="1"/>
  <c r="I6" i="1"/>
  <c r="H66" i="1"/>
  <c r="J42" i="1"/>
  <c r="I52" i="1"/>
  <c r="J52" i="1" s="1"/>
  <c r="K66" i="1"/>
  <c r="G66" i="1"/>
  <c r="I66" i="1" l="1"/>
  <c r="J6" i="1"/>
  <c r="J66" i="1" s="1"/>
</calcChain>
</file>

<file path=xl/sharedStrings.xml><?xml version="1.0" encoding="utf-8"?>
<sst xmlns="http://schemas.openxmlformats.org/spreadsheetml/2006/main" count="78" uniqueCount="76">
  <si>
    <t>Nr.</t>
  </si>
  <si>
    <t>Savivaldybės  pavadinimas</t>
  </si>
  <si>
    <t>2020 "natūralūs" nuostoliai</t>
  </si>
  <si>
    <t>Spėjami COVID-19 nuostoliai</t>
  </si>
  <si>
    <t>Kompensuotinos papildomos išlaidos, įvertinus išlaidų sutaupymus kompensacijoms pagal Transporto lengvatų įstatyme nustatytas lengvatas</t>
  </si>
  <si>
    <t>2017 m.</t>
  </si>
  <si>
    <t>2018 m.</t>
  </si>
  <si>
    <t>2019 m.</t>
  </si>
  <si>
    <t>Vidutinis 2 laikotarpių augimas</t>
  </si>
  <si>
    <t>2020 m.</t>
  </si>
  <si>
    <t>Vilniaus miesto</t>
  </si>
  <si>
    <t>Alytaus miesto</t>
  </si>
  <si>
    <t>Birštono</t>
  </si>
  <si>
    <t>Druskininkų</t>
  </si>
  <si>
    <t>Kauno miesto</t>
  </si>
  <si>
    <t>Klaipėdos miesto</t>
  </si>
  <si>
    <t>Marijampolės</t>
  </si>
  <si>
    <t>Neringos</t>
  </si>
  <si>
    <t>Palangos miesto</t>
  </si>
  <si>
    <t>Panevėžio miesto</t>
  </si>
  <si>
    <t>Šiaulių miesto</t>
  </si>
  <si>
    <t xml:space="preserve">Visagino </t>
  </si>
  <si>
    <t>Akmenės rajono</t>
  </si>
  <si>
    <t>Alytaus rajono</t>
  </si>
  <si>
    <t>Anykščių rajono</t>
  </si>
  <si>
    <t>Biržų rajono</t>
  </si>
  <si>
    <t>Ignalinos rajono</t>
  </si>
  <si>
    <t>Jonavos rajono</t>
  </si>
  <si>
    <t>Joniškio rajono</t>
  </si>
  <si>
    <t>Jurbarko rajono</t>
  </si>
  <si>
    <t>Kaišiadorių rajono</t>
  </si>
  <si>
    <t>Kauno rajono</t>
  </si>
  <si>
    <t>Kėdainių rajono</t>
  </si>
  <si>
    <t>Kelmės rajono</t>
  </si>
  <si>
    <t>Klaipėdos rajono</t>
  </si>
  <si>
    <t>Kretingos rajono</t>
  </si>
  <si>
    <t>Kupiškio rajono</t>
  </si>
  <si>
    <t>Lazdijų rajono</t>
  </si>
  <si>
    <t>Mažeikių rajono</t>
  </si>
  <si>
    <t>Molėtų rajono</t>
  </si>
  <si>
    <t>Pakruojo rajono</t>
  </si>
  <si>
    <t>Panevėžio rajono</t>
  </si>
  <si>
    <t>Pasvalio rajono</t>
  </si>
  <si>
    <t>Plungės rajono</t>
  </si>
  <si>
    <t>Prienų rajono</t>
  </si>
  <si>
    <t>Radviliškio rajono</t>
  </si>
  <si>
    <t>Raseinių rajono</t>
  </si>
  <si>
    <t>Rokiškio rajono</t>
  </si>
  <si>
    <t>Skuodo rajono</t>
  </si>
  <si>
    <t>Šakių rajono</t>
  </si>
  <si>
    <t>Šalčininkų rajono</t>
  </si>
  <si>
    <t>Šiaulių rajono</t>
  </si>
  <si>
    <t>Šilalės rajono</t>
  </si>
  <si>
    <t>Šilutės rajono</t>
  </si>
  <si>
    <t>Širvintų rajono</t>
  </si>
  <si>
    <t>Švenčionių rajono</t>
  </si>
  <si>
    <t>Tauragės rajono</t>
  </si>
  <si>
    <t>Telšių rajono</t>
  </si>
  <si>
    <t>Trakų rajono</t>
  </si>
  <si>
    <t>Ukmergės rajono</t>
  </si>
  <si>
    <t>Utenos rajono</t>
  </si>
  <si>
    <t>Varėnos rajono</t>
  </si>
  <si>
    <t>Vilkaviškio rajono</t>
  </si>
  <si>
    <t>Vilniaus rajono</t>
  </si>
  <si>
    <t>Zarasų</t>
  </si>
  <si>
    <t xml:space="preserve">Elektrėnų </t>
  </si>
  <si>
    <t>Kalvarijos</t>
  </si>
  <si>
    <t xml:space="preserve">Kazlų Rūdos </t>
  </si>
  <si>
    <t xml:space="preserve">Pagėgių </t>
  </si>
  <si>
    <t xml:space="preserve">Rietavo </t>
  </si>
  <si>
    <t>IŠ VISO:</t>
  </si>
  <si>
    <t>tūkst. eurų</t>
  </si>
  <si>
    <t>Išlaidų kompensacijoms pagal Transporto lengvatų įstatyme nustatytas lengvatas pokytis (2020 m. palyginti su 2019 m.)   (11=10-9)</t>
  </si>
  <si>
    <t>INFORMACIJA APIE SAVIVALDYBIŲ 2020 METŲ PAPILDOMAS IŠLAIDAS, PATIRTAS VYKDANT ĮSIPAREIGOJIMUS VIETINIO TRANSPORTO VEŽĖJAMS, KURIE NEGAVO PAJAMŲ DĖL SU COVID-19 PANDEMIJA SUSIJUSIŲ KELEIVIŲ VEŽIMO APRIBOJIMŲ</t>
  </si>
  <si>
    <t xml:space="preserve">Savivaldybės patirtos išlaidos dėl keleivių vežimo įmonių nuostolių, patiriamų vykdant viešąsias keleivių vežimo paslaugas keleiviniu kelių transportu miesto ir priemiesčio maršrutais </t>
  </si>
  <si>
    <t>Savivaldybės patirtos išlaidos pagal Lietuvos Respublikos transporto lengvatų įstatyme nustatytas lengvatas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</si>
</sst>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4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6"/>
      <name val="Times New Roman"/>
      <family val="1"/>
      <charset val="186"/>
    </font>
    <font>
      <b/>
      <sz val="9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3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6" fillId="0" borderId="4" xfId="0" applyFont="1" applyFill="1" applyBorder="1"/>
    <xf numFmtId="0" fontId="6" fillId="0" borderId="5" xfId="0" applyFont="1" applyFill="1" applyBorder="1"/>
    <xf numFmtId="164" fontId="6" fillId="0" borderId="5" xfId="0" applyNumberFormat="1" applyFont="1" applyFill="1" applyBorder="1"/>
    <xf numFmtId="165" fontId="6" fillId="0" borderId="5" xfId="1" applyNumberFormat="1" applyFont="1" applyFill="1" applyBorder="1"/>
    <xf numFmtId="164" fontId="10" fillId="0" borderId="5" xfId="0" applyNumberFormat="1" applyFont="1" applyFill="1" applyBorder="1" applyAlignment="1">
      <alignment horizontal="center"/>
    </xf>
    <xf numFmtId="164" fontId="6" fillId="0" borderId="6" xfId="0" applyNumberFormat="1" applyFont="1" applyFill="1" applyBorder="1"/>
    <xf numFmtId="0" fontId="6" fillId="0" borderId="7" xfId="0" applyFont="1" applyFill="1" applyBorder="1"/>
    <xf numFmtId="164" fontId="6" fillId="0" borderId="7" xfId="0" applyNumberFormat="1" applyFont="1" applyFill="1" applyBorder="1"/>
    <xf numFmtId="165" fontId="6" fillId="0" borderId="7" xfId="1" applyNumberFormat="1" applyFont="1" applyFill="1" applyBorder="1"/>
    <xf numFmtId="164" fontId="6" fillId="0" borderId="8" xfId="0" applyNumberFormat="1" applyFont="1" applyFill="1" applyBorder="1"/>
    <xf numFmtId="164" fontId="6" fillId="0" borderId="7" xfId="0" applyNumberFormat="1" applyFont="1" applyFill="1" applyBorder="1" applyAlignment="1">
      <alignment horizontal="right"/>
    </xf>
    <xf numFmtId="164" fontId="10" fillId="0" borderId="7" xfId="0" applyNumberFormat="1" applyFont="1" applyFill="1" applyBorder="1" applyAlignment="1">
      <alignment horizontal="center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vertical="center" wrapText="1"/>
    </xf>
    <xf numFmtId="164" fontId="8" fillId="0" borderId="10" xfId="0" applyNumberFormat="1" applyFont="1" applyFill="1" applyBorder="1" applyAlignment="1">
      <alignment wrapText="1"/>
    </xf>
    <xf numFmtId="164" fontId="10" fillId="0" borderId="10" xfId="0" applyNumberFormat="1" applyFont="1" applyFill="1" applyBorder="1"/>
    <xf numFmtId="0" fontId="10" fillId="0" borderId="10" xfId="0" applyFont="1" applyFill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1" xfId="0" applyNumberFormat="1" applyFont="1" applyFill="1" applyBorder="1"/>
    <xf numFmtId="164" fontId="2" fillId="0" borderId="0" xfId="0" applyNumberFormat="1" applyFont="1" applyFill="1"/>
    <xf numFmtId="0" fontId="11" fillId="0" borderId="0" xfId="0" applyFont="1" applyFill="1"/>
    <xf numFmtId="0" fontId="12" fillId="0" borderId="0" xfId="0" applyFont="1" applyFill="1"/>
    <xf numFmtId="0" fontId="7" fillId="0" borderId="0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wrapText="1"/>
    </xf>
    <xf numFmtId="0" fontId="1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topLeftCell="B1" workbookViewId="0">
      <selection activeCell="F6" sqref="F6"/>
    </sheetView>
  </sheetViews>
  <sheetFormatPr defaultColWidth="9.109375" defaultRowHeight="13.2" x14ac:dyDescent="0.25"/>
  <cols>
    <col min="1" max="1" width="2.5546875" style="1" hidden="1" customWidth="1"/>
    <col min="2" max="2" width="13.5546875" style="2" customWidth="1"/>
    <col min="3" max="4" width="8.109375" style="2" customWidth="1"/>
    <col min="5" max="5" width="8.109375" style="1" customWidth="1"/>
    <col min="6" max="6" width="9.109375" style="1" customWidth="1"/>
    <col min="7" max="7" width="8.5546875" style="1" customWidth="1"/>
    <col min="8" max="8" width="8.44140625" style="1" customWidth="1"/>
    <col min="9" max="9" width="9" style="1" customWidth="1"/>
    <col min="10" max="10" width="15.88671875" style="1" customWidth="1"/>
    <col min="11" max="12" width="9.109375" style="1" customWidth="1"/>
    <col min="13" max="13" width="14.6640625" style="1" customWidth="1"/>
    <col min="14" max="16384" width="9.109375" style="1"/>
  </cols>
  <sheetData>
    <row r="1" spans="1:13" ht="48" customHeight="1" x14ac:dyDescent="0.25">
      <c r="B1" s="33" t="s">
        <v>73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2" customHeight="1" x14ac:dyDescent="0.25">
      <c r="H2" s="34"/>
      <c r="I2" s="35"/>
      <c r="J2" s="35"/>
      <c r="M2" s="30" t="s">
        <v>71</v>
      </c>
    </row>
    <row r="3" spans="1:13" ht="57" customHeight="1" x14ac:dyDescent="0.25">
      <c r="A3" s="36" t="s">
        <v>0</v>
      </c>
      <c r="B3" s="38" t="s">
        <v>1</v>
      </c>
      <c r="C3" s="40" t="s">
        <v>74</v>
      </c>
      <c r="D3" s="40"/>
      <c r="E3" s="40"/>
      <c r="F3" s="40"/>
      <c r="G3" s="40"/>
      <c r="H3" s="40" t="s">
        <v>2</v>
      </c>
      <c r="I3" s="39" t="s">
        <v>3</v>
      </c>
      <c r="J3" s="41" t="s">
        <v>4</v>
      </c>
      <c r="K3" s="39" t="s">
        <v>75</v>
      </c>
      <c r="L3" s="39"/>
      <c r="M3" s="38" t="s">
        <v>72</v>
      </c>
    </row>
    <row r="4" spans="1:13" ht="38.25" customHeight="1" x14ac:dyDescent="0.25">
      <c r="A4" s="37"/>
      <c r="B4" s="39"/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40"/>
      <c r="I4" s="39"/>
      <c r="J4" s="41"/>
      <c r="K4" s="3" t="s">
        <v>7</v>
      </c>
      <c r="L4" s="3" t="s">
        <v>9</v>
      </c>
      <c r="M4" s="39"/>
    </row>
    <row r="5" spans="1:13" ht="8.25" customHeight="1" x14ac:dyDescent="0.25">
      <c r="A5" s="4"/>
      <c r="B5" s="5"/>
      <c r="C5" s="6">
        <v>1</v>
      </c>
      <c r="D5" s="6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</row>
    <row r="6" spans="1:13" ht="12" customHeight="1" x14ac:dyDescent="0.25">
      <c r="A6" s="8">
        <v>1</v>
      </c>
      <c r="B6" s="9" t="s">
        <v>10</v>
      </c>
      <c r="C6" s="10">
        <v>13789</v>
      </c>
      <c r="D6" s="10">
        <v>17411</v>
      </c>
      <c r="E6" s="10">
        <v>23924</v>
      </c>
      <c r="F6" s="11">
        <f>IF(E6=0,0,AVERAGE((D6-C6)/C6,(E6-D6)/D6))</f>
        <v>0.31837350330636693</v>
      </c>
      <c r="G6" s="10">
        <v>40194</v>
      </c>
      <c r="H6" s="10">
        <f t="shared" ref="H6:H61" si="0">E6*(1+F6)</f>
        <v>31540.767693101527</v>
      </c>
      <c r="I6" s="10">
        <f t="shared" ref="I6:I65" si="1">IF((G6-H6)&gt;0,(G6-H6),0)</f>
        <v>8653.2323068984733</v>
      </c>
      <c r="J6" s="12">
        <f t="shared" ref="J6:J47" si="2">IF((I6+M6)&gt;0,(I6+M6),"")</f>
        <v>2227.2323068984733</v>
      </c>
      <c r="K6" s="10">
        <v>18093</v>
      </c>
      <c r="L6" s="10">
        <v>11667</v>
      </c>
      <c r="M6" s="13">
        <f t="shared" ref="M6:M65" si="3">+L6-K6</f>
        <v>-6426</v>
      </c>
    </row>
    <row r="7" spans="1:13" ht="12" customHeight="1" x14ac:dyDescent="0.25">
      <c r="A7" s="8">
        <v>2</v>
      </c>
      <c r="B7" s="14" t="s">
        <v>11</v>
      </c>
      <c r="C7" s="15">
        <v>18.29</v>
      </c>
      <c r="D7" s="15">
        <v>56.93</v>
      </c>
      <c r="E7" s="15">
        <v>224.32</v>
      </c>
      <c r="F7" s="16">
        <f t="shared" ref="F7:F65" si="4">IF(E7=0,0,AVERAGE((D7-C7)/C7,(E7-D7)/D7))</f>
        <v>2.5264536930959016</v>
      </c>
      <c r="G7" s="15">
        <v>344.87</v>
      </c>
      <c r="H7" s="15">
        <f t="shared" si="0"/>
        <v>791.05409243527265</v>
      </c>
      <c r="I7" s="15">
        <f t="shared" si="1"/>
        <v>0</v>
      </c>
      <c r="J7" s="12" t="str">
        <f t="shared" si="2"/>
        <v/>
      </c>
      <c r="K7" s="15">
        <v>451.94</v>
      </c>
      <c r="L7" s="15">
        <v>284.23</v>
      </c>
      <c r="M7" s="17">
        <f t="shared" si="3"/>
        <v>-167.70999999999998</v>
      </c>
    </row>
    <row r="8" spans="1:13" ht="12" customHeight="1" x14ac:dyDescent="0.25">
      <c r="A8" s="8">
        <v>3</v>
      </c>
      <c r="B8" s="14" t="s">
        <v>12</v>
      </c>
      <c r="C8" s="15"/>
      <c r="D8" s="15"/>
      <c r="E8" s="15"/>
      <c r="F8" s="16">
        <f t="shared" si="4"/>
        <v>0</v>
      </c>
      <c r="G8" s="15"/>
      <c r="H8" s="15">
        <f t="shared" si="0"/>
        <v>0</v>
      </c>
      <c r="I8" s="15">
        <f t="shared" si="1"/>
        <v>0</v>
      </c>
      <c r="J8" s="12" t="str">
        <f t="shared" si="2"/>
        <v/>
      </c>
      <c r="K8" s="15">
        <v>56.89</v>
      </c>
      <c r="L8" s="15">
        <v>30.32</v>
      </c>
      <c r="M8" s="17">
        <f t="shared" si="3"/>
        <v>-26.57</v>
      </c>
    </row>
    <row r="9" spans="1:13" ht="12" customHeight="1" x14ac:dyDescent="0.25">
      <c r="A9" s="8">
        <v>4</v>
      </c>
      <c r="B9" s="14" t="s">
        <v>13</v>
      </c>
      <c r="C9" s="15">
        <v>243.7</v>
      </c>
      <c r="D9" s="15">
        <v>291</v>
      </c>
      <c r="E9" s="15">
        <v>325</v>
      </c>
      <c r="F9" s="16">
        <f t="shared" si="4"/>
        <v>0.1554647917909322</v>
      </c>
      <c r="G9" s="15">
        <v>370.6</v>
      </c>
      <c r="H9" s="15">
        <f t="shared" si="0"/>
        <v>375.52605733205297</v>
      </c>
      <c r="I9" s="15">
        <f t="shared" si="1"/>
        <v>0</v>
      </c>
      <c r="J9" s="12" t="str">
        <f t="shared" si="2"/>
        <v/>
      </c>
      <c r="K9" s="15">
        <v>208.1</v>
      </c>
      <c r="L9" s="15">
        <v>122.2</v>
      </c>
      <c r="M9" s="17">
        <f t="shared" si="3"/>
        <v>-85.899999999999991</v>
      </c>
    </row>
    <row r="10" spans="1:13" ht="12" customHeight="1" x14ac:dyDescent="0.25">
      <c r="A10" s="8">
        <v>5</v>
      </c>
      <c r="B10" s="14" t="s">
        <v>14</v>
      </c>
      <c r="C10" s="15">
        <v>1471.8</v>
      </c>
      <c r="D10" s="15">
        <v>755.4</v>
      </c>
      <c r="E10" s="18">
        <v>2802.2</v>
      </c>
      <c r="F10" s="16">
        <f t="shared" si="4"/>
        <v>1.1114034664507138</v>
      </c>
      <c r="G10" s="18">
        <v>10011.200000000001</v>
      </c>
      <c r="H10" s="15">
        <f t="shared" si="0"/>
        <v>5916.5747936881899</v>
      </c>
      <c r="I10" s="15">
        <f t="shared" si="1"/>
        <v>4094.6252063118109</v>
      </c>
      <c r="J10" s="19">
        <f t="shared" si="2"/>
        <v>246.92520631181014</v>
      </c>
      <c r="K10" s="15">
        <v>14129.7</v>
      </c>
      <c r="L10" s="15">
        <v>10282</v>
      </c>
      <c r="M10" s="17">
        <f t="shared" si="3"/>
        <v>-3847.7000000000007</v>
      </c>
    </row>
    <row r="11" spans="1:13" ht="12" customHeight="1" x14ac:dyDescent="0.25">
      <c r="A11" s="8">
        <v>6</v>
      </c>
      <c r="B11" s="14" t="s">
        <v>15</v>
      </c>
      <c r="C11" s="15">
        <v>215.2</v>
      </c>
      <c r="D11" s="15">
        <v>92.7</v>
      </c>
      <c r="E11" s="15">
        <v>99</v>
      </c>
      <c r="F11" s="16">
        <f t="shared" si="4"/>
        <v>-0.25063837658353483</v>
      </c>
      <c r="G11" s="15">
        <v>2581.1999999999998</v>
      </c>
      <c r="H11" s="15">
        <f t="shared" si="0"/>
        <v>74.186800718230046</v>
      </c>
      <c r="I11" s="15">
        <f t="shared" si="1"/>
        <v>2507.0131992817696</v>
      </c>
      <c r="J11" s="19">
        <f t="shared" si="2"/>
        <v>1411.61319928177</v>
      </c>
      <c r="K11" s="15">
        <v>5147.2</v>
      </c>
      <c r="L11" s="15">
        <v>4051.8</v>
      </c>
      <c r="M11" s="17">
        <f t="shared" si="3"/>
        <v>-1095.3999999999996</v>
      </c>
    </row>
    <row r="12" spans="1:13" ht="12" customHeight="1" x14ac:dyDescent="0.25">
      <c r="A12" s="8">
        <v>7</v>
      </c>
      <c r="B12" s="14" t="s">
        <v>16</v>
      </c>
      <c r="C12" s="15">
        <v>183.1</v>
      </c>
      <c r="D12" s="15">
        <v>185.5</v>
      </c>
      <c r="E12" s="20">
        <v>155.69999999999999</v>
      </c>
      <c r="F12" s="16">
        <f t="shared" si="4"/>
        <v>-7.3769654394738135E-2</v>
      </c>
      <c r="G12" s="20">
        <v>201.6</v>
      </c>
      <c r="H12" s="15">
        <f t="shared" si="0"/>
        <v>144.21406481073927</v>
      </c>
      <c r="I12" s="15">
        <f t="shared" si="1"/>
        <v>57.385935189260721</v>
      </c>
      <c r="J12" s="19" t="str">
        <f t="shared" si="2"/>
        <v/>
      </c>
      <c r="K12" s="15">
        <v>256.10000000000002</v>
      </c>
      <c r="L12" s="15">
        <v>145.9</v>
      </c>
      <c r="M12" s="17">
        <f t="shared" si="3"/>
        <v>-110.20000000000002</v>
      </c>
    </row>
    <row r="13" spans="1:13" ht="12" customHeight="1" x14ac:dyDescent="0.25">
      <c r="A13" s="8">
        <v>8</v>
      </c>
      <c r="B13" s="14" t="s">
        <v>17</v>
      </c>
      <c r="C13" s="15">
        <v>0</v>
      </c>
      <c r="D13" s="15"/>
      <c r="E13" s="15"/>
      <c r="F13" s="16">
        <f t="shared" si="4"/>
        <v>0</v>
      </c>
      <c r="G13" s="15"/>
      <c r="H13" s="15">
        <f t="shared" si="0"/>
        <v>0</v>
      </c>
      <c r="I13" s="15">
        <f t="shared" si="1"/>
        <v>0</v>
      </c>
      <c r="J13" s="19" t="str">
        <f t="shared" si="2"/>
        <v/>
      </c>
      <c r="K13" s="15">
        <v>62.6</v>
      </c>
      <c r="L13" s="15">
        <v>48.2</v>
      </c>
      <c r="M13" s="17">
        <f t="shared" si="3"/>
        <v>-14.399999999999999</v>
      </c>
    </row>
    <row r="14" spans="1:13" ht="12" customHeight="1" x14ac:dyDescent="0.25">
      <c r="A14" s="8">
        <v>9</v>
      </c>
      <c r="B14" s="14" t="s">
        <v>18</v>
      </c>
      <c r="C14" s="15">
        <v>165.2</v>
      </c>
      <c r="D14" s="15">
        <v>142.19999999999999</v>
      </c>
      <c r="E14" s="15">
        <v>149</v>
      </c>
      <c r="F14" s="16">
        <f t="shared" si="4"/>
        <v>-4.5702604863729047E-2</v>
      </c>
      <c r="G14" s="15">
        <v>244.6</v>
      </c>
      <c r="H14" s="15">
        <f t="shared" si="0"/>
        <v>142.19031187530439</v>
      </c>
      <c r="I14" s="15">
        <f t="shared" si="1"/>
        <v>102.40968812469561</v>
      </c>
      <c r="J14" s="19">
        <f t="shared" si="2"/>
        <v>75.609688124695595</v>
      </c>
      <c r="K14" s="15">
        <v>84.2</v>
      </c>
      <c r="L14" s="15">
        <v>57.4</v>
      </c>
      <c r="M14" s="17">
        <f t="shared" si="3"/>
        <v>-26.800000000000004</v>
      </c>
    </row>
    <row r="15" spans="1:13" ht="12" customHeight="1" x14ac:dyDescent="0.25">
      <c r="A15" s="8">
        <v>10</v>
      </c>
      <c r="B15" s="14" t="s">
        <v>19</v>
      </c>
      <c r="C15" s="15">
        <v>221.9</v>
      </c>
      <c r="D15" s="15">
        <v>401.1</v>
      </c>
      <c r="E15" s="15">
        <v>398.2</v>
      </c>
      <c r="F15" s="16">
        <f t="shared" si="4"/>
        <v>0.40017043037010996</v>
      </c>
      <c r="G15" s="15">
        <v>707.5</v>
      </c>
      <c r="H15" s="15">
        <f t="shared" si="0"/>
        <v>557.5478653733777</v>
      </c>
      <c r="I15" s="15">
        <f t="shared" si="1"/>
        <v>149.9521346266223</v>
      </c>
      <c r="J15" s="19" t="str">
        <f t="shared" si="2"/>
        <v/>
      </c>
      <c r="K15" s="15">
        <v>1624.1</v>
      </c>
      <c r="L15" s="15">
        <v>955.7</v>
      </c>
      <c r="M15" s="17">
        <f t="shared" si="3"/>
        <v>-668.39999999999986</v>
      </c>
    </row>
    <row r="16" spans="1:13" ht="12" customHeight="1" x14ac:dyDescent="0.25">
      <c r="A16" s="8">
        <v>11</v>
      </c>
      <c r="B16" s="14" t="s">
        <v>20</v>
      </c>
      <c r="C16" s="15">
        <v>116.4</v>
      </c>
      <c r="D16" s="15">
        <v>708.1</v>
      </c>
      <c r="E16" s="15">
        <v>879.4</v>
      </c>
      <c r="F16" s="16">
        <f t="shared" si="4"/>
        <v>2.6626241585463446</v>
      </c>
      <c r="G16" s="15">
        <v>2095.4</v>
      </c>
      <c r="H16" s="15">
        <f t="shared" si="0"/>
        <v>3220.9116850256555</v>
      </c>
      <c r="I16" s="15">
        <f t="shared" si="1"/>
        <v>0</v>
      </c>
      <c r="J16" s="19" t="str">
        <f t="shared" si="2"/>
        <v/>
      </c>
      <c r="K16" s="15">
        <v>2664.6</v>
      </c>
      <c r="L16" s="15">
        <v>1611.3</v>
      </c>
      <c r="M16" s="17">
        <f t="shared" si="3"/>
        <v>-1053.3</v>
      </c>
    </row>
    <row r="17" spans="1:13" ht="12" customHeight="1" x14ac:dyDescent="0.25">
      <c r="A17" s="8">
        <v>12</v>
      </c>
      <c r="B17" s="14" t="s">
        <v>21</v>
      </c>
      <c r="C17" s="15">
        <v>30.513000000000002</v>
      </c>
      <c r="D17" s="15">
        <v>38.734000000000002</v>
      </c>
      <c r="E17" s="15">
        <v>40.747</v>
      </c>
      <c r="F17" s="16">
        <f t="shared" si="4"/>
        <v>0.16069799592321296</v>
      </c>
      <c r="G17" s="15">
        <v>83.942999999999998</v>
      </c>
      <c r="H17" s="15">
        <f t="shared" si="0"/>
        <v>47.294961239883158</v>
      </c>
      <c r="I17" s="15">
        <f t="shared" si="1"/>
        <v>36.64803876011684</v>
      </c>
      <c r="J17" s="19">
        <f t="shared" si="2"/>
        <v>22.376038760116842</v>
      </c>
      <c r="K17" s="15">
        <v>29.192</v>
      </c>
      <c r="L17" s="15">
        <v>14.92</v>
      </c>
      <c r="M17" s="17">
        <f t="shared" si="3"/>
        <v>-14.272</v>
      </c>
    </row>
    <row r="18" spans="1:13" ht="12" customHeight="1" x14ac:dyDescent="0.25">
      <c r="A18" s="8">
        <v>13</v>
      </c>
      <c r="B18" s="14" t="s">
        <v>22</v>
      </c>
      <c r="C18" s="15">
        <v>200.5</v>
      </c>
      <c r="D18" s="15">
        <v>209.4</v>
      </c>
      <c r="E18" s="15">
        <v>255.7</v>
      </c>
      <c r="F18" s="16">
        <f t="shared" si="4"/>
        <v>0.13274847742153686</v>
      </c>
      <c r="G18" s="15">
        <v>251.2</v>
      </c>
      <c r="H18" s="15">
        <f t="shared" si="0"/>
        <v>289.64378567668695</v>
      </c>
      <c r="I18" s="15">
        <f t="shared" si="1"/>
        <v>0</v>
      </c>
      <c r="J18" s="19" t="str">
        <f t="shared" si="2"/>
        <v/>
      </c>
      <c r="K18" s="15">
        <v>50.7</v>
      </c>
      <c r="L18" s="15">
        <v>22.8</v>
      </c>
      <c r="M18" s="17">
        <f t="shared" si="3"/>
        <v>-27.900000000000002</v>
      </c>
    </row>
    <row r="19" spans="1:13" ht="12" customHeight="1" x14ac:dyDescent="0.25">
      <c r="A19" s="8">
        <v>14</v>
      </c>
      <c r="B19" s="14" t="s">
        <v>23</v>
      </c>
      <c r="C19" s="15">
        <v>185.4</v>
      </c>
      <c r="D19" s="15">
        <v>214.4</v>
      </c>
      <c r="E19" s="15">
        <v>263.39999999999998</v>
      </c>
      <c r="F19" s="16">
        <f t="shared" si="4"/>
        <v>0.19248166529810487</v>
      </c>
      <c r="G19" s="15">
        <v>286</v>
      </c>
      <c r="H19" s="15">
        <f t="shared" si="0"/>
        <v>314.09967063952081</v>
      </c>
      <c r="I19" s="15">
        <f t="shared" si="1"/>
        <v>0</v>
      </c>
      <c r="J19" s="19" t="str">
        <f t="shared" si="2"/>
        <v/>
      </c>
      <c r="K19" s="15">
        <v>105.8</v>
      </c>
      <c r="L19" s="15">
        <v>76.7</v>
      </c>
      <c r="M19" s="17">
        <f t="shared" si="3"/>
        <v>-29.099999999999994</v>
      </c>
    </row>
    <row r="20" spans="1:13" ht="12" customHeight="1" x14ac:dyDescent="0.25">
      <c r="A20" s="8">
        <v>15</v>
      </c>
      <c r="B20" s="14" t="s">
        <v>24</v>
      </c>
      <c r="C20" s="15"/>
      <c r="D20" s="15"/>
      <c r="E20" s="15"/>
      <c r="F20" s="16">
        <f t="shared" si="4"/>
        <v>0</v>
      </c>
      <c r="G20" s="15"/>
      <c r="H20" s="15">
        <f t="shared" si="0"/>
        <v>0</v>
      </c>
      <c r="I20" s="15">
        <f t="shared" si="1"/>
        <v>0</v>
      </c>
      <c r="J20" s="19" t="str">
        <f t="shared" si="2"/>
        <v/>
      </c>
      <c r="K20" s="15">
        <v>44.1</v>
      </c>
      <c r="L20" s="15">
        <v>33.5</v>
      </c>
      <c r="M20" s="17">
        <f t="shared" si="3"/>
        <v>-10.600000000000001</v>
      </c>
    </row>
    <row r="21" spans="1:13" ht="12" customHeight="1" x14ac:dyDescent="0.25">
      <c r="A21" s="8">
        <v>16</v>
      </c>
      <c r="B21" s="14" t="s">
        <v>25</v>
      </c>
      <c r="C21" s="15">
        <v>111.6</v>
      </c>
      <c r="D21" s="15">
        <v>109.1</v>
      </c>
      <c r="E21" s="15">
        <v>132.30000000000001</v>
      </c>
      <c r="F21" s="16">
        <f t="shared" si="4"/>
        <v>9.5123756114708566E-2</v>
      </c>
      <c r="G21" s="15">
        <v>293.10000000000002</v>
      </c>
      <c r="H21" s="15">
        <f t="shared" si="0"/>
        <v>144.88487293397594</v>
      </c>
      <c r="I21" s="15">
        <f t="shared" si="1"/>
        <v>148.21512706602408</v>
      </c>
      <c r="J21" s="19">
        <f t="shared" si="2"/>
        <v>132.41512706602407</v>
      </c>
      <c r="K21" s="15">
        <v>37.799999999999997</v>
      </c>
      <c r="L21" s="15">
        <v>22</v>
      </c>
      <c r="M21" s="17">
        <f t="shared" si="3"/>
        <v>-15.799999999999997</v>
      </c>
    </row>
    <row r="22" spans="1:13" ht="12" customHeight="1" x14ac:dyDescent="0.25">
      <c r="A22" s="8">
        <v>17</v>
      </c>
      <c r="B22" s="14" t="s">
        <v>26</v>
      </c>
      <c r="C22" s="15">
        <v>262.60000000000002</v>
      </c>
      <c r="D22" s="15">
        <v>293</v>
      </c>
      <c r="E22" s="15">
        <v>293.60000000000002</v>
      </c>
      <c r="F22" s="16">
        <f t="shared" si="4"/>
        <v>5.890660213304081E-2</v>
      </c>
      <c r="G22" s="15">
        <v>171.3</v>
      </c>
      <c r="H22" s="15">
        <f t="shared" si="0"/>
        <v>310.89497838626085</v>
      </c>
      <c r="I22" s="15">
        <f t="shared" si="1"/>
        <v>0</v>
      </c>
      <c r="J22" s="19" t="str">
        <f t="shared" si="2"/>
        <v/>
      </c>
      <c r="K22" s="15">
        <v>67.900000000000006</v>
      </c>
      <c r="L22" s="15">
        <v>34.299999999999997</v>
      </c>
      <c r="M22" s="17">
        <f t="shared" si="3"/>
        <v>-33.600000000000009</v>
      </c>
    </row>
    <row r="23" spans="1:13" ht="12" customHeight="1" x14ac:dyDescent="0.25">
      <c r="A23" s="8">
        <v>18</v>
      </c>
      <c r="B23" s="14" t="s">
        <v>27</v>
      </c>
      <c r="C23" s="15">
        <v>393</v>
      </c>
      <c r="D23" s="15">
        <v>385</v>
      </c>
      <c r="E23" s="15">
        <v>461</v>
      </c>
      <c r="F23" s="16">
        <f t="shared" si="4"/>
        <v>8.8523181652952643E-2</v>
      </c>
      <c r="G23" s="15">
        <v>820</v>
      </c>
      <c r="H23" s="15">
        <f t="shared" si="0"/>
        <v>501.80918674201115</v>
      </c>
      <c r="I23" s="15">
        <f t="shared" si="1"/>
        <v>318.19081325798885</v>
      </c>
      <c r="J23" s="19">
        <f t="shared" si="2"/>
        <v>180.69081325798885</v>
      </c>
      <c r="K23" s="15">
        <v>344.7</v>
      </c>
      <c r="L23" s="15">
        <v>207.2</v>
      </c>
      <c r="M23" s="17">
        <f t="shared" si="3"/>
        <v>-137.5</v>
      </c>
    </row>
    <row r="24" spans="1:13" ht="12" customHeight="1" x14ac:dyDescent="0.25">
      <c r="A24" s="8">
        <v>19</v>
      </c>
      <c r="B24" s="14" t="s">
        <v>28</v>
      </c>
      <c r="C24" s="15">
        <v>346.7</v>
      </c>
      <c r="D24" s="15">
        <v>346</v>
      </c>
      <c r="E24" s="15">
        <v>388.4</v>
      </c>
      <c r="F24" s="16">
        <f t="shared" si="4"/>
        <v>6.0262157985031435E-2</v>
      </c>
      <c r="G24" s="15">
        <v>485.3</v>
      </c>
      <c r="H24" s="15">
        <f t="shared" si="0"/>
        <v>411.80582216138623</v>
      </c>
      <c r="I24" s="15">
        <f t="shared" si="1"/>
        <v>73.49417783861378</v>
      </c>
      <c r="J24" s="19">
        <f t="shared" si="2"/>
        <v>53.594177838613781</v>
      </c>
      <c r="K24" s="15">
        <v>60.5</v>
      </c>
      <c r="L24" s="15">
        <v>40.6</v>
      </c>
      <c r="M24" s="17">
        <f t="shared" si="3"/>
        <v>-19.899999999999999</v>
      </c>
    </row>
    <row r="25" spans="1:13" ht="12" customHeight="1" x14ac:dyDescent="0.25">
      <c r="A25" s="8">
        <v>20</v>
      </c>
      <c r="B25" s="14" t="s">
        <v>29</v>
      </c>
      <c r="C25" s="15">
        <v>280.2</v>
      </c>
      <c r="D25" s="15">
        <v>303.60000000000002</v>
      </c>
      <c r="E25" s="15">
        <v>312.10000000000002</v>
      </c>
      <c r="F25" s="16">
        <f t="shared" si="4"/>
        <v>5.5754571127907007E-2</v>
      </c>
      <c r="G25" s="15">
        <v>450.2</v>
      </c>
      <c r="H25" s="15">
        <f t="shared" si="0"/>
        <v>329.50100164901983</v>
      </c>
      <c r="I25" s="15">
        <f t="shared" si="1"/>
        <v>120.69899835098016</v>
      </c>
      <c r="J25" s="19">
        <f t="shared" si="2"/>
        <v>107.34899835098017</v>
      </c>
      <c r="K25" s="15">
        <v>32.299999999999997</v>
      </c>
      <c r="L25" s="15">
        <v>18.95</v>
      </c>
      <c r="M25" s="17">
        <f t="shared" si="3"/>
        <v>-13.349999999999998</v>
      </c>
    </row>
    <row r="26" spans="1:13" ht="12" customHeight="1" x14ac:dyDescent="0.25">
      <c r="A26" s="8">
        <v>21</v>
      </c>
      <c r="B26" s="14" t="s">
        <v>30</v>
      </c>
      <c r="C26" s="15">
        <v>189.5</v>
      </c>
      <c r="D26" s="15">
        <v>319.89999999999998</v>
      </c>
      <c r="E26" s="15">
        <v>352</v>
      </c>
      <c r="F26" s="16">
        <f t="shared" si="4"/>
        <v>0.39423525326598596</v>
      </c>
      <c r="G26" s="15">
        <v>358.4</v>
      </c>
      <c r="H26" s="15">
        <f t="shared" si="0"/>
        <v>490.7708091496271</v>
      </c>
      <c r="I26" s="15">
        <f t="shared" si="1"/>
        <v>0</v>
      </c>
      <c r="J26" s="19" t="str">
        <f t="shared" si="2"/>
        <v/>
      </c>
      <c r="K26" s="15">
        <v>46</v>
      </c>
      <c r="L26" s="15">
        <v>22</v>
      </c>
      <c r="M26" s="17">
        <f t="shared" si="3"/>
        <v>-24</v>
      </c>
    </row>
    <row r="27" spans="1:13" ht="12" customHeight="1" x14ac:dyDescent="0.25">
      <c r="A27" s="8">
        <v>22</v>
      </c>
      <c r="B27" s="14" t="s">
        <v>31</v>
      </c>
      <c r="C27" s="15">
        <v>1297.58</v>
      </c>
      <c r="D27" s="15">
        <v>1363.38</v>
      </c>
      <c r="E27" s="18">
        <v>1757.02</v>
      </c>
      <c r="F27" s="16">
        <f t="shared" si="4"/>
        <v>0.16971669809956991</v>
      </c>
      <c r="G27" s="18">
        <v>2436.9499999999998</v>
      </c>
      <c r="H27" s="15">
        <f t="shared" si="0"/>
        <v>2055.2156328949063</v>
      </c>
      <c r="I27" s="15">
        <f t="shared" si="1"/>
        <v>381.7343671050935</v>
      </c>
      <c r="J27" s="19">
        <f t="shared" si="2"/>
        <v>199.87436710509348</v>
      </c>
      <c r="K27" s="18">
        <v>528.97</v>
      </c>
      <c r="L27" s="18">
        <v>347.11</v>
      </c>
      <c r="M27" s="17">
        <f t="shared" si="3"/>
        <v>-181.86</v>
      </c>
    </row>
    <row r="28" spans="1:13" ht="12" customHeight="1" x14ac:dyDescent="0.25">
      <c r="A28" s="8">
        <v>23</v>
      </c>
      <c r="B28" s="14" t="s">
        <v>32</v>
      </c>
      <c r="C28" s="15">
        <v>223</v>
      </c>
      <c r="D28" s="15">
        <v>250</v>
      </c>
      <c r="E28" s="15">
        <v>250</v>
      </c>
      <c r="F28" s="16">
        <f t="shared" si="4"/>
        <v>6.0538116591928252E-2</v>
      </c>
      <c r="G28" s="15">
        <v>566</v>
      </c>
      <c r="H28" s="15">
        <f t="shared" si="0"/>
        <v>265.13452914798211</v>
      </c>
      <c r="I28" s="15">
        <f t="shared" si="1"/>
        <v>300.86547085201789</v>
      </c>
      <c r="J28" s="19">
        <f t="shared" si="2"/>
        <v>158.06547085201788</v>
      </c>
      <c r="K28" s="15">
        <v>338</v>
      </c>
      <c r="L28" s="15">
        <v>195.2</v>
      </c>
      <c r="M28" s="17">
        <f t="shared" si="3"/>
        <v>-142.80000000000001</v>
      </c>
    </row>
    <row r="29" spans="1:13" ht="12" customHeight="1" x14ac:dyDescent="0.25">
      <c r="A29" s="8">
        <v>24</v>
      </c>
      <c r="B29" s="14" t="s">
        <v>33</v>
      </c>
      <c r="C29" s="15">
        <v>229.3</v>
      </c>
      <c r="D29" s="15">
        <v>420.1</v>
      </c>
      <c r="E29" s="15">
        <v>458.1</v>
      </c>
      <c r="F29" s="16">
        <f t="shared" si="4"/>
        <v>0.46127617113571179</v>
      </c>
      <c r="G29" s="15">
        <v>388.1</v>
      </c>
      <c r="H29" s="15">
        <f t="shared" si="0"/>
        <v>669.41061399726959</v>
      </c>
      <c r="I29" s="15">
        <f t="shared" si="1"/>
        <v>0</v>
      </c>
      <c r="J29" s="19" t="str">
        <f t="shared" si="2"/>
        <v/>
      </c>
      <c r="K29" s="15">
        <v>74.8</v>
      </c>
      <c r="L29" s="15">
        <v>42</v>
      </c>
      <c r="M29" s="17">
        <f t="shared" si="3"/>
        <v>-32.799999999999997</v>
      </c>
    </row>
    <row r="30" spans="1:13" ht="12" customHeight="1" x14ac:dyDescent="0.25">
      <c r="A30" s="8">
        <v>25</v>
      </c>
      <c r="B30" s="14" t="s">
        <v>34</v>
      </c>
      <c r="C30" s="15">
        <v>44.6</v>
      </c>
      <c r="D30" s="15">
        <v>45.8</v>
      </c>
      <c r="E30" s="15">
        <v>48.7</v>
      </c>
      <c r="F30" s="16">
        <f t="shared" si="4"/>
        <v>4.5112303444494503E-2</v>
      </c>
      <c r="G30" s="15">
        <v>115</v>
      </c>
      <c r="H30" s="15">
        <f t="shared" si="0"/>
        <v>50.896969177746882</v>
      </c>
      <c r="I30" s="15">
        <f t="shared" si="1"/>
        <v>64.103030822253118</v>
      </c>
      <c r="J30" s="19">
        <f t="shared" si="2"/>
        <v>9.7030308222531119</v>
      </c>
      <c r="K30" s="15">
        <v>182</v>
      </c>
      <c r="L30" s="15">
        <v>127.6</v>
      </c>
      <c r="M30" s="17">
        <f t="shared" si="3"/>
        <v>-54.400000000000006</v>
      </c>
    </row>
    <row r="31" spans="1:13" ht="12" customHeight="1" x14ac:dyDescent="0.25">
      <c r="A31" s="8">
        <v>26</v>
      </c>
      <c r="B31" s="14" t="s">
        <v>35</v>
      </c>
      <c r="C31" s="15">
        <v>450.5</v>
      </c>
      <c r="D31" s="15">
        <v>479.8</v>
      </c>
      <c r="E31" s="15">
        <v>566.70000000000005</v>
      </c>
      <c r="F31" s="16">
        <f t="shared" si="4"/>
        <v>0.12307798893268057</v>
      </c>
      <c r="G31" s="15">
        <v>830.7</v>
      </c>
      <c r="H31" s="15">
        <f t="shared" si="0"/>
        <v>636.44829632815015</v>
      </c>
      <c r="I31" s="15">
        <f t="shared" si="1"/>
        <v>194.2517036718499</v>
      </c>
      <c r="J31" s="19">
        <f t="shared" si="2"/>
        <v>10.65170367184993</v>
      </c>
      <c r="K31" s="15">
        <v>425.4</v>
      </c>
      <c r="L31" s="15">
        <v>241.8</v>
      </c>
      <c r="M31" s="17">
        <f t="shared" si="3"/>
        <v>-183.59999999999997</v>
      </c>
    </row>
    <row r="32" spans="1:13" ht="12" customHeight="1" x14ac:dyDescent="0.25">
      <c r="A32" s="8">
        <v>27</v>
      </c>
      <c r="B32" s="14" t="s">
        <v>36</v>
      </c>
      <c r="C32" s="15">
        <v>55</v>
      </c>
      <c r="D32" s="15">
        <v>67</v>
      </c>
      <c r="E32" s="15">
        <v>60</v>
      </c>
      <c r="F32" s="16">
        <f t="shared" si="4"/>
        <v>5.6852103120759834E-2</v>
      </c>
      <c r="G32" s="15">
        <v>128</v>
      </c>
      <c r="H32" s="15">
        <f t="shared" si="0"/>
        <v>63.411126187245593</v>
      </c>
      <c r="I32" s="15">
        <f t="shared" si="1"/>
        <v>64.5888738127544</v>
      </c>
      <c r="J32" s="19" t="str">
        <f t="shared" si="2"/>
        <v/>
      </c>
      <c r="K32" s="15">
        <v>260</v>
      </c>
      <c r="L32" s="15">
        <v>166</v>
      </c>
      <c r="M32" s="17">
        <f t="shared" si="3"/>
        <v>-94</v>
      </c>
    </row>
    <row r="33" spans="1:13" ht="12" customHeight="1" x14ac:dyDescent="0.25">
      <c r="A33" s="8">
        <v>28</v>
      </c>
      <c r="B33" s="14" t="s">
        <v>37</v>
      </c>
      <c r="C33" s="15"/>
      <c r="D33" s="15"/>
      <c r="E33" s="15"/>
      <c r="F33" s="16">
        <f t="shared" si="4"/>
        <v>0</v>
      </c>
      <c r="G33" s="15"/>
      <c r="H33" s="15">
        <f t="shared" si="0"/>
        <v>0</v>
      </c>
      <c r="I33" s="15">
        <f t="shared" si="1"/>
        <v>0</v>
      </c>
      <c r="J33" s="19" t="str">
        <f t="shared" si="2"/>
        <v/>
      </c>
      <c r="K33" s="15">
        <v>110.3</v>
      </c>
      <c r="L33" s="15">
        <v>66.099999999999994</v>
      </c>
      <c r="M33" s="17">
        <f t="shared" si="3"/>
        <v>-44.2</v>
      </c>
    </row>
    <row r="34" spans="1:13" ht="12" customHeight="1" x14ac:dyDescent="0.25">
      <c r="A34" s="8">
        <v>30</v>
      </c>
      <c r="B34" s="14" t="s">
        <v>38</v>
      </c>
      <c r="C34" s="15">
        <v>265.7</v>
      </c>
      <c r="D34" s="15">
        <v>271.8</v>
      </c>
      <c r="E34" s="15">
        <v>306.39999999999998</v>
      </c>
      <c r="F34" s="16">
        <f t="shared" si="4"/>
        <v>7.5128854237892687E-2</v>
      </c>
      <c r="G34" s="15">
        <v>368</v>
      </c>
      <c r="H34" s="15">
        <f t="shared" si="0"/>
        <v>329.41948093849032</v>
      </c>
      <c r="I34" s="15">
        <f t="shared" si="1"/>
        <v>38.580519061509676</v>
      </c>
      <c r="J34" s="19" t="str">
        <f t="shared" si="2"/>
        <v/>
      </c>
      <c r="K34" s="15">
        <v>522.70000000000005</v>
      </c>
      <c r="L34" s="15">
        <v>270.10000000000002</v>
      </c>
      <c r="M34" s="17">
        <f t="shared" si="3"/>
        <v>-252.60000000000002</v>
      </c>
    </row>
    <row r="35" spans="1:13" ht="12" customHeight="1" x14ac:dyDescent="0.25">
      <c r="A35" s="8">
        <v>31</v>
      </c>
      <c r="B35" s="14" t="s">
        <v>39</v>
      </c>
      <c r="C35" s="15">
        <v>185</v>
      </c>
      <c r="D35" s="15">
        <v>205</v>
      </c>
      <c r="E35" s="15">
        <v>225</v>
      </c>
      <c r="F35" s="16">
        <f t="shared" si="4"/>
        <v>0.10283454185893211</v>
      </c>
      <c r="G35" s="15">
        <v>188.1</v>
      </c>
      <c r="H35" s="15">
        <f t="shared" si="0"/>
        <v>248.13777191825972</v>
      </c>
      <c r="I35" s="15">
        <f t="shared" si="1"/>
        <v>0</v>
      </c>
      <c r="J35" s="19" t="str">
        <f t="shared" si="2"/>
        <v/>
      </c>
      <c r="K35" s="15">
        <v>115</v>
      </c>
      <c r="L35" s="15">
        <v>66.599999999999994</v>
      </c>
      <c r="M35" s="17">
        <f t="shared" si="3"/>
        <v>-48.400000000000006</v>
      </c>
    </row>
    <row r="36" spans="1:13" ht="12" customHeight="1" x14ac:dyDescent="0.25">
      <c r="A36" s="8">
        <v>32</v>
      </c>
      <c r="B36" s="14" t="s">
        <v>40</v>
      </c>
      <c r="C36" s="15">
        <v>284.3</v>
      </c>
      <c r="D36" s="15">
        <v>314.3</v>
      </c>
      <c r="E36" s="15">
        <v>338.5</v>
      </c>
      <c r="F36" s="16">
        <f t="shared" si="4"/>
        <v>9.125941786005537E-2</v>
      </c>
      <c r="G36" s="15">
        <v>453.9</v>
      </c>
      <c r="H36" s="15">
        <f t="shared" si="0"/>
        <v>369.39131294562878</v>
      </c>
      <c r="I36" s="15">
        <f t="shared" si="1"/>
        <v>84.508687054371194</v>
      </c>
      <c r="J36" s="19">
        <f t="shared" si="2"/>
        <v>64.308687054371191</v>
      </c>
      <c r="K36" s="15">
        <v>54.2</v>
      </c>
      <c r="L36" s="15">
        <v>34</v>
      </c>
      <c r="M36" s="17">
        <f t="shared" si="3"/>
        <v>-20.200000000000003</v>
      </c>
    </row>
    <row r="37" spans="1:13" ht="12" customHeight="1" x14ac:dyDescent="0.25">
      <c r="A37" s="8">
        <v>33</v>
      </c>
      <c r="B37" s="14" t="s">
        <v>41</v>
      </c>
      <c r="C37" s="15">
        <v>31</v>
      </c>
      <c r="D37" s="15">
        <v>31.6</v>
      </c>
      <c r="E37" s="15">
        <v>504.4</v>
      </c>
      <c r="F37" s="16">
        <f t="shared" si="4"/>
        <v>7.4906900775826859</v>
      </c>
      <c r="G37" s="15">
        <v>630.70000000000005</v>
      </c>
      <c r="H37" s="15">
        <f t="shared" si="0"/>
        <v>4282.7040751327067</v>
      </c>
      <c r="I37" s="15">
        <f t="shared" si="1"/>
        <v>0</v>
      </c>
      <c r="J37" s="19" t="str">
        <f t="shared" si="2"/>
        <v/>
      </c>
      <c r="K37" s="15">
        <v>224.6</v>
      </c>
      <c r="L37" s="15">
        <v>152.4</v>
      </c>
      <c r="M37" s="17">
        <f t="shared" si="3"/>
        <v>-72.199999999999989</v>
      </c>
    </row>
    <row r="38" spans="1:13" ht="12" customHeight="1" x14ac:dyDescent="0.25">
      <c r="A38" s="8">
        <v>34</v>
      </c>
      <c r="B38" s="14" t="s">
        <v>42</v>
      </c>
      <c r="C38" s="15">
        <v>344.5</v>
      </c>
      <c r="D38" s="15">
        <v>407.1</v>
      </c>
      <c r="E38" s="15">
        <v>379.1</v>
      </c>
      <c r="F38" s="16">
        <f t="shared" si="4"/>
        <v>5.6466728629240313E-2</v>
      </c>
      <c r="G38" s="15">
        <v>377.3</v>
      </c>
      <c r="H38" s="15">
        <f t="shared" si="0"/>
        <v>400.50653682334507</v>
      </c>
      <c r="I38" s="15">
        <f t="shared" si="1"/>
        <v>0</v>
      </c>
      <c r="J38" s="19" t="str">
        <f t="shared" si="2"/>
        <v/>
      </c>
      <c r="K38" s="15">
        <v>329.7</v>
      </c>
      <c r="L38" s="15">
        <v>151.19999999999999</v>
      </c>
      <c r="M38" s="17">
        <f t="shared" si="3"/>
        <v>-178.5</v>
      </c>
    </row>
    <row r="39" spans="1:13" ht="12" customHeight="1" x14ac:dyDescent="0.25">
      <c r="A39" s="8">
        <v>35</v>
      </c>
      <c r="B39" s="14" t="s">
        <v>43</v>
      </c>
      <c r="C39" s="15">
        <v>300.3</v>
      </c>
      <c r="D39" s="15">
        <v>297.89999999999998</v>
      </c>
      <c r="E39" s="15">
        <v>366</v>
      </c>
      <c r="F39" s="16">
        <f t="shared" si="4"/>
        <v>0.11030409670893053</v>
      </c>
      <c r="G39" s="15">
        <v>278.7</v>
      </c>
      <c r="H39" s="15">
        <f t="shared" si="0"/>
        <v>406.37129939546861</v>
      </c>
      <c r="I39" s="15">
        <f t="shared" si="1"/>
        <v>0</v>
      </c>
      <c r="J39" s="19" t="str">
        <f t="shared" si="2"/>
        <v/>
      </c>
      <c r="K39" s="15">
        <v>853.8</v>
      </c>
      <c r="L39" s="15">
        <v>690.4</v>
      </c>
      <c r="M39" s="17">
        <f t="shared" si="3"/>
        <v>-163.39999999999998</v>
      </c>
    </row>
    <row r="40" spans="1:13" ht="12" customHeight="1" x14ac:dyDescent="0.25">
      <c r="A40" s="8">
        <v>36</v>
      </c>
      <c r="B40" s="14" t="s">
        <v>44</v>
      </c>
      <c r="C40" s="15"/>
      <c r="D40" s="15"/>
      <c r="E40" s="15"/>
      <c r="F40" s="16">
        <f t="shared" si="4"/>
        <v>0</v>
      </c>
      <c r="G40" s="15"/>
      <c r="H40" s="15">
        <f t="shared" si="0"/>
        <v>0</v>
      </c>
      <c r="I40" s="15">
        <f t="shared" si="1"/>
        <v>0</v>
      </c>
      <c r="J40" s="19" t="str">
        <f t="shared" si="2"/>
        <v/>
      </c>
      <c r="K40" s="15">
        <v>89</v>
      </c>
      <c r="L40" s="15">
        <v>52.4</v>
      </c>
      <c r="M40" s="17">
        <f t="shared" si="3"/>
        <v>-36.6</v>
      </c>
    </row>
    <row r="41" spans="1:13" ht="12" customHeight="1" x14ac:dyDescent="0.25">
      <c r="A41" s="8">
        <v>37</v>
      </c>
      <c r="B41" s="14" t="s">
        <v>45</v>
      </c>
      <c r="C41" s="15">
        <v>298.56</v>
      </c>
      <c r="D41" s="15">
        <v>410.59</v>
      </c>
      <c r="E41" s="15">
        <v>413.94</v>
      </c>
      <c r="F41" s="16">
        <f t="shared" si="4"/>
        <v>0.19169672472796642</v>
      </c>
      <c r="G41" s="15">
        <v>406.05</v>
      </c>
      <c r="H41" s="15">
        <f t="shared" si="0"/>
        <v>493.29094223389438</v>
      </c>
      <c r="I41" s="15">
        <f t="shared" si="1"/>
        <v>0</v>
      </c>
      <c r="J41" s="19" t="str">
        <f t="shared" si="2"/>
        <v/>
      </c>
      <c r="K41" s="15">
        <v>40.630000000000003</v>
      </c>
      <c r="L41" s="15">
        <v>24.48</v>
      </c>
      <c r="M41" s="17">
        <f t="shared" si="3"/>
        <v>-16.150000000000002</v>
      </c>
    </row>
    <row r="42" spans="1:13" ht="12" customHeight="1" x14ac:dyDescent="0.25">
      <c r="A42" s="8">
        <v>38</v>
      </c>
      <c r="B42" s="14" t="s">
        <v>46</v>
      </c>
      <c r="C42" s="15">
        <v>247.7</v>
      </c>
      <c r="D42" s="15">
        <v>301.10000000000002</v>
      </c>
      <c r="E42" s="15">
        <v>262.10000000000002</v>
      </c>
      <c r="F42" s="16">
        <f t="shared" si="4"/>
        <v>4.3029146125088194E-2</v>
      </c>
      <c r="G42" s="15">
        <v>392</v>
      </c>
      <c r="H42" s="15">
        <f t="shared" si="0"/>
        <v>273.37793919938565</v>
      </c>
      <c r="I42" s="15">
        <f t="shared" si="1"/>
        <v>118.62206080061435</v>
      </c>
      <c r="J42" s="19" t="str">
        <f t="shared" si="2"/>
        <v/>
      </c>
      <c r="K42" s="15">
        <f>30.7+425.5</f>
        <v>456.2</v>
      </c>
      <c r="L42" s="15">
        <f>19.5+300.7</f>
        <v>320.2</v>
      </c>
      <c r="M42" s="17">
        <f t="shared" si="3"/>
        <v>-136</v>
      </c>
    </row>
    <row r="43" spans="1:13" ht="12" customHeight="1" x14ac:dyDescent="0.25">
      <c r="A43" s="8">
        <v>39</v>
      </c>
      <c r="B43" s="14" t="s">
        <v>47</v>
      </c>
      <c r="C43" s="15">
        <v>74.3</v>
      </c>
      <c r="D43" s="15">
        <v>144.4</v>
      </c>
      <c r="E43" s="15">
        <v>104.8</v>
      </c>
      <c r="F43" s="16">
        <f t="shared" si="4"/>
        <v>0.33461709100263592</v>
      </c>
      <c r="G43" s="15">
        <v>140</v>
      </c>
      <c r="H43" s="15">
        <f t="shared" si="0"/>
        <v>139.86787113707624</v>
      </c>
      <c r="I43" s="15">
        <f t="shared" si="1"/>
        <v>0.13212886292376425</v>
      </c>
      <c r="J43" s="19" t="str">
        <f t="shared" si="2"/>
        <v/>
      </c>
      <c r="K43" s="15">
        <v>495.3</v>
      </c>
      <c r="L43" s="15">
        <v>281.2</v>
      </c>
      <c r="M43" s="17">
        <f t="shared" si="3"/>
        <v>-214.10000000000002</v>
      </c>
    </row>
    <row r="44" spans="1:13" ht="12" customHeight="1" x14ac:dyDescent="0.25">
      <c r="A44" s="8">
        <v>40</v>
      </c>
      <c r="B44" s="14" t="s">
        <v>48</v>
      </c>
      <c r="C44" s="15">
        <v>481.8</v>
      </c>
      <c r="D44" s="15">
        <v>473.7</v>
      </c>
      <c r="E44" s="15">
        <v>440.9</v>
      </c>
      <c r="F44" s="16">
        <f t="shared" si="4"/>
        <v>-4.3027045770675815E-2</v>
      </c>
      <c r="G44" s="15">
        <v>491.2</v>
      </c>
      <c r="H44" s="15">
        <f t="shared" si="0"/>
        <v>421.92937551970903</v>
      </c>
      <c r="I44" s="15">
        <f t="shared" si="1"/>
        <v>69.270624480290962</v>
      </c>
      <c r="J44" s="19">
        <f t="shared" si="2"/>
        <v>2.5706244802909453</v>
      </c>
      <c r="K44" s="15">
        <v>165.3</v>
      </c>
      <c r="L44" s="15">
        <v>98.6</v>
      </c>
      <c r="M44" s="17">
        <f t="shared" si="3"/>
        <v>-66.700000000000017</v>
      </c>
    </row>
    <row r="45" spans="1:13" ht="12" customHeight="1" x14ac:dyDescent="0.25">
      <c r="A45" s="8">
        <v>41</v>
      </c>
      <c r="B45" s="14" t="s">
        <v>49</v>
      </c>
      <c r="C45" s="15">
        <v>202.96</v>
      </c>
      <c r="D45" s="15">
        <v>213</v>
      </c>
      <c r="E45" s="21">
        <v>255.88</v>
      </c>
      <c r="F45" s="16">
        <f t="shared" si="4"/>
        <v>0.12539121471702369</v>
      </c>
      <c r="G45" s="21">
        <v>280.82</v>
      </c>
      <c r="H45" s="15">
        <f t="shared" si="0"/>
        <v>287.96510402179206</v>
      </c>
      <c r="I45" s="15">
        <f t="shared" si="1"/>
        <v>0</v>
      </c>
      <c r="J45" s="19" t="str">
        <f t="shared" si="2"/>
        <v/>
      </c>
      <c r="K45" s="21">
        <v>311.45</v>
      </c>
      <c r="L45" s="21">
        <v>175.3</v>
      </c>
      <c r="M45" s="17">
        <f t="shared" si="3"/>
        <v>-136.14999999999998</v>
      </c>
    </row>
    <row r="46" spans="1:13" ht="12" customHeight="1" x14ac:dyDescent="0.25">
      <c r="A46" s="8">
        <v>42</v>
      </c>
      <c r="B46" s="14" t="s">
        <v>50</v>
      </c>
      <c r="C46" s="15">
        <v>69</v>
      </c>
      <c r="D46" s="15">
        <v>130.19999999999999</v>
      </c>
      <c r="E46" s="15">
        <v>129.6</v>
      </c>
      <c r="F46" s="16">
        <f t="shared" si="4"/>
        <v>0.44117411340412738</v>
      </c>
      <c r="G46" s="15">
        <v>183.3</v>
      </c>
      <c r="H46" s="15">
        <f t="shared" si="0"/>
        <v>186.7761650971749</v>
      </c>
      <c r="I46" s="15">
        <f t="shared" si="1"/>
        <v>0</v>
      </c>
      <c r="J46" s="19" t="str">
        <f t="shared" si="2"/>
        <v/>
      </c>
      <c r="K46" s="15">
        <v>213</v>
      </c>
      <c r="L46" s="15">
        <v>149.6</v>
      </c>
      <c r="M46" s="17">
        <f t="shared" si="3"/>
        <v>-63.400000000000006</v>
      </c>
    </row>
    <row r="47" spans="1:13" ht="12" customHeight="1" x14ac:dyDescent="0.25">
      <c r="A47" s="8">
        <v>43</v>
      </c>
      <c r="B47" s="14" t="s">
        <v>51</v>
      </c>
      <c r="C47" s="15">
        <v>266</v>
      </c>
      <c r="D47" s="15">
        <v>247</v>
      </c>
      <c r="E47" s="15">
        <v>165</v>
      </c>
      <c r="F47" s="16">
        <f t="shared" si="4"/>
        <v>-0.20170618854829381</v>
      </c>
      <c r="G47" s="15">
        <v>208</v>
      </c>
      <c r="H47" s="15">
        <f t="shared" si="0"/>
        <v>131.71847888953153</v>
      </c>
      <c r="I47" s="15">
        <f t="shared" si="1"/>
        <v>76.281521110468475</v>
      </c>
      <c r="J47" s="19">
        <f t="shared" si="2"/>
        <v>42.281521110468475</v>
      </c>
      <c r="K47" s="15">
        <v>97</v>
      </c>
      <c r="L47" s="15">
        <v>63</v>
      </c>
      <c r="M47" s="17">
        <f t="shared" si="3"/>
        <v>-34</v>
      </c>
    </row>
    <row r="48" spans="1:13" ht="12" customHeight="1" x14ac:dyDescent="0.25">
      <c r="A48" s="8">
        <v>44</v>
      </c>
      <c r="B48" s="14" t="s">
        <v>52</v>
      </c>
      <c r="C48" s="15">
        <v>77.2</v>
      </c>
      <c r="D48" s="15">
        <v>53.1</v>
      </c>
      <c r="E48" s="15">
        <v>95.2</v>
      </c>
      <c r="F48" s="16">
        <f t="shared" si="4"/>
        <v>0.24033376267283357</v>
      </c>
      <c r="G48" s="15">
        <v>58.1</v>
      </c>
      <c r="H48" s="15">
        <f t="shared" si="0"/>
        <v>118.07977420645375</v>
      </c>
      <c r="I48" s="15">
        <f t="shared" si="1"/>
        <v>0</v>
      </c>
      <c r="J48" s="19"/>
      <c r="K48" s="15">
        <v>3.1</v>
      </c>
      <c r="L48" s="15">
        <v>16.600000000000001</v>
      </c>
      <c r="M48" s="17">
        <f t="shared" si="3"/>
        <v>13.500000000000002</v>
      </c>
    </row>
    <row r="49" spans="1:13" ht="12" customHeight="1" x14ac:dyDescent="0.25">
      <c r="A49" s="8">
        <v>45</v>
      </c>
      <c r="B49" s="14" t="s">
        <v>53</v>
      </c>
      <c r="C49" s="15">
        <v>397.97</v>
      </c>
      <c r="D49" s="15">
        <v>444.55</v>
      </c>
      <c r="E49" s="15">
        <v>566.36</v>
      </c>
      <c r="F49" s="16">
        <f t="shared" si="4"/>
        <v>0.19552571076415484</v>
      </c>
      <c r="G49" s="15">
        <v>590.44000000000005</v>
      </c>
      <c r="H49" s="15">
        <f t="shared" si="0"/>
        <v>677.09794154838676</v>
      </c>
      <c r="I49" s="15">
        <f t="shared" si="1"/>
        <v>0</v>
      </c>
      <c r="J49" s="19" t="str">
        <f t="shared" ref="J49:J65" si="5">IF((I49+M49)&gt;0,(I49+M49),"")</f>
        <v/>
      </c>
      <c r="K49" s="15">
        <v>370.8</v>
      </c>
      <c r="L49" s="15">
        <v>189.08</v>
      </c>
      <c r="M49" s="17">
        <f t="shared" si="3"/>
        <v>-181.72</v>
      </c>
    </row>
    <row r="50" spans="1:13" ht="12" customHeight="1" x14ac:dyDescent="0.25">
      <c r="A50" s="8">
        <v>46</v>
      </c>
      <c r="B50" s="14" t="s">
        <v>54</v>
      </c>
      <c r="C50" s="15"/>
      <c r="D50" s="15"/>
      <c r="E50" s="15"/>
      <c r="F50" s="16">
        <f t="shared" si="4"/>
        <v>0</v>
      </c>
      <c r="G50" s="15"/>
      <c r="H50" s="15">
        <f t="shared" si="0"/>
        <v>0</v>
      </c>
      <c r="I50" s="15">
        <f t="shared" si="1"/>
        <v>0</v>
      </c>
      <c r="J50" s="19" t="str">
        <f t="shared" si="5"/>
        <v/>
      </c>
      <c r="K50" s="15">
        <v>103.5</v>
      </c>
      <c r="L50" s="15">
        <v>67.599999999999994</v>
      </c>
      <c r="M50" s="17">
        <f t="shared" si="3"/>
        <v>-35.900000000000006</v>
      </c>
    </row>
    <row r="51" spans="1:13" ht="12" customHeight="1" x14ac:dyDescent="0.25">
      <c r="A51" s="8">
        <v>47</v>
      </c>
      <c r="B51" s="14" t="s">
        <v>55</v>
      </c>
      <c r="C51" s="15">
        <v>186.3</v>
      </c>
      <c r="D51" s="15">
        <v>300.89999999999998</v>
      </c>
      <c r="E51" s="15">
        <v>443.2</v>
      </c>
      <c r="F51" s="16">
        <f t="shared" si="4"/>
        <v>0.54402573278554023</v>
      </c>
      <c r="G51" s="15">
        <v>441.1</v>
      </c>
      <c r="H51" s="15">
        <f t="shared" si="0"/>
        <v>684.31220477055138</v>
      </c>
      <c r="I51" s="15">
        <f t="shared" si="1"/>
        <v>0</v>
      </c>
      <c r="J51" s="19" t="str">
        <f t="shared" si="5"/>
        <v/>
      </c>
      <c r="K51" s="15">
        <v>160.6</v>
      </c>
      <c r="L51" s="15">
        <v>59.2</v>
      </c>
      <c r="M51" s="17">
        <f t="shared" si="3"/>
        <v>-101.39999999999999</v>
      </c>
    </row>
    <row r="52" spans="1:13" ht="12" customHeight="1" x14ac:dyDescent="0.25">
      <c r="A52" s="8">
        <v>48</v>
      </c>
      <c r="B52" s="14" t="s">
        <v>56</v>
      </c>
      <c r="C52" s="15">
        <v>482.3</v>
      </c>
      <c r="D52" s="15">
        <v>358.7</v>
      </c>
      <c r="E52" s="15">
        <v>286.8</v>
      </c>
      <c r="F52" s="16">
        <f t="shared" si="4"/>
        <v>-0.22835904252813322</v>
      </c>
      <c r="G52" s="15">
        <f>513.8</f>
        <v>513.79999999999995</v>
      </c>
      <c r="H52" s="15">
        <f t="shared" si="0"/>
        <v>221.3066266029314</v>
      </c>
      <c r="I52" s="15">
        <f t="shared" si="1"/>
        <v>292.49337339706858</v>
      </c>
      <c r="J52" s="19">
        <f t="shared" si="5"/>
        <v>179.79337339706859</v>
      </c>
      <c r="K52" s="15">
        <v>268.89999999999998</v>
      </c>
      <c r="L52" s="15">
        <v>156.19999999999999</v>
      </c>
      <c r="M52" s="17">
        <f t="shared" si="3"/>
        <v>-112.69999999999999</v>
      </c>
    </row>
    <row r="53" spans="1:13" ht="12" customHeight="1" x14ac:dyDescent="0.25">
      <c r="A53" s="8">
        <v>49</v>
      </c>
      <c r="B53" s="14" t="s">
        <v>57</v>
      </c>
      <c r="C53" s="15">
        <v>355.2</v>
      </c>
      <c r="D53" s="15">
        <v>393.4</v>
      </c>
      <c r="E53" s="15">
        <v>433.6</v>
      </c>
      <c r="F53" s="16">
        <f t="shared" si="4"/>
        <v>0.10486555760132277</v>
      </c>
      <c r="G53" s="15">
        <v>461.3</v>
      </c>
      <c r="H53" s="15">
        <f t="shared" si="0"/>
        <v>479.06970577593353</v>
      </c>
      <c r="I53" s="15">
        <f t="shared" si="1"/>
        <v>0</v>
      </c>
      <c r="J53" s="19" t="str">
        <f t="shared" si="5"/>
        <v/>
      </c>
      <c r="K53" s="15">
        <v>546.4</v>
      </c>
      <c r="L53" s="15">
        <v>326.8</v>
      </c>
      <c r="M53" s="17">
        <f t="shared" si="3"/>
        <v>-219.59999999999997</v>
      </c>
    </row>
    <row r="54" spans="1:13" ht="12" customHeight="1" x14ac:dyDescent="0.25">
      <c r="A54" s="8">
        <v>50</v>
      </c>
      <c r="B54" s="14" t="s">
        <v>58</v>
      </c>
      <c r="C54" s="15">
        <v>60</v>
      </c>
      <c r="D54" s="15">
        <v>180</v>
      </c>
      <c r="E54" s="15">
        <v>180</v>
      </c>
      <c r="F54" s="16">
        <f t="shared" si="4"/>
        <v>1</v>
      </c>
      <c r="G54" s="15">
        <v>482.4</v>
      </c>
      <c r="H54" s="15">
        <f t="shared" si="0"/>
        <v>360</v>
      </c>
      <c r="I54" s="15">
        <f t="shared" si="1"/>
        <v>122.39999999999998</v>
      </c>
      <c r="J54" s="19" t="str">
        <f t="shared" si="5"/>
        <v/>
      </c>
      <c r="K54" s="15">
        <v>372.5</v>
      </c>
      <c r="L54" s="15">
        <v>230.6</v>
      </c>
      <c r="M54" s="17">
        <f t="shared" si="3"/>
        <v>-141.9</v>
      </c>
    </row>
    <row r="55" spans="1:13" ht="12" customHeight="1" x14ac:dyDescent="0.25">
      <c r="A55" s="8">
        <v>51</v>
      </c>
      <c r="B55" s="14" t="s">
        <v>59</v>
      </c>
      <c r="C55" s="15">
        <v>403</v>
      </c>
      <c r="D55" s="15">
        <v>444.8</v>
      </c>
      <c r="E55" s="15">
        <v>500</v>
      </c>
      <c r="F55" s="16">
        <f t="shared" si="4"/>
        <v>0.11391140189585305</v>
      </c>
      <c r="G55" s="15">
        <v>654.9</v>
      </c>
      <c r="H55" s="15">
        <f t="shared" si="0"/>
        <v>556.95570094792652</v>
      </c>
      <c r="I55" s="15">
        <f t="shared" si="1"/>
        <v>97.944299052073461</v>
      </c>
      <c r="J55" s="19">
        <f t="shared" si="5"/>
        <v>30.844299052073495</v>
      </c>
      <c r="K55" s="15">
        <v>385.2</v>
      </c>
      <c r="L55" s="15">
        <v>318.10000000000002</v>
      </c>
      <c r="M55" s="17">
        <f t="shared" si="3"/>
        <v>-67.099999999999966</v>
      </c>
    </row>
    <row r="56" spans="1:13" ht="12" customHeight="1" x14ac:dyDescent="0.25">
      <c r="A56" s="8">
        <v>52</v>
      </c>
      <c r="B56" s="14" t="s">
        <v>60</v>
      </c>
      <c r="C56" s="15">
        <v>291</v>
      </c>
      <c r="D56" s="15">
        <v>325.89999999999998</v>
      </c>
      <c r="E56" s="15">
        <v>392.9</v>
      </c>
      <c r="F56" s="16">
        <f t="shared" si="4"/>
        <v>0.16275790330556986</v>
      </c>
      <c r="G56" s="15">
        <v>463.3</v>
      </c>
      <c r="H56" s="15">
        <f t="shared" si="0"/>
        <v>456.84758020875842</v>
      </c>
      <c r="I56" s="15">
        <f t="shared" si="1"/>
        <v>6.4524197912415957</v>
      </c>
      <c r="J56" s="19" t="str">
        <f t="shared" si="5"/>
        <v/>
      </c>
      <c r="K56" s="15">
        <v>78.5</v>
      </c>
      <c r="L56" s="15">
        <v>46.8</v>
      </c>
      <c r="M56" s="17">
        <f t="shared" si="3"/>
        <v>-31.700000000000003</v>
      </c>
    </row>
    <row r="57" spans="1:13" ht="12" customHeight="1" x14ac:dyDescent="0.25">
      <c r="A57" s="8">
        <v>53</v>
      </c>
      <c r="B57" s="14" t="s">
        <v>61</v>
      </c>
      <c r="C57" s="15">
        <v>256.45</v>
      </c>
      <c r="D57" s="15">
        <v>274.52999999999997</v>
      </c>
      <c r="E57" s="15">
        <v>286.35000000000002</v>
      </c>
      <c r="F57" s="16">
        <f t="shared" si="4"/>
        <v>5.677823805739797E-2</v>
      </c>
      <c r="G57" s="15">
        <v>288.41000000000003</v>
      </c>
      <c r="H57" s="15">
        <f t="shared" si="0"/>
        <v>302.60844846773597</v>
      </c>
      <c r="I57" s="15">
        <f t="shared" si="1"/>
        <v>0</v>
      </c>
      <c r="J57" s="19" t="str">
        <f t="shared" si="5"/>
        <v/>
      </c>
      <c r="K57" s="15">
        <v>86.15</v>
      </c>
      <c r="L57" s="15">
        <v>54.21</v>
      </c>
      <c r="M57" s="17">
        <f t="shared" si="3"/>
        <v>-31.940000000000005</v>
      </c>
    </row>
    <row r="58" spans="1:13" ht="12" customHeight="1" x14ac:dyDescent="0.25">
      <c r="A58" s="8">
        <v>54</v>
      </c>
      <c r="B58" s="14" t="s">
        <v>62</v>
      </c>
      <c r="C58" s="15"/>
      <c r="D58" s="15"/>
      <c r="E58" s="15"/>
      <c r="F58" s="16">
        <f t="shared" si="4"/>
        <v>0</v>
      </c>
      <c r="G58" s="15"/>
      <c r="H58" s="15">
        <f t="shared" si="0"/>
        <v>0</v>
      </c>
      <c r="I58" s="15">
        <f t="shared" si="1"/>
        <v>0</v>
      </c>
      <c r="J58" s="19" t="str">
        <f t="shared" si="5"/>
        <v/>
      </c>
      <c r="K58" s="15">
        <v>64.3</v>
      </c>
      <c r="L58" s="15">
        <v>41.2</v>
      </c>
      <c r="M58" s="17">
        <f t="shared" si="3"/>
        <v>-23.099999999999994</v>
      </c>
    </row>
    <row r="59" spans="1:13" ht="12" customHeight="1" x14ac:dyDescent="0.25">
      <c r="A59" s="8">
        <v>55</v>
      </c>
      <c r="B59" s="14" t="s">
        <v>63</v>
      </c>
      <c r="C59" s="15">
        <v>395.8</v>
      </c>
      <c r="D59" s="15">
        <v>372.9</v>
      </c>
      <c r="E59" s="15">
        <v>97</v>
      </c>
      <c r="F59" s="16">
        <f t="shared" si="4"/>
        <v>-0.39886707316065134</v>
      </c>
      <c r="G59" s="15">
        <v>308</v>
      </c>
      <c r="H59" s="15">
        <f t="shared" si="0"/>
        <v>58.309893903416814</v>
      </c>
      <c r="I59" s="15">
        <f t="shared" si="1"/>
        <v>249.69010609658318</v>
      </c>
      <c r="J59" s="19">
        <f t="shared" si="5"/>
        <v>88.990106096583133</v>
      </c>
      <c r="K59" s="15">
        <v>790</v>
      </c>
      <c r="L59" s="15">
        <v>629.29999999999995</v>
      </c>
      <c r="M59" s="17">
        <f t="shared" si="3"/>
        <v>-160.70000000000005</v>
      </c>
    </row>
    <row r="60" spans="1:13" ht="12" customHeight="1" x14ac:dyDescent="0.25">
      <c r="A60" s="8">
        <v>56</v>
      </c>
      <c r="B60" s="14" t="s">
        <v>64</v>
      </c>
      <c r="C60" s="15">
        <v>226.3</v>
      </c>
      <c r="D60" s="15">
        <v>250</v>
      </c>
      <c r="E60" s="15">
        <v>282.8</v>
      </c>
      <c r="F60" s="16">
        <f t="shared" si="4"/>
        <v>0.11796411842686698</v>
      </c>
      <c r="G60" s="15">
        <v>240.6</v>
      </c>
      <c r="H60" s="15">
        <f t="shared" si="0"/>
        <v>316.16025269111799</v>
      </c>
      <c r="I60" s="15">
        <f t="shared" si="1"/>
        <v>0</v>
      </c>
      <c r="J60" s="19" t="str">
        <f t="shared" si="5"/>
        <v/>
      </c>
      <c r="K60" s="15">
        <v>176.8</v>
      </c>
      <c r="L60" s="15">
        <v>92.7</v>
      </c>
      <c r="M60" s="17">
        <f t="shared" si="3"/>
        <v>-84.100000000000009</v>
      </c>
    </row>
    <row r="61" spans="1:13" ht="12" customHeight="1" x14ac:dyDescent="0.25">
      <c r="A61" s="8">
        <v>57</v>
      </c>
      <c r="B61" s="14" t="s">
        <v>65</v>
      </c>
      <c r="C61" s="15">
        <v>180.2</v>
      </c>
      <c r="D61" s="15">
        <v>180</v>
      </c>
      <c r="E61" s="15">
        <v>180</v>
      </c>
      <c r="F61" s="16">
        <f t="shared" si="4"/>
        <v>-5.5493895671472984E-4</v>
      </c>
      <c r="G61" s="15">
        <v>288.60000000000002</v>
      </c>
      <c r="H61" s="15">
        <f t="shared" si="0"/>
        <v>179.90011098779135</v>
      </c>
      <c r="I61" s="15">
        <f t="shared" si="1"/>
        <v>108.69988901220867</v>
      </c>
      <c r="J61" s="19">
        <f t="shared" si="5"/>
        <v>46.199889012208672</v>
      </c>
      <c r="K61" s="15">
        <v>141.5</v>
      </c>
      <c r="L61" s="15">
        <v>79</v>
      </c>
      <c r="M61" s="17">
        <f t="shared" si="3"/>
        <v>-62.5</v>
      </c>
    </row>
    <row r="62" spans="1:13" ht="12" customHeight="1" x14ac:dyDescent="0.25">
      <c r="A62" s="8">
        <v>58</v>
      </c>
      <c r="B62" s="14" t="s">
        <v>66</v>
      </c>
      <c r="C62" s="15">
        <v>0</v>
      </c>
      <c r="D62" s="15">
        <v>55</v>
      </c>
      <c r="E62" s="15">
        <v>50</v>
      </c>
      <c r="F62" s="16" t="e">
        <f t="shared" si="4"/>
        <v>#DIV/0!</v>
      </c>
      <c r="G62" s="15">
        <v>77.400000000000006</v>
      </c>
      <c r="H62" s="15"/>
      <c r="I62" s="15">
        <f t="shared" si="1"/>
        <v>77.400000000000006</v>
      </c>
      <c r="J62" s="19" t="str">
        <f t="shared" si="5"/>
        <v/>
      </c>
      <c r="K62" s="15">
        <v>162</v>
      </c>
      <c r="L62" s="15">
        <v>51.1</v>
      </c>
      <c r="M62" s="17">
        <f t="shared" si="3"/>
        <v>-110.9</v>
      </c>
    </row>
    <row r="63" spans="1:13" ht="12" customHeight="1" x14ac:dyDescent="0.25">
      <c r="A63" s="8">
        <v>59</v>
      </c>
      <c r="B63" s="14" t="s">
        <v>67</v>
      </c>
      <c r="C63" s="15"/>
      <c r="D63" s="15"/>
      <c r="E63" s="15"/>
      <c r="F63" s="16">
        <f t="shared" si="4"/>
        <v>0</v>
      </c>
      <c r="G63" s="15"/>
      <c r="H63" s="15">
        <f>E63*(1+F63)</f>
        <v>0</v>
      </c>
      <c r="I63" s="15">
        <f t="shared" si="1"/>
        <v>0</v>
      </c>
      <c r="J63" s="19" t="str">
        <f t="shared" si="5"/>
        <v/>
      </c>
      <c r="K63" s="15">
        <v>13</v>
      </c>
      <c r="L63" s="15">
        <v>8.5</v>
      </c>
      <c r="M63" s="17">
        <f t="shared" si="3"/>
        <v>-4.5</v>
      </c>
    </row>
    <row r="64" spans="1:13" ht="12" customHeight="1" x14ac:dyDescent="0.25">
      <c r="A64" s="8">
        <v>60</v>
      </c>
      <c r="B64" s="14" t="s">
        <v>68</v>
      </c>
      <c r="C64" s="15"/>
      <c r="D64" s="15"/>
      <c r="E64" s="15"/>
      <c r="F64" s="16">
        <f t="shared" si="4"/>
        <v>0</v>
      </c>
      <c r="G64" s="15"/>
      <c r="H64" s="15">
        <f>E64*(1+F64)</f>
        <v>0</v>
      </c>
      <c r="I64" s="15">
        <f t="shared" si="1"/>
        <v>0</v>
      </c>
      <c r="J64" s="19" t="str">
        <f t="shared" si="5"/>
        <v/>
      </c>
      <c r="K64" s="15">
        <v>46.3</v>
      </c>
      <c r="L64" s="15">
        <v>27.9</v>
      </c>
      <c r="M64" s="17">
        <f t="shared" si="3"/>
        <v>-18.399999999999999</v>
      </c>
    </row>
    <row r="65" spans="1:13" ht="12" customHeight="1" x14ac:dyDescent="0.25">
      <c r="A65" s="8">
        <v>61</v>
      </c>
      <c r="B65" s="14" t="s">
        <v>69</v>
      </c>
      <c r="C65" s="15">
        <v>9.6</v>
      </c>
      <c r="D65" s="15">
        <v>9.8000000000000007</v>
      </c>
      <c r="E65" s="15">
        <v>9.8000000000000007</v>
      </c>
      <c r="F65" s="16">
        <f t="shared" si="4"/>
        <v>1.0416666666666723E-2</v>
      </c>
      <c r="G65" s="15">
        <v>12.2</v>
      </c>
      <c r="H65" s="15">
        <f>E65*(1+F65)</f>
        <v>9.9020833333333353</v>
      </c>
      <c r="I65" s="15">
        <f t="shared" si="1"/>
        <v>2.2979166666666639</v>
      </c>
      <c r="J65" s="19">
        <f t="shared" si="5"/>
        <v>2.0979166666666638</v>
      </c>
      <c r="K65" s="15">
        <v>0.6</v>
      </c>
      <c r="L65" s="15">
        <v>0.4</v>
      </c>
      <c r="M65" s="17">
        <f t="shared" si="3"/>
        <v>-0.19999999999999996</v>
      </c>
    </row>
    <row r="66" spans="1:13" ht="12" customHeight="1" x14ac:dyDescent="0.25">
      <c r="A66" s="31" t="s">
        <v>70</v>
      </c>
      <c r="B66" s="32"/>
      <c r="C66" s="22">
        <f>SUM(C6:C65)</f>
        <v>27097.023000000001</v>
      </c>
      <c r="D66" s="22">
        <f>SUM(D6:D65)</f>
        <v>31980.414000000001</v>
      </c>
      <c r="E66" s="23">
        <f t="shared" ref="E66:M66" si="6">SUM(E6:E65)</f>
        <v>42292.216999999997</v>
      </c>
      <c r="F66" s="24"/>
      <c r="G66" s="23">
        <f t="shared" si="6"/>
        <v>73693.78300000001</v>
      </c>
      <c r="H66" s="23">
        <f>SUM(H6:H65)</f>
        <v>61736.202297368807</v>
      </c>
      <c r="I66" s="23">
        <f>SUM(I6:I65)</f>
        <v>18612.18261735635</v>
      </c>
      <c r="J66" s="25">
        <f>SUM(J6:J65)</f>
        <v>5293.186545211418</v>
      </c>
      <c r="K66" s="23">
        <f t="shared" si="6"/>
        <v>53254.921999999999</v>
      </c>
      <c r="L66" s="23">
        <f t="shared" si="6"/>
        <v>35859.599999999991</v>
      </c>
      <c r="M66" s="26">
        <f t="shared" si="6"/>
        <v>-17395.322</v>
      </c>
    </row>
    <row r="67" spans="1:13" x14ac:dyDescent="0.25">
      <c r="G67" s="27"/>
      <c r="J67" s="28"/>
      <c r="K67" s="28"/>
    </row>
    <row r="69" spans="1:13" x14ac:dyDescent="0.25">
      <c r="L69" s="29"/>
    </row>
  </sheetData>
  <mergeCells count="11">
    <mergeCell ref="A66:B66"/>
    <mergeCell ref="B1:M1"/>
    <mergeCell ref="H2:J2"/>
    <mergeCell ref="A3:A4"/>
    <mergeCell ref="B3:B4"/>
    <mergeCell ref="C3:G3"/>
    <mergeCell ref="H3:H4"/>
    <mergeCell ref="I3:I4"/>
    <mergeCell ref="J3:J4"/>
    <mergeCell ref="K3:L3"/>
    <mergeCell ref="M3:M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Eurika Norkienė</cp:lastModifiedBy>
  <dcterms:created xsi:type="dcterms:W3CDTF">2021-09-20T10:10:34Z</dcterms:created>
  <dcterms:modified xsi:type="dcterms:W3CDTF">2021-11-16T08:04:23Z</dcterms:modified>
</cp:coreProperties>
</file>