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a.zedelyte\Documents\A_A_POSĖDŽIŲ SKYRIUS\PDF failai\SAM įst\"/>
    </mc:Choice>
  </mc:AlternateContent>
  <xr:revisionPtr revIDLastSave="0" documentId="8_{36C2A0FA-6EAF-46BF-8AC5-0E5AF3970686}" xr6:coauthVersionLast="47" xr6:coauthVersionMax="47" xr10:uidLastSave="{00000000-0000-0000-0000-000000000000}"/>
  <bookViews>
    <workbookView xWindow="-120" yWindow="-120" windowWidth="29040" windowHeight="1584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 name="papildomi  paskaičiavimai" sheetId="16" r:id="rId6"/>
  </sheets>
  <definedNames>
    <definedName name="_xlnm.Print_Area" localSheetId="1">'Išlaidos darbuotojams'!$A$1:$G$51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0" l="1"/>
  <c r="F9" i="10"/>
  <c r="G43" i="15"/>
  <c r="A10" i="15"/>
  <c r="A8" i="15"/>
  <c r="A6" i="15"/>
  <c r="A43" i="15"/>
  <c r="A9" i="15"/>
  <c r="A5" i="15"/>
  <c r="A40" i="15"/>
  <c r="A41" i="15"/>
  <c r="A37" i="15"/>
  <c r="A39" i="15"/>
  <c r="A38" i="15"/>
  <c r="A7" i="15"/>
  <c r="F6" i="15"/>
  <c r="F8" i="15"/>
  <c r="F39" i="15"/>
  <c r="F41" i="15"/>
  <c r="E41" i="15"/>
  <c r="E39" i="15"/>
  <c r="G39" i="15" s="1"/>
  <c r="A42" i="15"/>
  <c r="G10" i="15"/>
  <c r="E8" i="15"/>
  <c r="E6" i="15"/>
  <c r="A4" i="15"/>
  <c r="A7" i="16"/>
  <c r="D4" i="16"/>
  <c r="D2" i="16" s="1"/>
  <c r="D6" i="16"/>
  <c r="F20" i="10" l="1"/>
  <c r="J9" i="10"/>
  <c r="K9" i="10" s="1"/>
  <c r="K4" i="15"/>
  <c r="C56" i="11"/>
  <c r="C54" i="11"/>
  <c r="C50" i="1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H12" i="10"/>
  <c r="H13" i="10"/>
  <c r="I13" i="10"/>
  <c r="D51" i="14"/>
  <c r="D50" i="14"/>
  <c r="D47" i="14"/>
  <c r="D46" i="14"/>
  <c r="D40" i="14"/>
  <c r="D39" i="14"/>
  <c r="D36" i="14"/>
  <c r="D35" i="14"/>
  <c r="D22" i="14"/>
  <c r="D21" i="14"/>
  <c r="D18" i="14"/>
  <c r="D17" i="14"/>
  <c r="D11" i="14"/>
  <c r="D10" i="14"/>
  <c r="D7" i="14"/>
  <c r="D6" i="14"/>
  <c r="I21" i="10" l="1"/>
  <c r="I20"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7" i="15"/>
  <c r="A52" i="15"/>
  <c r="A51" i="15"/>
  <c r="A24" i="15"/>
  <c r="A19" i="15"/>
  <c r="A18" i="15"/>
  <c r="A15" i="14"/>
  <c r="A4" i="14"/>
  <c r="A20" i="14"/>
  <c r="A16" i="14"/>
  <c r="A9" i="14"/>
  <c r="A5" i="14"/>
  <c r="A12" i="15"/>
  <c r="I26" i="10"/>
  <c r="E54" i="12"/>
  <c r="E53" i="12"/>
  <c r="H26" i="10" s="1"/>
  <c r="E50" i="12"/>
  <c r="E49" i="12"/>
  <c r="E43" i="12"/>
  <c r="E42" i="12"/>
  <c r="H21" i="10" s="1"/>
  <c r="E39" i="12"/>
  <c r="E38" i="12"/>
  <c r="H20" i="10" s="1"/>
  <c r="G59" i="15"/>
  <c r="G58" i="15"/>
  <c r="G54" i="15"/>
  <c r="G53" i="15"/>
  <c r="G47" i="15"/>
  <c r="G46" i="15"/>
  <c r="J22" i="10"/>
  <c r="K22" i="10" s="1"/>
  <c r="G41" i="15"/>
  <c r="F21" i="10" s="1"/>
  <c r="G61" i="15" l="1"/>
  <c r="F26" i="10" s="1"/>
  <c r="G56" i="15"/>
  <c r="G49" i="15"/>
  <c r="G44" i="15"/>
  <c r="G21" i="10"/>
  <c r="G20" i="10"/>
  <c r="I25" i="10"/>
  <c r="G26" i="10"/>
  <c r="F25" i="10"/>
  <c r="G26" i="15"/>
  <c r="G25" i="15"/>
  <c r="G21" i="15"/>
  <c r="G20" i="15"/>
  <c r="G23" i="15" s="1"/>
  <c r="G14" i="15"/>
  <c r="G13" i="15"/>
  <c r="G16" i="15" s="1"/>
  <c r="G8" i="15"/>
  <c r="F8" i="10" s="1"/>
  <c r="J8" i="10" s="1"/>
  <c r="G6" i="15"/>
  <c r="F7" i="10" s="1"/>
  <c r="E22" i="12"/>
  <c r="E21" i="12"/>
  <c r="E18" i="12"/>
  <c r="E17" i="12"/>
  <c r="E11" i="12"/>
  <c r="E10" i="12"/>
  <c r="E7" i="12"/>
  <c r="E6" i="12"/>
  <c r="G62" i="15" l="1"/>
  <c r="G50" i="15"/>
  <c r="K8" i="10"/>
  <c r="J20" i="10"/>
  <c r="K20" i="10" s="1"/>
  <c r="G11" i="15"/>
  <c r="G17" i="15" s="1"/>
  <c r="F12" i="10"/>
  <c r="J12" i="10" s="1"/>
  <c r="K12" i="10" s="1"/>
  <c r="G28" i="15"/>
  <c r="F13" i="10" s="1"/>
  <c r="J13" i="10" s="1"/>
  <c r="K13" i="10" s="1"/>
  <c r="J26" i="10"/>
  <c r="K26" i="10" s="1"/>
  <c r="H25" i="10"/>
  <c r="G25" i="10"/>
  <c r="G29" i="15" l="1"/>
  <c r="J25" i="10"/>
  <c r="K25" i="10" s="1"/>
  <c r="L15" i="10"/>
  <c r="J21" i="10"/>
  <c r="K21" i="10" s="1"/>
  <c r="L23" i="10" s="1"/>
  <c r="J7" i="10" l="1"/>
  <c r="K7" i="10" s="1"/>
  <c r="L10" i="10" s="1"/>
  <c r="L28" i="10"/>
  <c r="L30" i="10" l="1"/>
  <c r="L17" i="10"/>
  <c r="L31" i="10" l="1"/>
</calcChain>
</file>

<file path=xl/sharedStrings.xml><?xml version="1.0" encoding="utf-8"?>
<sst xmlns="http://schemas.openxmlformats.org/spreadsheetml/2006/main" count="260" uniqueCount="123">
  <si>
    <t>Eil. Nr. </t>
  </si>
  <si>
    <t>Tikslinė grupė (T) (ūkio subjektų skaičius, vnt.)</t>
  </si>
  <si>
    <t>Išlaidos darbuotojams (D), Eur</t>
  </si>
  <si>
    <t>Išlaidos investicijoms (I), Eur</t>
  </si>
  <si>
    <t>Išlaidos medžiagoms (M), Eur</t>
  </si>
  <si>
    <t>1.</t>
  </si>
  <si>
    <t>1.1. </t>
  </si>
  <si>
    <t>1.1.1.</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</si>
  <si>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</si>
  <si>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</si>
  <si>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</si>
  <si>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</si>
  <si>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</si>
  <si>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</si>
  <si>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</si>
  <si>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</si>
  <si>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</si>
  <si>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</si>
  <si>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</si>
  <si>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</si>
  <si>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</si>
  <si>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</si>
  <si>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</si>
  <si>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</si>
  <si>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</si>
  <si>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</si>
  <si>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</si>
  <si>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</si>
  <si>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</si>
  <si>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</si>
  <si>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</si>
  <si>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</si>
  <si>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</si>
  <si>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</si>
  <si>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</si>
  <si>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</si>
  <si>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</si>
  <si>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</si>
  <si>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</si>
  <si>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</si>
  <si>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</si>
  <si>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</si>
  <si>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</si>
  <si>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</si>
  <si>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</si>
  <si>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</si>
  <si>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</si>
  <si>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</si>
  <si>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</si>
  <si>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</si>
  <si>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</si>
  <si>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</si>
  <si>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</si>
  <si>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</si>
  <si>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</si>
  <si>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</si>
  <si>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</si>
  <si>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</si>
  <si>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</si>
  <si>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</si>
  <si>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</si>
  <si>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</si>
  <si>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</si>
  <si>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</si>
  <si>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</si>
  <si>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</si>
  <si>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</si>
  <si>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</si>
  <si>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</si>
  <si>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</si>
  <si>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</si>
  <si>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</si>
  <si>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</si>
  <si>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</si>
  <si>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</si>
  <si>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</si>
  <si>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</si>
  <si>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</si>
  <si>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</si>
  <si>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</si>
  <si>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</si>
  <si>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</si>
  <si>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</si>
  <si>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</si>
  <si>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</si>
  <si>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</si>
  <si>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</si>
  <si>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</si>
  <si>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</si>
  <si>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</si>
  <si>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</si>
  <si>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</si>
  <si>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</si>
  <si>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</si>
  <si>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Nacionalnė</t>
  </si>
  <si>
    <t xml:space="preserve">Gydytojas </t>
  </si>
  <si>
    <t xml:space="preserve">Dienų  sk. </t>
  </si>
  <si>
    <t xml:space="preserve">Metai </t>
  </si>
  <si>
    <t>04/30/2022</t>
  </si>
  <si>
    <t>06/18/2020</t>
  </si>
  <si>
    <t xml:space="preserve"> per viso dienų  sk</t>
  </si>
  <si>
    <t xml:space="preserve">iki </t>
  </si>
  <si>
    <t xml:space="preserve">nuo </t>
  </si>
  <si>
    <t>Slaugytojai išdavė  receptų</t>
  </si>
  <si>
    <t>per  metus</t>
  </si>
  <si>
    <t>Slaugytojas  arba  kitas  sveikatos  priežiūros  specialistas</t>
  </si>
  <si>
    <t>SSĮ 26 straipsnio 1 dalis: „ Laikinojo asmens nedarbingumo ekspertizę atlieka sveikatos priežiūros įstaigos gydytojai, arba gydytojų konsultacinė komisija. Šios ekspertizės organizavimo ir atlikimo tvarką nustato Sveikatos apsaugos ministerija bei Socialinės apsaugos ir darbo ministerija“ ir  LMSDĮ 5 straipsnio 2 dalies 2 punktas:  sergantiems šeimos nariams slaugyti. Ši išmoka skiriama, jeigu gydytojo, bendrosios praktikos slaugytojo, išplėstinės praktikos slaugytojo ar akušerio nurodymu būtina slaugyti susirgusį apdraustojo asmens šeimos narį;“.</t>
  </si>
  <si>
    <t>Nedarbungumo  pažymėjimų  susirgus  COVID -19 išdavimas</t>
  </si>
  <si>
    <t>Nedarbungumo  pažymėjimų  susirgus  gripu,  kai nereikia  gydytojo  konsultacjos išdavimas</t>
  </si>
  <si>
    <t>Nedarbingumų išdavimo tvarka leidžianti slaugytojams išduoti  nedarbingumą COVID-19 atveju  bus reglamentuota  poįstatyminiais  teisės aktais</t>
  </si>
  <si>
    <t>Nedarbingumų išdavimo tvarka leidžianti slaugytojams išduoti  nedarbingumągripo atveju  bus reglamentuota  poįstatyminiais  teisės aktais</t>
  </si>
  <si>
    <t>1.1.2.</t>
  </si>
  <si>
    <t>1.1.3.</t>
  </si>
  <si>
    <t>Nedarbungumo  pažymėjimų  susirgus  gripu,  kai  nereikia  gydytojo  konsultacjos išdavimas</t>
  </si>
  <si>
    <t>Nėštumo  ir  gimdymo  atostogų pažymėjimų  išdavimas</t>
  </si>
  <si>
    <t>Nėštumo ir gimdymo  atostogų pažymėjimų išdavimo tvarka leidžianti akušeriams išduoti  nėštumo ir gimdymo  atostogų pažymėjimą bus reglamentuota poįstatyminiais  teisės aktais</t>
  </si>
  <si>
    <t>Nėštumo ir gimdymo  atostogų pažymėjimų  išdavimas  reglamentuotas  poįstatyminiais teisės  aktais</t>
  </si>
  <si>
    <t>2.1.3.</t>
  </si>
  <si>
    <t>Akušeris</t>
  </si>
  <si>
    <t>Tiriamo teisės akto arba teisės akto, kurį numatoma keisti (naikinti), pavadinimas [arba rašoma „Netaikoma“, jei toliau vertinamos nauju teisės akto projektu galimos sukelti prisitaikymo išlaidos]:
LIETUVOS RESPUBLIKOS SVEIKATOS SISTEMOS ĮSTATYMAS  (toliau - SSĮ) ir LIETUVOS RESPUBLIKOS LIGOS IR MOTINYSTĖS SOCIALINIO DRAUDIMO ĮSTATYMAS  (toliau - LMSDĮ)</t>
  </si>
  <si>
    <t>Nedarbingumo  pažymėjimų  išdavimas reglamentuotas  poįstatyminiais teisės  aktais</t>
  </si>
  <si>
    <t>Teisės akto projekto, kuriuo numatoma keisti teisės aktą, arba naujo teisės akto projekto pavadinimas [arba rašoma „Netaikoma“, jei vertinamos tik teisės aktu sukeliamos  prisitaikymo išlaidos] Lietuvos Respublikos sveikatos sistemos įstatymo Nr. I-552 2, 9, 12, 26, 32, 381, 49, 63, 64, 65, 68 ir 69 straipsnių pakeitimo įstatymo projektas (toliau - SSĮ projektas) ir Lietuvos Respublikos ligos ir motinystės socialinio draudimo įstatymo Nr. IX-110 5 straipsnio pakeitimo įstatymo projektas (toliau - LMSDĮ projektas)</t>
  </si>
  <si>
    <t>SSĮ projektas: Pakeisti 26 straipsnio 1 dalį ir ją išdėstyti taip: „1. Laikinojo asmens nedarbingumo ekspertizę atlieka sveikatos priežiūros įstaigos gydytojai, gydytojų konsultacinė komisija, bendrosios praktikos slaugytojai, išplėstinės praktikos slaugytojai arba akušeriai. Šios ekspertizės organizavimo ir atlikimo tvarką nustato sveikatos apsaugos ministras ir socialinės apsaugos ir darbo ministras.“
LMSDĮ projektas: Pakeisti LMSDĮ 5 straipsnio 2 dalies 2 punktą ir jį išdėstyti taip: „2) sergantiems šeimos nariams slaugyti. Ši išmoka skiriama, jeigu gydytojo, bendrosios praktikos slaugytojo, išplėstinės praktikos slaugytojo ar akušerio nurodymu būtina slaugyti susirgusį apdraustojo asmens šeimos narį;“.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</si>
</sst>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27]"/>
  </numFmts>
  <fonts count="12"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Calibri"/>
      <family val="2"/>
      <charset val="186"/>
      <scheme val="minor"/>
    </font>
    <font>
      <sz val="10"/>
      <color rgb="FF000000"/>
      <name val="Calibri"/>
      <family val="2"/>
      <charset val="186"/>
      <scheme val="minor"/>
    </font>
    <font>
      <b/>
      <sz val="10"/>
      <color rgb="FF000000"/>
      <name val="Calibri"/>
      <family val="2"/>
      <charset val="186"/>
      <scheme val="minor"/>
    </font>
    <font>
      <b/>
      <sz val="10"/>
      <color rgb="FFFF0000"/>
      <name val="Calibri"/>
      <family val="2"/>
      <charset val="186"/>
      <scheme val="minor"/>
    </font>
  </fonts>
  <fills count="11">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
      <patternFill patternType="solid">
        <fgColor theme="7" tint="0.79998168889431442"/>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7">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3" fillId="3" borderId="5" xfId="0" applyFont="1" applyFill="1" applyBorder="1" applyAlignment="1">
      <alignment horizontal="left" vertical="top" wrapText="1"/>
    </xf>
    <xf numFmtId="0" fontId="3" fillId="0" borderId="2" xfId="0" applyFont="1" applyBorder="1" applyAlignment="1">
      <alignment horizontal="left" vertical="top" wrapText="1"/>
    </xf>
    <xf numFmtId="0" fontId="0" fillId="0" borderId="5" xfId="0" applyBorder="1"/>
    <xf numFmtId="0" fontId="0" fillId="0" borderId="9" xfId="0" applyBorder="1"/>
    <xf numFmtId="0" fontId="0" fillId="0" borderId="11" xfId="0" applyBorder="1"/>
    <xf numFmtId="0" fontId="0" fillId="0" borderId="12" xfId="0" applyBorder="1"/>
    <xf numFmtId="0" fontId="0" fillId="0" borderId="10" xfId="0" applyBorder="1"/>
    <xf numFmtId="0" fontId="0" fillId="0" borderId="4" xfId="0" applyBorder="1"/>
    <xf numFmtId="0" fontId="0" fillId="0" borderId="13" xfId="0" applyBorder="1"/>
    <xf numFmtId="0" fontId="0" fillId="0" borderId="14" xfId="0" applyBorder="1"/>
    <xf numFmtId="0" fontId="0" fillId="0" borderId="0" xfId="0" applyAlignment="1">
      <alignment wrapText="1"/>
    </xf>
    <xf numFmtId="0" fontId="0" fillId="0" borderId="15" xfId="0" applyBorder="1"/>
    <xf numFmtId="0" fontId="0" fillId="0" borderId="16" xfId="0" applyBorder="1" applyAlignment="1">
      <alignment wrapText="1"/>
    </xf>
    <xf numFmtId="0" fontId="0" fillId="0" borderId="16" xfId="0" applyBorder="1"/>
    <xf numFmtId="0" fontId="4" fillId="0" borderId="2" xfId="0" applyFont="1" applyBorder="1" applyAlignment="1">
      <alignment horizontal="right" vertical="top" wrapText="1"/>
    </xf>
    <xf numFmtId="1" fontId="3" fillId="0" borderId="5" xfId="0" applyNumberFormat="1" applyFont="1" applyBorder="1" applyAlignment="1">
      <alignment vertical="top" wrapText="1"/>
    </xf>
    <xf numFmtId="2" fontId="3" fillId="0" borderId="5" xfId="0" applyNumberFormat="1" applyFont="1" applyBorder="1" applyAlignment="1">
      <alignment vertical="top" wrapText="1"/>
    </xf>
    <xf numFmtId="2" fontId="3" fillId="7" borderId="5" xfId="0" applyNumberFormat="1" applyFont="1" applyFill="1" applyBorder="1" applyAlignment="1">
      <alignment vertical="top" wrapText="1"/>
    </xf>
    <xf numFmtId="2" fontId="7" fillId="0" borderId="5" xfId="0" applyNumberFormat="1" applyFont="1" applyBorder="1" applyAlignment="1">
      <alignment vertical="top" wrapText="1"/>
    </xf>
    <xf numFmtId="2" fontId="2" fillId="0" borderId="5" xfId="0" applyNumberFormat="1" applyFont="1" applyBorder="1" applyAlignment="1">
      <alignment horizontal="center" vertical="top" wrapText="1"/>
    </xf>
    <xf numFmtId="0" fontId="4" fillId="0" borderId="2" xfId="0" applyFont="1" applyBorder="1" applyAlignment="1">
      <alignment horizontal="left" vertical="top" wrapText="1"/>
    </xf>
    <xf numFmtId="2" fontId="2" fillId="6" borderId="5" xfId="0" applyNumberFormat="1" applyFont="1" applyFill="1" applyBorder="1" applyAlignment="1">
      <alignment vertical="top" wrapText="1"/>
    </xf>
    <xf numFmtId="2" fontId="3" fillId="5" borderId="5" xfId="0" applyNumberFormat="1" applyFont="1" applyFill="1" applyBorder="1" applyAlignment="1">
      <alignment vertical="top" wrapText="1"/>
    </xf>
    <xf numFmtId="2" fontId="3" fillId="10" borderId="5" xfId="0" applyNumberFormat="1" applyFont="1" applyFill="1" applyBorder="1" applyAlignment="1">
      <alignment vertical="top" wrapText="1"/>
    </xf>
    <xf numFmtId="2" fontId="2" fillId="8" borderId="5" xfId="0" applyNumberFormat="1" applyFont="1" applyFill="1" applyBorder="1" applyAlignment="1">
      <alignment vertical="top" wrapText="1"/>
    </xf>
    <xf numFmtId="0" fontId="9" fillId="0" borderId="2" xfId="0" applyFont="1" applyBorder="1" applyAlignment="1">
      <alignment horizontal="center" vertical="top"/>
    </xf>
    <xf numFmtId="164" fontId="11" fillId="0" borderId="5" xfId="0" applyNumberFormat="1" applyFont="1" applyBorder="1" applyAlignment="1">
      <alignment horizontal="center" vertical="top" wrapText="1"/>
    </xf>
    <xf numFmtId="0" fontId="4" fillId="3" borderId="5" xfId="0" applyFont="1" applyFill="1" applyBorder="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10" fillId="0" borderId="6" xfId="0" applyFont="1" applyBorder="1" applyAlignment="1">
      <alignment horizontal="right" vertical="top" wrapText="1"/>
    </xf>
    <xf numFmtId="0" fontId="10" fillId="0" borderId="7" xfId="0" applyFont="1" applyBorder="1" applyAlignment="1">
      <alignment horizontal="right" vertical="top" wrapText="1"/>
    </xf>
    <xf numFmtId="0" fontId="10"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5" borderId="6" xfId="0" applyFont="1" applyFill="1" applyBorder="1" applyAlignment="1">
      <alignment horizontal="center" vertical="top" wrapText="1"/>
    </xf>
    <xf numFmtId="0" fontId="8" fillId="5" borderId="7" xfId="0" applyFont="1" applyFill="1" applyBorder="1" applyAlignment="1">
      <alignment horizontal="center" vertical="top" wrapText="1"/>
    </xf>
    <xf numFmtId="0" fontId="8" fillId="5"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7" xfId="0" applyFont="1" applyFill="1" applyBorder="1" applyAlignment="1">
      <alignment horizontal="center" vertical="top" wrapText="1"/>
    </xf>
    <xf numFmtId="0" fontId="8" fillId="8" borderId="3" xfId="0" applyFont="1" applyFill="1" applyBorder="1" applyAlignment="1">
      <alignment horizontal="center" vertical="top" wrapText="1"/>
    </xf>
    <xf numFmtId="0" fontId="3" fillId="10" borderId="6" xfId="0" applyFont="1" applyFill="1" applyBorder="1" applyAlignment="1">
      <alignment horizontal="right" vertical="top" wrapText="1"/>
    </xf>
    <xf numFmtId="0" fontId="3" fillId="10" borderId="7" xfId="0" applyFont="1" applyFill="1" applyBorder="1" applyAlignment="1">
      <alignment horizontal="right" vertical="top" wrapText="1"/>
    </xf>
    <xf numFmtId="0" fontId="3" fillId="10" borderId="3" xfId="0" applyFont="1" applyFill="1" applyBorder="1" applyAlignment="1">
      <alignment horizontal="right" vertical="top" wrapText="1"/>
    </xf>
    <xf numFmtId="0" fontId="2" fillId="8" borderId="6" xfId="0" applyFont="1" applyFill="1" applyBorder="1" applyAlignment="1">
      <alignment horizontal="right" vertical="top" wrapText="1"/>
    </xf>
    <xf numFmtId="0" fontId="2" fillId="8" borderId="7" xfId="0" applyFont="1" applyFill="1" applyBorder="1" applyAlignment="1">
      <alignment horizontal="right" vertical="top" wrapText="1"/>
    </xf>
    <xf numFmtId="0" fontId="2" fillId="8" borderId="3" xfId="0" applyFont="1" applyFill="1" applyBorder="1" applyAlignment="1">
      <alignment horizontal="right" vertical="top" wrapText="1"/>
    </xf>
    <xf numFmtId="0" fontId="3" fillId="5" borderId="6" xfId="0" applyFont="1" applyFill="1" applyBorder="1" applyAlignment="1">
      <alignment horizontal="right" vertical="top" wrapText="1"/>
    </xf>
    <xf numFmtId="0" fontId="3" fillId="5" borderId="7" xfId="0" applyFont="1" applyFill="1" applyBorder="1" applyAlignment="1">
      <alignment horizontal="right" vertical="top" wrapText="1"/>
    </xf>
    <xf numFmtId="0" fontId="3" fillId="5" borderId="3" xfId="0" applyFont="1" applyFill="1" applyBorder="1" applyAlignment="1">
      <alignment horizontal="right" vertical="top" wrapText="1"/>
    </xf>
    <xf numFmtId="0" fontId="2" fillId="6" borderId="6" xfId="0" applyFont="1" applyFill="1" applyBorder="1" applyAlignment="1">
      <alignment horizontal="right" vertical="top" wrapText="1"/>
    </xf>
    <xf numFmtId="0" fontId="2" fillId="6" borderId="7" xfId="0" applyFont="1" applyFill="1" applyBorder="1" applyAlignment="1">
      <alignment horizontal="right" vertical="top" wrapText="1"/>
    </xf>
    <xf numFmtId="0" fontId="2" fillId="6" borderId="3" xfId="0" applyFont="1" applyFill="1" applyBorder="1" applyAlignment="1">
      <alignment horizontal="right"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zoomScale="110" zoomScaleNormal="110" workbookViewId="0">
      <pane ySplit="4" topLeftCell="A9" activePane="bottomLeft" state="frozen"/>
      <selection activeCell="B1" sqref="B1"/>
      <selection pane="bottomLeft" activeCell="B18" sqref="B18:L18"/>
    </sheetView>
  </sheetViews>
  <sheetFormatPr defaultColWidth="8.7109375" defaultRowHeight="11.25" x14ac:dyDescent="0.25"/>
  <cols>
    <col min="1" max="1" width="4.5703125" style="2" customWidth="1"/>
    <col min="2" max="2" width="50.42578125" style="2" customWidth="1"/>
    <col min="3" max="3" width="11.28515625" style="2" customWidth="1"/>
    <col min="4" max="4" width="5.5703125" style="2" customWidth="1"/>
    <col min="5" max="5" width="9.28515625" style="2" customWidth="1"/>
    <col min="6" max="6" width="10.5703125" style="2" customWidth="1"/>
    <col min="7" max="7" width="7.28515625" style="2" customWidth="1"/>
    <col min="8" max="8" width="6.140625" style="2" customWidth="1"/>
    <col min="9" max="9" width="8.7109375" style="2" customWidth="1"/>
    <col min="10" max="10" width="8.140625" style="2" customWidth="1"/>
    <col min="11" max="11" width="15.5703125" style="2" customWidth="1"/>
    <col min="12" max="12" width="14.5703125" style="2" customWidth="1"/>
    <col min="13" max="16384" width="8.7109375" style="2"/>
  </cols>
  <sheetData>
    <row r="1" spans="1:12" ht="12" customHeight="1" x14ac:dyDescent="0.25">
      <c r="A1" s="69" t="s">
        <v>92</v>
      </c>
      <c r="B1" s="69"/>
      <c r="C1" s="69"/>
      <c r="D1" s="69"/>
      <c r="E1" s="69"/>
      <c r="F1" s="69"/>
      <c r="G1" s="69"/>
      <c r="H1" s="69"/>
      <c r="I1" s="69"/>
      <c r="J1" s="69"/>
      <c r="K1" s="69"/>
      <c r="L1" s="69"/>
    </row>
    <row r="2" spans="1:12" ht="7.5" customHeight="1" thickBot="1" x14ac:dyDescent="0.3">
      <c r="A2" s="70"/>
      <c r="B2" s="70"/>
      <c r="C2" s="70"/>
      <c r="D2" s="70"/>
      <c r="E2" s="70"/>
      <c r="F2" s="70"/>
      <c r="G2" s="70"/>
      <c r="H2" s="70"/>
      <c r="I2" s="70"/>
      <c r="J2" s="70"/>
      <c r="K2" s="70"/>
      <c r="L2" s="70"/>
    </row>
    <row r="3" spans="1:12" ht="77.650000000000006" customHeight="1" thickBot="1" x14ac:dyDescent="0.3">
      <c r="A3" s="40" t="s">
        <v>0</v>
      </c>
      <c r="B3" s="27" t="s">
        <v>63</v>
      </c>
      <c r="C3" s="27" t="s">
        <v>64</v>
      </c>
      <c r="D3" s="27" t="s">
        <v>66</v>
      </c>
      <c r="E3" s="27" t="s">
        <v>1</v>
      </c>
      <c r="F3" s="28" t="s">
        <v>2</v>
      </c>
      <c r="G3" s="28" t="s">
        <v>3</v>
      </c>
      <c r="H3" s="28" t="s">
        <v>4</v>
      </c>
      <c r="I3" s="28" t="s">
        <v>56</v>
      </c>
      <c r="J3" s="29" t="s">
        <v>93</v>
      </c>
      <c r="K3" s="27" t="s">
        <v>65</v>
      </c>
      <c r="L3" s="29" t="s">
        <v>57</v>
      </c>
    </row>
    <row r="4" spans="1:12" ht="12" thickBot="1" x14ac:dyDescent="0.3">
      <c r="A4" s="25">
        <v>1</v>
      </c>
      <c r="B4" s="26">
        <v>2</v>
      </c>
      <c r="C4" s="26">
        <v>3</v>
      </c>
      <c r="D4" s="26">
        <v>4</v>
      </c>
      <c r="E4" s="26">
        <v>5</v>
      </c>
      <c r="F4" s="26">
        <v>6</v>
      </c>
      <c r="G4" s="26">
        <v>7</v>
      </c>
      <c r="H4" s="26">
        <v>8</v>
      </c>
      <c r="I4" s="26">
        <v>9</v>
      </c>
      <c r="J4" s="26">
        <v>10</v>
      </c>
      <c r="K4" s="26">
        <v>11</v>
      </c>
      <c r="L4" s="26">
        <v>12</v>
      </c>
    </row>
    <row r="5" spans="1:12" ht="25.15" customHeight="1" thickBot="1" x14ac:dyDescent="0.3">
      <c r="A5" s="24" t="s">
        <v>5</v>
      </c>
      <c r="B5" s="71" t="s">
        <v>119</v>
      </c>
      <c r="C5" s="72"/>
      <c r="D5" s="72"/>
      <c r="E5" s="72"/>
      <c r="F5" s="72"/>
      <c r="G5" s="72"/>
      <c r="H5" s="72"/>
      <c r="I5" s="72"/>
      <c r="J5" s="72"/>
      <c r="K5" s="72"/>
      <c r="L5" s="73"/>
    </row>
    <row r="6" spans="1:12" ht="85.9" customHeight="1" thickBot="1" x14ac:dyDescent="0.3">
      <c r="A6" s="21" t="s">
        <v>6</v>
      </c>
      <c r="B6" s="41" t="s">
        <v>106</v>
      </c>
      <c r="C6" s="9"/>
      <c r="D6" s="12" t="s">
        <v>94</v>
      </c>
      <c r="E6" s="22">
        <v>1</v>
      </c>
      <c r="F6" s="9"/>
      <c r="G6" s="9"/>
      <c r="H6" s="9"/>
      <c r="I6" s="9"/>
      <c r="J6" s="9"/>
      <c r="K6" s="9"/>
      <c r="L6" s="9"/>
    </row>
    <row r="7" spans="1:12" ht="43.15" customHeight="1" thickBot="1" x14ac:dyDescent="0.3">
      <c r="A7" s="21" t="s">
        <v>7</v>
      </c>
      <c r="B7" s="41" t="s">
        <v>120</v>
      </c>
      <c r="C7" s="42" t="s">
        <v>107</v>
      </c>
      <c r="D7" s="9"/>
      <c r="E7" s="9"/>
      <c r="F7" s="57">
        <f>'Išlaidos darbuotojams'!G6</f>
        <v>28673.232000000004</v>
      </c>
      <c r="G7" s="12">
        <v>0</v>
      </c>
      <c r="H7" s="12">
        <v>0</v>
      </c>
      <c r="I7" s="12">
        <v>0</v>
      </c>
      <c r="J7" s="57">
        <f>0.05*(F7+G7+H7+I7)</f>
        <v>1433.6616000000004</v>
      </c>
      <c r="K7" s="57">
        <f>SUM(F7:J7)</f>
        <v>30106.893600000003</v>
      </c>
      <c r="L7" s="37"/>
    </row>
    <row r="8" spans="1:12" ht="79.5" thickBot="1" x14ac:dyDescent="0.3">
      <c r="A8" s="21" t="s">
        <v>111</v>
      </c>
      <c r="B8" s="41" t="s">
        <v>120</v>
      </c>
      <c r="C8" s="42" t="s">
        <v>113</v>
      </c>
      <c r="D8" s="9"/>
      <c r="E8" s="9"/>
      <c r="F8" s="57">
        <f>'Išlaidos darbuotojams'!G8</f>
        <v>1981.8539999999996</v>
      </c>
      <c r="G8" s="12">
        <v>0</v>
      </c>
      <c r="H8" s="12">
        <v>0</v>
      </c>
      <c r="I8" s="12">
        <v>0</v>
      </c>
      <c r="J8" s="57">
        <f t="shared" ref="J8:J9" si="0">0.05*(F8+G8+H8+I8)</f>
        <v>99.092699999999979</v>
      </c>
      <c r="K8" s="57">
        <f>SUM(F8:J8)</f>
        <v>2080.9466999999995</v>
      </c>
      <c r="L8" s="37"/>
    </row>
    <row r="9" spans="1:12" ht="55.15" customHeight="1" thickBot="1" x14ac:dyDescent="0.3">
      <c r="A9" s="21" t="s">
        <v>112</v>
      </c>
      <c r="B9" s="41" t="s">
        <v>116</v>
      </c>
      <c r="C9" s="12" t="s">
        <v>114</v>
      </c>
      <c r="D9" s="9"/>
      <c r="E9" s="9"/>
      <c r="F9" s="58">
        <f>'Išlaidos darbuotojams'!G10</f>
        <v>57241.799999999996</v>
      </c>
      <c r="G9" s="12">
        <v>0</v>
      </c>
      <c r="H9" s="12">
        <v>0</v>
      </c>
      <c r="I9" s="12">
        <v>0</v>
      </c>
      <c r="J9" s="12">
        <f t="shared" si="0"/>
        <v>2862.09</v>
      </c>
      <c r="K9" s="12">
        <f>SUM(F9:J9)</f>
        <v>60103.89</v>
      </c>
      <c r="L9" s="39"/>
    </row>
    <row r="10" spans="1:12" ht="12.6" customHeight="1" thickBot="1" x14ac:dyDescent="0.3">
      <c r="A10" s="21"/>
      <c r="B10" s="74" t="s">
        <v>67</v>
      </c>
      <c r="C10" s="75"/>
      <c r="D10" s="75"/>
      <c r="E10" s="75"/>
      <c r="F10" s="75"/>
      <c r="G10" s="75"/>
      <c r="H10" s="75"/>
      <c r="I10" s="75"/>
      <c r="J10" s="75"/>
      <c r="K10" s="76"/>
      <c r="L10" s="12">
        <f>SUM(K7:K9)*E6</f>
        <v>92291.730299999996</v>
      </c>
    </row>
    <row r="11" spans="1:12" ht="27" hidden="1" customHeight="1" thickBot="1" x14ac:dyDescent="0.3">
      <c r="A11" s="21" t="s">
        <v>9</v>
      </c>
      <c r="B11" s="19" t="s">
        <v>15</v>
      </c>
      <c r="C11" s="9"/>
      <c r="D11" s="12"/>
      <c r="E11" s="22">
        <v>0</v>
      </c>
      <c r="F11" s="9"/>
      <c r="G11" s="9"/>
      <c r="H11" s="9"/>
      <c r="I11" s="9"/>
      <c r="J11" s="9"/>
      <c r="K11" s="9"/>
      <c r="L11" s="9"/>
    </row>
    <row r="12" spans="1:12" ht="23.25" hidden="1" customHeight="1" thickBot="1" x14ac:dyDescent="0.3">
      <c r="A12" s="21" t="s">
        <v>10</v>
      </c>
      <c r="B12" s="17"/>
      <c r="C12" s="22" t="s">
        <v>11</v>
      </c>
      <c r="D12" s="9"/>
      <c r="E12" s="9"/>
      <c r="F12" s="12">
        <f>'Išlaidos darbuotojams'!G23</f>
        <v>0</v>
      </c>
      <c r="G12" s="12">
        <f>'Išlaidos investicijoms'!D19</f>
        <v>0</v>
      </c>
      <c r="H12" s="12">
        <f>'Išlaidos medžiagoms'!E19</f>
        <v>0</v>
      </c>
      <c r="I12" s="12">
        <f>'Išlaidos medžiagoms'!E19</f>
        <v>0</v>
      </c>
      <c r="J12" s="12">
        <f>0.05*(F12+G12+H12+I12)</f>
        <v>0</v>
      </c>
      <c r="K12" s="12">
        <f>SUM(F12:J12)</f>
        <v>0</v>
      </c>
      <c r="L12" s="37"/>
    </row>
    <row r="13" spans="1:12" ht="12" hidden="1" thickBot="1" x14ac:dyDescent="0.3">
      <c r="A13" s="21" t="s">
        <v>12</v>
      </c>
      <c r="B13" s="17"/>
      <c r="C13" s="22" t="s">
        <v>13</v>
      </c>
      <c r="D13" s="9"/>
      <c r="E13" s="9"/>
      <c r="F13" s="12">
        <f>'Išlaidos darbuotojams'!G28</f>
        <v>0</v>
      </c>
      <c r="G13" s="12">
        <f>'Išlaidos investicijoms'!D23</f>
        <v>0</v>
      </c>
      <c r="H13" s="12">
        <f>'Išlaidos medžiagoms'!E23</f>
        <v>0</v>
      </c>
      <c r="I13" s="12">
        <f>'Išlaidos medžiagoms'!E23</f>
        <v>0</v>
      </c>
      <c r="J13" s="12">
        <f>0.05*(F13+G13+H13+I13)</f>
        <v>0</v>
      </c>
      <c r="K13" s="12">
        <f>SUM(F13:J13)</f>
        <v>0</v>
      </c>
      <c r="L13" s="37"/>
    </row>
    <row r="14" spans="1:12" ht="12" hidden="1" thickBot="1" x14ac:dyDescent="0.3">
      <c r="A14" s="21" t="s">
        <v>8</v>
      </c>
      <c r="B14" s="17"/>
      <c r="C14" s="22" t="s">
        <v>48</v>
      </c>
      <c r="D14" s="9"/>
      <c r="E14" s="9"/>
      <c r="F14" s="36"/>
      <c r="G14" s="12"/>
      <c r="H14" s="12"/>
      <c r="I14" s="12"/>
      <c r="J14" s="12"/>
      <c r="K14" s="12"/>
      <c r="L14" s="35"/>
    </row>
    <row r="15" spans="1:12" ht="12" hidden="1" thickBot="1" x14ac:dyDescent="0.3">
      <c r="A15" s="21"/>
      <c r="B15" s="74" t="s">
        <v>68</v>
      </c>
      <c r="C15" s="75"/>
      <c r="D15" s="75"/>
      <c r="E15" s="75"/>
      <c r="F15" s="75"/>
      <c r="G15" s="75"/>
      <c r="H15" s="75"/>
      <c r="I15" s="75"/>
      <c r="J15" s="75"/>
      <c r="K15" s="76"/>
      <c r="L15" s="38">
        <f>SUM(K12:K13)*E11</f>
        <v>0</v>
      </c>
    </row>
    <row r="16" spans="1:12" ht="12" hidden="1" thickBot="1" x14ac:dyDescent="0.3">
      <c r="A16" s="21"/>
      <c r="B16" s="12" t="s">
        <v>8</v>
      </c>
      <c r="C16" s="12"/>
      <c r="D16" s="12"/>
      <c r="E16" s="12"/>
      <c r="F16" s="12"/>
      <c r="G16" s="12"/>
      <c r="H16" s="12"/>
      <c r="I16" s="12"/>
      <c r="J16" s="12"/>
      <c r="K16" s="12"/>
      <c r="L16" s="12" t="s">
        <v>8</v>
      </c>
    </row>
    <row r="17" spans="1:12" ht="12" customHeight="1" thickBot="1" x14ac:dyDescent="0.3">
      <c r="A17" s="21"/>
      <c r="B17" s="80" t="s">
        <v>69</v>
      </c>
      <c r="C17" s="81"/>
      <c r="D17" s="81"/>
      <c r="E17" s="81"/>
      <c r="F17" s="81"/>
      <c r="G17" s="81"/>
      <c r="H17" s="81"/>
      <c r="I17" s="81"/>
      <c r="J17" s="81"/>
      <c r="K17" s="82"/>
      <c r="L17" s="16">
        <f>SUM(L10,L15)</f>
        <v>92291.730299999996</v>
      </c>
    </row>
    <row r="18" spans="1:12" ht="33.6" customHeight="1" thickBot="1" x14ac:dyDescent="0.3">
      <c r="A18" s="13" t="s">
        <v>49</v>
      </c>
      <c r="B18" s="71" t="s">
        <v>121</v>
      </c>
      <c r="C18" s="72"/>
      <c r="D18" s="72"/>
      <c r="E18" s="72"/>
      <c r="F18" s="72"/>
      <c r="G18" s="72"/>
      <c r="H18" s="72"/>
      <c r="I18" s="72"/>
      <c r="J18" s="72"/>
      <c r="K18" s="72"/>
      <c r="L18" s="73"/>
    </row>
    <row r="19" spans="1:12" ht="122.65" customHeight="1" thickBot="1" x14ac:dyDescent="0.3">
      <c r="A19" s="21" t="s">
        <v>50</v>
      </c>
      <c r="B19" s="41" t="s">
        <v>122</v>
      </c>
      <c r="C19" s="14"/>
      <c r="D19" s="12" t="s">
        <v>94</v>
      </c>
      <c r="E19" s="22">
        <v>1</v>
      </c>
      <c r="F19" s="9"/>
      <c r="G19" s="9"/>
      <c r="H19" s="9"/>
      <c r="I19" s="9"/>
      <c r="J19" s="9"/>
      <c r="K19" s="9"/>
      <c r="L19" s="9"/>
    </row>
    <row r="20" spans="1:12" ht="45.4" customHeight="1" thickBot="1" x14ac:dyDescent="0.3">
      <c r="A20" s="21" t="s">
        <v>51</v>
      </c>
      <c r="B20" s="68" t="s">
        <v>109</v>
      </c>
      <c r="C20" s="42" t="s">
        <v>107</v>
      </c>
      <c r="D20" s="9"/>
      <c r="E20" s="9"/>
      <c r="F20" s="57">
        <f>'Išlaidos darbuotojams'!G39</f>
        <v>13751.448</v>
      </c>
      <c r="G20" s="12">
        <f>'Išlaidos investicijoms'!D37</f>
        <v>0</v>
      </c>
      <c r="H20" s="12">
        <f>'Išlaidos medžiagoms'!E40</f>
        <v>0</v>
      </c>
      <c r="I20" s="12">
        <f>'Išlaidos paslaugoms'!C39</f>
        <v>0</v>
      </c>
      <c r="J20" s="12">
        <f>0.05*(F20+G20+H20+I20)</f>
        <v>687.57240000000002</v>
      </c>
      <c r="K20" s="57">
        <f>SUM(F20:J20)</f>
        <v>14439.020400000001</v>
      </c>
      <c r="L20" s="9"/>
    </row>
    <row r="21" spans="1:12" ht="70.900000000000006" customHeight="1" thickBot="1" x14ac:dyDescent="0.3">
      <c r="A21" s="21" t="s">
        <v>52</v>
      </c>
      <c r="B21" s="68" t="s">
        <v>110</v>
      </c>
      <c r="C21" s="42" t="s">
        <v>108</v>
      </c>
      <c r="D21" s="9"/>
      <c r="E21" s="9"/>
      <c r="F21" s="57">
        <f>'Išlaidos darbuotojams'!G41</f>
        <v>950.48099999999977</v>
      </c>
      <c r="G21" s="12">
        <f>'Išlaidos investicijoms'!D41</f>
        <v>0</v>
      </c>
      <c r="H21" s="12">
        <f>'Išlaidos medžiagoms'!E44</f>
        <v>0</v>
      </c>
      <c r="I21" s="12">
        <f>'Išlaidos paslaugoms'!C43</f>
        <v>0</v>
      </c>
      <c r="J21" s="12">
        <f>0.05*(F21+G21+H21+I21)</f>
        <v>47.524049999999988</v>
      </c>
      <c r="K21" s="57">
        <f>SUM(F21:J21)</f>
        <v>998.00504999999976</v>
      </c>
      <c r="L21" s="9"/>
    </row>
    <row r="22" spans="1:12" ht="57" thickBot="1" x14ac:dyDescent="0.3">
      <c r="A22" s="21" t="s">
        <v>117</v>
      </c>
      <c r="B22" s="68" t="s">
        <v>115</v>
      </c>
      <c r="C22" s="12" t="s">
        <v>114</v>
      </c>
      <c r="D22" s="9"/>
      <c r="E22" s="9"/>
      <c r="F22" s="58">
        <f>'Išlaidos darbuotojams'!G43</f>
        <v>27452.699999999997</v>
      </c>
      <c r="G22" s="12">
        <v>0</v>
      </c>
      <c r="H22" s="12">
        <v>0</v>
      </c>
      <c r="I22" s="12">
        <v>0</v>
      </c>
      <c r="J22" s="12">
        <f>0.05*(F22+G22+H22+I22)</f>
        <v>1372.635</v>
      </c>
      <c r="K22" s="12">
        <f>SUM(F22:J22)</f>
        <v>28825.334999999995</v>
      </c>
      <c r="L22" s="9"/>
    </row>
    <row r="23" spans="1:12" ht="19.149999999999999" customHeight="1" thickBot="1" x14ac:dyDescent="0.3">
      <c r="A23" s="21"/>
      <c r="B23" s="74" t="s">
        <v>67</v>
      </c>
      <c r="C23" s="75"/>
      <c r="D23" s="75"/>
      <c r="E23" s="75"/>
      <c r="F23" s="75"/>
      <c r="G23" s="75"/>
      <c r="H23" s="75"/>
      <c r="I23" s="75"/>
      <c r="J23" s="75"/>
      <c r="K23" s="76"/>
      <c r="L23" s="59">
        <f>SUM(K20:K22)*E19</f>
        <v>44262.360449999993</v>
      </c>
    </row>
    <row r="24" spans="1:12" ht="30.6" hidden="1" customHeight="1" thickBot="1" x14ac:dyDescent="0.3">
      <c r="A24" s="21" t="s">
        <v>53</v>
      </c>
      <c r="B24" s="19" t="s">
        <v>15</v>
      </c>
      <c r="C24" s="14"/>
      <c r="D24" s="12"/>
      <c r="E24" s="22">
        <v>0</v>
      </c>
      <c r="F24" s="9"/>
      <c r="G24" s="9"/>
      <c r="H24" s="9"/>
      <c r="I24" s="9"/>
      <c r="J24" s="9"/>
      <c r="K24" s="9"/>
      <c r="L24" s="9"/>
    </row>
    <row r="25" spans="1:12" ht="12" hidden="1" thickBot="1" x14ac:dyDescent="0.3">
      <c r="A25" s="21" t="s">
        <v>54</v>
      </c>
      <c r="B25" s="23"/>
      <c r="C25" s="22" t="s">
        <v>11</v>
      </c>
      <c r="D25" s="9"/>
      <c r="E25" s="9"/>
      <c r="F25" s="12">
        <f>'Išlaidos darbuotojams'!G56</f>
        <v>0</v>
      </c>
      <c r="G25" s="12">
        <f>'Išlaidos investicijoms'!D48</f>
        <v>0</v>
      </c>
      <c r="H25" s="12">
        <f>'Išlaidos medžiagoms'!E51</f>
        <v>0</v>
      </c>
      <c r="I25" s="12">
        <f>'Išlaidos paslaugoms'!C50</f>
        <v>0</v>
      </c>
      <c r="J25" s="12">
        <f>0.05*(F25+G25+H25+I25)</f>
        <v>0</v>
      </c>
      <c r="K25" s="12">
        <f>SUM(F25:J25)</f>
        <v>0</v>
      </c>
      <c r="L25" s="9"/>
    </row>
    <row r="26" spans="1:12" ht="12" hidden="1" thickBot="1" x14ac:dyDescent="0.3">
      <c r="A26" s="21" t="s">
        <v>55</v>
      </c>
      <c r="B26" s="23"/>
      <c r="C26" s="22" t="s">
        <v>13</v>
      </c>
      <c r="D26" s="9"/>
      <c r="E26" s="9"/>
      <c r="F26" s="12">
        <f>'Išlaidos darbuotojams'!G61</f>
        <v>0</v>
      </c>
      <c r="G26" s="12">
        <f>'Išlaidos investicijoms'!D52</f>
        <v>0</v>
      </c>
      <c r="H26" s="12">
        <f>'Išlaidos medžiagoms'!E55</f>
        <v>0</v>
      </c>
      <c r="I26" s="12">
        <f>'Išlaidos paslaugoms'!C54</f>
        <v>0</v>
      </c>
      <c r="J26" s="12">
        <f>0.05*(F26+G26+H26+I26)</f>
        <v>0</v>
      </c>
      <c r="K26" s="12">
        <f>SUM(F26:J26)</f>
        <v>0</v>
      </c>
      <c r="L26" s="9"/>
    </row>
    <row r="27" spans="1:12" ht="12" hidden="1" thickBot="1" x14ac:dyDescent="0.3">
      <c r="A27" s="21" t="s">
        <v>8</v>
      </c>
      <c r="B27" s="23"/>
      <c r="C27" s="22" t="s">
        <v>8</v>
      </c>
      <c r="D27" s="9"/>
      <c r="E27" s="9"/>
      <c r="F27" s="36"/>
      <c r="G27" s="12"/>
      <c r="H27" s="12"/>
      <c r="I27" s="12"/>
      <c r="J27" s="12"/>
      <c r="K27" s="12"/>
      <c r="L27" s="9"/>
    </row>
    <row r="28" spans="1:12" ht="12" hidden="1" thickBot="1" x14ac:dyDescent="0.3">
      <c r="A28" s="21"/>
      <c r="B28" s="74" t="s">
        <v>68</v>
      </c>
      <c r="C28" s="75"/>
      <c r="D28" s="75"/>
      <c r="E28" s="75"/>
      <c r="F28" s="75"/>
      <c r="G28" s="75"/>
      <c r="H28" s="75"/>
      <c r="I28" s="75"/>
      <c r="J28" s="75"/>
      <c r="K28" s="76"/>
      <c r="L28" s="38">
        <f>SUM(K25:K26)*E24</f>
        <v>0</v>
      </c>
    </row>
    <row r="29" spans="1:12" ht="12" hidden="1" customHeight="1" thickBot="1" x14ac:dyDescent="0.3">
      <c r="A29" s="21"/>
      <c r="B29" s="12" t="s">
        <v>8</v>
      </c>
      <c r="C29" s="12"/>
      <c r="D29" s="12"/>
      <c r="E29" s="12"/>
      <c r="F29" s="12"/>
      <c r="G29" s="12"/>
      <c r="H29" s="12"/>
      <c r="I29" s="12"/>
      <c r="J29" s="12"/>
      <c r="K29" s="12"/>
      <c r="L29" s="12"/>
    </row>
    <row r="30" spans="1:12" ht="12" customHeight="1" thickBot="1" x14ac:dyDescent="0.3">
      <c r="A30" s="21"/>
      <c r="B30" s="80" t="s">
        <v>70</v>
      </c>
      <c r="C30" s="81"/>
      <c r="D30" s="81"/>
      <c r="E30" s="81"/>
      <c r="F30" s="81"/>
      <c r="G30" s="81"/>
      <c r="H30" s="81"/>
      <c r="I30" s="81"/>
      <c r="J30" s="81"/>
      <c r="K30" s="82"/>
      <c r="L30" s="60">
        <f>SUM(L23,L28)</f>
        <v>44262.360449999993</v>
      </c>
    </row>
    <row r="31" spans="1:12" ht="13.5" thickBot="1" x14ac:dyDescent="0.3">
      <c r="A31" s="66"/>
      <c r="B31" s="77" t="s">
        <v>71</v>
      </c>
      <c r="C31" s="78"/>
      <c r="D31" s="78"/>
      <c r="E31" s="78"/>
      <c r="F31" s="78"/>
      <c r="G31" s="78"/>
      <c r="H31" s="78"/>
      <c r="I31" s="78"/>
      <c r="J31" s="78"/>
      <c r="K31" s="79"/>
      <c r="L31" s="67">
        <f>+L30-L17</f>
        <v>-48029.369850000003</v>
      </c>
    </row>
  </sheetData>
  <mergeCells count="10">
    <mergeCell ref="A1:L2"/>
    <mergeCell ref="B5:L5"/>
    <mergeCell ref="B10:K10"/>
    <mergeCell ref="B31:K31"/>
    <mergeCell ref="B15:K15"/>
    <mergeCell ref="B17:K17"/>
    <mergeCell ref="B18:L18"/>
    <mergeCell ref="B23:K23"/>
    <mergeCell ref="B28:K28"/>
    <mergeCell ref="B30:K30"/>
  </mergeCells>
  <pageMargins left="0.19685039370078741"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2"/>
  <sheetViews>
    <sheetView topLeftCell="A37" zoomScale="110" zoomScaleNormal="110" workbookViewId="0">
      <selection activeCell="G10" sqref="G10"/>
    </sheetView>
  </sheetViews>
  <sheetFormatPr defaultColWidth="8.7109375" defaultRowHeight="11.25" x14ac:dyDescent="0.25"/>
  <cols>
    <col min="1" max="1" width="77.28515625" style="2" customWidth="1"/>
    <col min="2" max="2" width="9.28515625" style="2" customWidth="1"/>
    <col min="3" max="3" width="9.85546875" style="2" customWidth="1"/>
    <col min="4" max="4" width="14.28515625" style="2" customWidth="1"/>
    <col min="5" max="5" width="12" style="2" customWidth="1"/>
    <col min="6" max="6" width="7.28515625" style="2" customWidth="1"/>
    <col min="7" max="7" width="10.85546875" style="2" customWidth="1"/>
    <col min="8" max="16384" width="8.7109375" style="2"/>
  </cols>
  <sheetData>
    <row r="1" spans="1:11" ht="23.25" customHeight="1" thickBot="1" x14ac:dyDescent="0.3">
      <c r="A1" s="83" t="s">
        <v>72</v>
      </c>
      <c r="B1" s="84"/>
      <c r="C1" s="84"/>
      <c r="D1" s="84"/>
      <c r="E1" s="84"/>
      <c r="F1" s="84"/>
      <c r="G1" s="85"/>
    </row>
    <row r="2" spans="1:11" ht="68.25" customHeight="1" thickBot="1" x14ac:dyDescent="0.3">
      <c r="A2" s="4" t="s">
        <v>83</v>
      </c>
      <c r="B2" s="5" t="s">
        <v>16</v>
      </c>
      <c r="C2" s="5" t="s">
        <v>17</v>
      </c>
      <c r="D2" s="5" t="s">
        <v>74</v>
      </c>
      <c r="E2" s="5" t="s">
        <v>75</v>
      </c>
      <c r="F2" s="5" t="s">
        <v>18</v>
      </c>
      <c r="G2" s="5" t="s">
        <v>76</v>
      </c>
    </row>
    <row r="3" spans="1:11" ht="12" thickBot="1" x14ac:dyDescent="0.3">
      <c r="A3" s="6">
        <v>1</v>
      </c>
      <c r="B3" s="7">
        <v>2</v>
      </c>
      <c r="C3" s="6">
        <v>3</v>
      </c>
      <c r="D3" s="7">
        <v>4</v>
      </c>
      <c r="E3" s="6">
        <v>5</v>
      </c>
      <c r="F3" s="7">
        <v>6</v>
      </c>
      <c r="G3" s="6">
        <v>7</v>
      </c>
    </row>
    <row r="4" spans="1:11" ht="59.65" customHeight="1" thickBot="1" x14ac:dyDescent="0.3">
      <c r="A4" s="13" t="str">
        <f>'PI skaičiuoklė'!B6</f>
        <v>SSĮ 26 straipsnio 1 dalis: „ Laikinojo asmens nedarbingumo ekspertizę atlieka sveikatos priežiūros įstaigos gydytojai, arba gydytojų konsultacinė komisija. Šios ekspertizės organizavimo ir atlikimo tvarką nustato Sveikatos apsaugos ministerija bei Socialinės apsaugos ir darbo ministerija“ ir  LMSDĮ 5 straipsnio 2 dalies 2 punktas:  sergantiems šeimos nariams slaugyti. Ši išmoka skiriama, jeigu gydytojo, bendrosios praktikos slaugytojo, išplėstinės praktikos slaugytojo ar akušerio nurodymu būtina slaugyti susirgusį apdraustojo asmens šeimos narį;“.</v>
      </c>
      <c r="B4" s="9"/>
      <c r="C4" s="10"/>
      <c r="D4" s="10"/>
      <c r="E4" s="10"/>
      <c r="F4" s="10"/>
      <c r="G4" s="10"/>
      <c r="K4" s="2">
        <f>1/60*6</f>
        <v>0.1</v>
      </c>
    </row>
    <row r="5" spans="1:11" ht="12" thickBot="1" x14ac:dyDescent="0.3">
      <c r="A5" s="17" t="str">
        <f>'PI skaičiuoklė'!C20</f>
        <v>Nedarbungumo  pažymėjimų  susirgus  COVID -19 išdavimas</v>
      </c>
      <c r="B5" s="9"/>
      <c r="C5" s="10"/>
      <c r="D5" s="10"/>
      <c r="E5" s="10"/>
      <c r="F5" s="10"/>
      <c r="G5" s="10"/>
    </row>
    <row r="6" spans="1:11" ht="25.15" customHeight="1" thickBot="1" x14ac:dyDescent="0.3">
      <c r="A6" s="61" t="str">
        <f>'PI skaičiuoklė'!B7</f>
        <v>Nedarbingumo  pažymėjimų  išdavimas reglamentuotas  poįstatyminiais teisės  aktais</v>
      </c>
      <c r="B6" s="12" t="s">
        <v>95</v>
      </c>
      <c r="C6" s="12">
        <v>1</v>
      </c>
      <c r="D6" s="12">
        <v>19.600000000000001</v>
      </c>
      <c r="E6" s="12">
        <f>1/60*9</f>
        <v>0.15</v>
      </c>
      <c r="F6" s="56">
        <f>12191*0.8</f>
        <v>9752.8000000000011</v>
      </c>
      <c r="G6" s="57">
        <f>+C6*D6*E6*F6</f>
        <v>28673.232000000004</v>
      </c>
    </row>
    <row r="7" spans="1:11" ht="12" thickBot="1" x14ac:dyDescent="0.3">
      <c r="A7" s="17" t="str">
        <f>'PI skaičiuoklė'!C21</f>
        <v>Nedarbungumo  pažymėjimų  susirgus  gripu,  kai nereikia  gydytojo  konsultacjos išdavimas</v>
      </c>
      <c r="B7" s="12"/>
      <c r="C7" s="12"/>
      <c r="D7" s="12"/>
      <c r="E7" s="12"/>
      <c r="F7" s="12"/>
      <c r="G7" s="12"/>
    </row>
    <row r="8" spans="1:11" ht="15" customHeight="1" thickBot="1" x14ac:dyDescent="0.3">
      <c r="A8" s="61" t="str">
        <f>'PI skaičiuoklė'!B8</f>
        <v>Nedarbingumo  pažymėjimų  išdavimas reglamentuotas  poįstatyminiais teisės  aktais</v>
      </c>
      <c r="B8" s="12" t="s">
        <v>95</v>
      </c>
      <c r="C8" s="12">
        <v>1</v>
      </c>
      <c r="D8" s="12">
        <v>19.600000000000001</v>
      </c>
      <c r="E8" s="12">
        <f>1/60*9</f>
        <v>0.15</v>
      </c>
      <c r="F8" s="56">
        <f>963*0.7</f>
        <v>674.09999999999991</v>
      </c>
      <c r="G8" s="57">
        <f t="shared" ref="G8:G10" si="0">+C8*D8*E8*F8</f>
        <v>1981.8539999999996</v>
      </c>
    </row>
    <row r="9" spans="1:11" ht="15" customHeight="1" thickBot="1" x14ac:dyDescent="0.3">
      <c r="A9" s="17" t="str">
        <f>'PI skaičiuoklė'!C9</f>
        <v>Nėštumo  ir  gimdymo  atostogų pažymėjimų  išdavimas</v>
      </c>
      <c r="B9" s="12"/>
      <c r="C9" s="12"/>
      <c r="D9" s="12"/>
      <c r="E9" s="12"/>
      <c r="F9" s="56"/>
      <c r="G9" s="57"/>
    </row>
    <row r="10" spans="1:11" ht="12" thickBot="1" x14ac:dyDescent="0.3">
      <c r="A10" s="61" t="str">
        <f>'PI skaičiuoklė'!B9</f>
        <v>Nėštumo ir gimdymo  atostogų pažymėjimų  išdavimas  reglamentuotas  poįstatyminiais teisės  aktais</v>
      </c>
      <c r="B10" s="12" t="s">
        <v>95</v>
      </c>
      <c r="C10" s="12">
        <v>1</v>
      </c>
      <c r="D10" s="12">
        <v>19.600000000000001</v>
      </c>
      <c r="E10" s="12">
        <v>0.15</v>
      </c>
      <c r="F10" s="12">
        <v>19470</v>
      </c>
      <c r="G10" s="57">
        <f t="shared" si="0"/>
        <v>57241.799999999996</v>
      </c>
    </row>
    <row r="11" spans="1:11" ht="12" thickBot="1" x14ac:dyDescent="0.3">
      <c r="A11" s="95" t="s">
        <v>77</v>
      </c>
      <c r="B11" s="96"/>
      <c r="C11" s="96"/>
      <c r="D11" s="96"/>
      <c r="E11" s="96"/>
      <c r="F11" s="97"/>
      <c r="G11" s="63">
        <f>SUM(G6:G10)</f>
        <v>87896.885999999999</v>
      </c>
    </row>
    <row r="12" spans="1:11" ht="12" hidden="1" thickBot="1" x14ac:dyDescent="0.3">
      <c r="A12" s="11" t="e">
        <f>'PI skaičiuoklė'!#REF!</f>
        <v>#REF!</v>
      </c>
      <c r="B12" s="14"/>
      <c r="C12" s="14"/>
      <c r="D12" s="14"/>
      <c r="E12" s="14"/>
      <c r="F12" s="14"/>
      <c r="G12" s="14"/>
    </row>
    <row r="13" spans="1:11" ht="12" hidden="1" thickBot="1" x14ac:dyDescent="0.3">
      <c r="A13" s="3"/>
      <c r="B13" s="12" t="s">
        <v>21</v>
      </c>
      <c r="C13" s="12">
        <v>0</v>
      </c>
      <c r="D13" s="12">
        <v>0</v>
      </c>
      <c r="E13" s="12">
        <v>0</v>
      </c>
      <c r="F13" s="12">
        <v>0</v>
      </c>
      <c r="G13" s="12">
        <f>+C13*D13*E13*F13</f>
        <v>0</v>
      </c>
    </row>
    <row r="14" spans="1:11" ht="12" hidden="1" thickBot="1" x14ac:dyDescent="0.3">
      <c r="A14" s="13"/>
      <c r="B14" s="12" t="s">
        <v>22</v>
      </c>
      <c r="C14" s="12">
        <v>0</v>
      </c>
      <c r="D14" s="12">
        <v>0</v>
      </c>
      <c r="E14" s="12">
        <v>0</v>
      </c>
      <c r="F14" s="12">
        <v>0</v>
      </c>
      <c r="G14" s="12">
        <f t="shared" ref="G14" si="1">+C14*D14*E14*F14</f>
        <v>0</v>
      </c>
    </row>
    <row r="15" spans="1:11" ht="12" hidden="1" thickBot="1" x14ac:dyDescent="0.3">
      <c r="A15" s="13"/>
      <c r="B15" s="12" t="s">
        <v>8</v>
      </c>
      <c r="C15" s="12"/>
      <c r="D15" s="12"/>
      <c r="E15" s="12"/>
      <c r="F15" s="12"/>
      <c r="G15" s="12"/>
    </row>
    <row r="16" spans="1:11" ht="12" thickBot="1" x14ac:dyDescent="0.3">
      <c r="A16" s="74" t="s">
        <v>78</v>
      </c>
      <c r="B16" s="75"/>
      <c r="C16" s="75"/>
      <c r="D16" s="75"/>
      <c r="E16" s="75"/>
      <c r="F16" s="76"/>
      <c r="G16" s="12">
        <f>SUM(G13:G15)</f>
        <v>0</v>
      </c>
    </row>
    <row r="17" spans="1:7" ht="12" thickBot="1" x14ac:dyDescent="0.3">
      <c r="A17" s="98" t="s">
        <v>79</v>
      </c>
      <c r="B17" s="99"/>
      <c r="C17" s="99"/>
      <c r="D17" s="99"/>
      <c r="E17" s="99"/>
      <c r="F17" s="100"/>
      <c r="G17" s="62">
        <f>SUM(G11,G16)</f>
        <v>87896.885999999999</v>
      </c>
    </row>
    <row r="18" spans="1:7" ht="12" hidden="1" thickBot="1" x14ac:dyDescent="0.3">
      <c r="A18" s="8" t="str">
        <f>'PI skaičiuoklė'!B11</f>
        <v>Straipsnis (-iai), punktas (-ai) ir įpareigojimas</v>
      </c>
      <c r="B18" s="9"/>
      <c r="C18" s="9"/>
      <c r="D18" s="9"/>
      <c r="E18" s="9"/>
      <c r="F18" s="9"/>
      <c r="G18" s="9"/>
    </row>
    <row r="19" spans="1:7" ht="12" hidden="1" thickBot="1" x14ac:dyDescent="0.3">
      <c r="A19" s="11" t="str">
        <f>'PI skaičiuoklė'!C12</f>
        <v>Veiksmas B1</v>
      </c>
      <c r="B19" s="9"/>
      <c r="C19" s="9"/>
      <c r="D19" s="9"/>
      <c r="E19" s="9"/>
      <c r="F19" s="9"/>
      <c r="G19" s="9"/>
    </row>
    <row r="20" spans="1:7" ht="12" hidden="1" thickBot="1" x14ac:dyDescent="0.3">
      <c r="A20" s="3"/>
      <c r="B20" s="12" t="s">
        <v>23</v>
      </c>
      <c r="C20" s="12">
        <v>0</v>
      </c>
      <c r="D20" s="12">
        <v>0</v>
      </c>
      <c r="E20" s="12">
        <v>0</v>
      </c>
      <c r="F20" s="12">
        <v>0</v>
      </c>
      <c r="G20" s="12">
        <f t="shared" ref="G20:G21" si="2">+C20*D20*E20*F20</f>
        <v>0</v>
      </c>
    </row>
    <row r="21" spans="1:7" ht="12" hidden="1" thickBot="1" x14ac:dyDescent="0.3">
      <c r="A21" s="13"/>
      <c r="B21" s="12" t="s">
        <v>24</v>
      </c>
      <c r="C21" s="12">
        <v>0</v>
      </c>
      <c r="D21" s="12">
        <v>0</v>
      </c>
      <c r="E21" s="12">
        <v>0</v>
      </c>
      <c r="F21" s="12">
        <v>0</v>
      </c>
      <c r="G21" s="12">
        <f t="shared" si="2"/>
        <v>0</v>
      </c>
    </row>
    <row r="22" spans="1:7" ht="12" hidden="1" thickBot="1" x14ac:dyDescent="0.3">
      <c r="A22" s="13"/>
      <c r="B22" s="12" t="s">
        <v>8</v>
      </c>
      <c r="C22" s="12"/>
      <c r="D22" s="12"/>
      <c r="E22" s="12"/>
      <c r="F22" s="12"/>
      <c r="G22" s="12"/>
    </row>
    <row r="23" spans="1:7" ht="12" hidden="1" thickBot="1" x14ac:dyDescent="0.3">
      <c r="A23" s="74" t="s">
        <v>80</v>
      </c>
      <c r="B23" s="75"/>
      <c r="C23" s="75"/>
      <c r="D23" s="75"/>
      <c r="E23" s="75"/>
      <c r="F23" s="76"/>
      <c r="G23" s="12">
        <f>SUM(G20:G22)</f>
        <v>0</v>
      </c>
    </row>
    <row r="24" spans="1:7" ht="12" hidden="1" thickBot="1" x14ac:dyDescent="0.3">
      <c r="A24" s="11" t="str">
        <f>'PI skaičiuoklė'!C13</f>
        <v>Veiksmas B2</v>
      </c>
      <c r="B24" s="9"/>
      <c r="C24" s="9"/>
      <c r="D24" s="9"/>
      <c r="E24" s="9"/>
      <c r="F24" s="9"/>
      <c r="G24" s="9"/>
    </row>
    <row r="25" spans="1:7" ht="12" hidden="1" thickBot="1" x14ac:dyDescent="0.3">
      <c r="A25" s="3"/>
      <c r="B25" s="12" t="s">
        <v>25</v>
      </c>
      <c r="C25" s="12">
        <v>0</v>
      </c>
      <c r="D25" s="12">
        <v>0</v>
      </c>
      <c r="E25" s="12">
        <v>0</v>
      </c>
      <c r="F25" s="12">
        <v>0</v>
      </c>
      <c r="G25" s="12">
        <f t="shared" ref="G25:G26" si="3">+C25*D25*E25*F25</f>
        <v>0</v>
      </c>
    </row>
    <row r="26" spans="1:7" ht="12" hidden="1" thickBot="1" x14ac:dyDescent="0.3">
      <c r="A26" s="13"/>
      <c r="B26" s="12" t="s">
        <v>26</v>
      </c>
      <c r="C26" s="12">
        <v>0</v>
      </c>
      <c r="D26" s="12">
        <v>0</v>
      </c>
      <c r="E26" s="12">
        <v>0</v>
      </c>
      <c r="F26" s="12">
        <v>0</v>
      </c>
      <c r="G26" s="12">
        <f t="shared" si="3"/>
        <v>0</v>
      </c>
    </row>
    <row r="27" spans="1:7" ht="12" hidden="1" thickBot="1" x14ac:dyDescent="0.3">
      <c r="A27" s="13"/>
      <c r="B27" s="12" t="s">
        <v>8</v>
      </c>
      <c r="C27" s="12"/>
      <c r="D27" s="12"/>
      <c r="E27" s="12"/>
      <c r="F27" s="12"/>
      <c r="G27" s="12"/>
    </row>
    <row r="28" spans="1:7" ht="12" hidden="1" thickBot="1" x14ac:dyDescent="0.3">
      <c r="A28" s="74" t="s">
        <v>81</v>
      </c>
      <c r="B28" s="75"/>
      <c r="C28" s="75"/>
      <c r="D28" s="75"/>
      <c r="E28" s="75"/>
      <c r="F28" s="76"/>
      <c r="G28" s="12">
        <f>SUM(G25:G27)</f>
        <v>0</v>
      </c>
    </row>
    <row r="29" spans="1:7" ht="12" hidden="1" thickBot="1" x14ac:dyDescent="0.3">
      <c r="A29" s="80" t="s">
        <v>82</v>
      </c>
      <c r="B29" s="81"/>
      <c r="C29" s="81"/>
      <c r="D29" s="81"/>
      <c r="E29" s="81"/>
      <c r="F29" s="82"/>
      <c r="G29" s="15">
        <f>SUM(G23,G28)</f>
        <v>0</v>
      </c>
    </row>
    <row r="30" spans="1:7" hidden="1" x14ac:dyDescent="0.25">
      <c r="A30" s="30"/>
      <c r="B30" s="30"/>
      <c r="C30" s="30"/>
      <c r="D30" s="30"/>
      <c r="E30" s="30"/>
      <c r="F30" s="30"/>
      <c r="G30" s="31"/>
    </row>
    <row r="31" spans="1:7" hidden="1" x14ac:dyDescent="0.25">
      <c r="A31" s="30"/>
      <c r="B31" s="30"/>
      <c r="C31" s="30"/>
      <c r="D31" s="30"/>
      <c r="E31" s="30"/>
      <c r="F31" s="30"/>
      <c r="G31" s="31"/>
    </row>
    <row r="32" spans="1:7" hidden="1" x14ac:dyDescent="0.25"/>
    <row r="33" spans="1:7" ht="12" hidden="1" thickBot="1" x14ac:dyDescent="0.3"/>
    <row r="34" spans="1:7" ht="23.25" customHeight="1" thickBot="1" x14ac:dyDescent="0.3">
      <c r="A34" s="86" t="s">
        <v>73</v>
      </c>
      <c r="B34" s="87"/>
      <c r="C34" s="87"/>
      <c r="D34" s="87"/>
      <c r="E34" s="87"/>
      <c r="F34" s="87"/>
      <c r="G34" s="88"/>
    </row>
    <row r="35" spans="1:7" ht="67.5" customHeight="1" thickBot="1" x14ac:dyDescent="0.3">
      <c r="A35" s="4" t="s">
        <v>84</v>
      </c>
      <c r="B35" s="5" t="s">
        <v>16</v>
      </c>
      <c r="C35" s="5" t="s">
        <v>17</v>
      </c>
      <c r="D35" s="5" t="s">
        <v>74</v>
      </c>
      <c r="E35" s="5" t="s">
        <v>75</v>
      </c>
      <c r="F35" s="5" t="s">
        <v>18</v>
      </c>
      <c r="G35" s="5" t="s">
        <v>76</v>
      </c>
    </row>
    <row r="36" spans="1:7" ht="12" thickBot="1" x14ac:dyDescent="0.3">
      <c r="A36" s="6">
        <v>1</v>
      </c>
      <c r="B36" s="7">
        <v>2</v>
      </c>
      <c r="C36" s="6">
        <v>3</v>
      </c>
      <c r="D36" s="7">
        <v>4</v>
      </c>
      <c r="E36" s="6">
        <v>5</v>
      </c>
      <c r="F36" s="7">
        <v>6</v>
      </c>
      <c r="G36" s="6">
        <v>7</v>
      </c>
    </row>
    <row r="37" spans="1:7" ht="79.150000000000006" customHeight="1" thickBot="1" x14ac:dyDescent="0.3">
      <c r="A37" s="8" t="str">
        <f>'PI skaičiuoklė'!B19</f>
        <v>SSĮ projektas: Pakeisti 26 straipsnio 1 dalį ir ją išdėstyti taip: „1. Laikinojo asmens nedarbingumo ekspertizę atlieka sveikatos priežiūros įstaigos gydytojai, gydytojų konsultacinė komisija, bendrosios praktikos slaugytojai, išplėstinės praktikos slaugytojai arba akušeriai. Šios ekspertizės organizavimo ir atlikimo tvarką nustato sveikatos apsaugos ministras ir socialinės apsaugos ir darbo ministras.“
LMSDĮ projektas: Pakeisti LMSDĮ 5 straipsnio 2 dalies 2 punktą ir jį išdėstyti taip: „2) sergantiems šeimos nariams slaugyti. Ši išmoka skiriama, jeigu gydytojo, bendrosios praktikos slaugytojo, išplėstinės praktikos slaugytojo ar akušerio nurodymu būtina slaugyti susirgusį apdraustojo asmens šeimos narį;“.</v>
      </c>
      <c r="B37" s="9"/>
      <c r="C37" s="10"/>
      <c r="D37" s="10"/>
      <c r="E37" s="10"/>
      <c r="F37" s="10"/>
      <c r="G37" s="10"/>
    </row>
    <row r="38" spans="1:7" ht="13.15" customHeight="1" thickBot="1" x14ac:dyDescent="0.3">
      <c r="A38" s="11" t="str">
        <f>'PI skaičiuoklė'!C20</f>
        <v>Nedarbungumo  pažymėjimų  susirgus  COVID -19 išdavimas</v>
      </c>
      <c r="B38" s="9"/>
      <c r="C38" s="10"/>
      <c r="D38" s="10"/>
      <c r="E38" s="10"/>
      <c r="F38" s="10"/>
      <c r="G38" s="10"/>
    </row>
    <row r="39" spans="1:7" ht="57" thickBot="1" x14ac:dyDescent="0.3">
      <c r="A39" s="61" t="str">
        <f>'PI skaičiuoklė'!B20</f>
        <v>Nedarbingumų išdavimo tvarka leidžianti slaugytojams išduoti  nedarbingumą COVID-19 atveju  bus reglamentuota  poįstatyminiais  teisės aktais</v>
      </c>
      <c r="B39" s="9" t="s">
        <v>105</v>
      </c>
      <c r="C39" s="12">
        <v>1</v>
      </c>
      <c r="D39" s="12">
        <v>9.4</v>
      </c>
      <c r="E39" s="12">
        <f>1/60*9</f>
        <v>0.15</v>
      </c>
      <c r="F39" s="56">
        <f>12191*0.8</f>
        <v>9752.8000000000011</v>
      </c>
      <c r="G39" s="57">
        <f>+C39*D39*E39*F39</f>
        <v>13751.448</v>
      </c>
    </row>
    <row r="40" spans="1:7" ht="16.5" customHeight="1" thickBot="1" x14ac:dyDescent="0.3">
      <c r="A40" s="11" t="str">
        <f>'PI skaičiuoklė'!C21</f>
        <v>Nedarbungumo  pažymėjimų  susirgus  gripu,  kai nereikia  gydytojo  konsultacjos išdavimas</v>
      </c>
      <c r="B40" s="9"/>
      <c r="C40" s="12"/>
      <c r="D40" s="12"/>
      <c r="E40" s="12"/>
      <c r="F40" s="56"/>
      <c r="G40" s="57"/>
    </row>
    <row r="41" spans="1:7" ht="44.65" customHeight="1" thickBot="1" x14ac:dyDescent="0.3">
      <c r="A41" s="61" t="str">
        <f>'PI skaičiuoklė'!B21</f>
        <v>Nedarbingumų išdavimo tvarka leidžianti slaugytojams išduoti  nedarbingumągripo atveju  bus reglamentuota  poįstatyminiais  teisės aktais</v>
      </c>
      <c r="B41" s="12" t="s">
        <v>105</v>
      </c>
      <c r="C41" s="12">
        <v>1</v>
      </c>
      <c r="D41" s="12">
        <v>9.4</v>
      </c>
      <c r="E41" s="12">
        <f>1/60*9</f>
        <v>0.15</v>
      </c>
      <c r="F41" s="56">
        <f>963*0.7</f>
        <v>674.09999999999991</v>
      </c>
      <c r="G41" s="56">
        <f>+C41*D41*E41*F41</f>
        <v>950.48099999999977</v>
      </c>
    </row>
    <row r="42" spans="1:7" ht="12" thickBot="1" x14ac:dyDescent="0.3">
      <c r="A42" s="11" t="str">
        <f>'PI skaičiuoklė'!C22</f>
        <v>Nėštumo  ir  gimdymo  atostogų pažymėjimų  išdavimas</v>
      </c>
      <c r="B42" s="12"/>
      <c r="C42" s="12">
        <v>0</v>
      </c>
      <c r="D42" s="12">
        <v>0</v>
      </c>
      <c r="E42" s="12">
        <v>0</v>
      </c>
      <c r="F42" s="12">
        <v>0</v>
      </c>
      <c r="G42" s="57">
        <v>0</v>
      </c>
    </row>
    <row r="43" spans="1:7" ht="23.25" thickBot="1" x14ac:dyDescent="0.3">
      <c r="A43" s="61" t="str">
        <f>'PI skaičiuoklė'!B22</f>
        <v>Nėštumo ir gimdymo  atostogų pažymėjimų išdavimo tvarka leidžianti akušeriams išduoti  nėštumo ir gimdymo  atostogų pažymėjimą bus reglamentuota poįstatyminiais  teisės aktais</v>
      </c>
      <c r="B43" s="12" t="s">
        <v>118</v>
      </c>
      <c r="C43" s="12">
        <v>1</v>
      </c>
      <c r="D43" s="12">
        <v>9.4</v>
      </c>
      <c r="E43" s="12">
        <v>0.15</v>
      </c>
      <c r="F43" s="56">
        <v>19470</v>
      </c>
      <c r="G43" s="57">
        <f>+C43*D43*E43*F43</f>
        <v>27452.699999999997</v>
      </c>
    </row>
    <row r="44" spans="1:7" ht="12" thickBot="1" x14ac:dyDescent="0.3">
      <c r="A44" s="89" t="s">
        <v>77</v>
      </c>
      <c r="B44" s="90"/>
      <c r="C44" s="90"/>
      <c r="D44" s="90"/>
      <c r="E44" s="90"/>
      <c r="F44" s="91"/>
      <c r="G44" s="64">
        <f>SUM(G41:G43)</f>
        <v>28403.180999999997</v>
      </c>
    </row>
    <row r="45" spans="1:7" ht="12" hidden="1" thickBot="1" x14ac:dyDescent="0.3">
      <c r="A45" s="55"/>
      <c r="B45" s="14"/>
      <c r="C45" s="14"/>
      <c r="D45" s="14"/>
      <c r="E45" s="14"/>
      <c r="F45" s="14"/>
      <c r="G45" s="14"/>
    </row>
    <row r="46" spans="1:7" ht="42.4" hidden="1" customHeight="1" thickBot="1" x14ac:dyDescent="0.3">
      <c r="A46" s="3"/>
      <c r="B46" s="12"/>
      <c r="C46" s="12">
        <v>0</v>
      </c>
      <c r="D46" s="12">
        <v>0</v>
      </c>
      <c r="E46" s="12">
        <v>0</v>
      </c>
      <c r="F46" s="12">
        <v>0</v>
      </c>
      <c r="G46" s="12">
        <f>+C46*D46*E46*F46</f>
        <v>0</v>
      </c>
    </row>
    <row r="47" spans="1:7" ht="12" hidden="1" thickBot="1" x14ac:dyDescent="0.3">
      <c r="A47" s="13"/>
      <c r="B47" s="12"/>
      <c r="C47" s="12">
        <v>0</v>
      </c>
      <c r="D47" s="12">
        <v>0</v>
      </c>
      <c r="E47" s="12">
        <v>0</v>
      </c>
      <c r="F47" s="12">
        <v>0</v>
      </c>
      <c r="G47" s="12">
        <f t="shared" ref="G47" si="4">+C47*D47*E47*F47</f>
        <v>0</v>
      </c>
    </row>
    <row r="48" spans="1:7" ht="12" hidden="1" thickBot="1" x14ac:dyDescent="0.3">
      <c r="A48" s="13"/>
      <c r="B48" s="12" t="s">
        <v>8</v>
      </c>
      <c r="C48" s="12"/>
      <c r="D48" s="12"/>
      <c r="E48" s="12"/>
      <c r="F48" s="12"/>
      <c r="G48" s="12"/>
    </row>
    <row r="49" spans="1:7" ht="12" hidden="1" thickBot="1" x14ac:dyDescent="0.3">
      <c r="A49" s="74" t="s">
        <v>78</v>
      </c>
      <c r="B49" s="75"/>
      <c r="C49" s="75"/>
      <c r="D49" s="75"/>
      <c r="E49" s="75"/>
      <c r="F49" s="76"/>
      <c r="G49" s="12">
        <f>SUM(G46:G48)</f>
        <v>0</v>
      </c>
    </row>
    <row r="50" spans="1:7" ht="12" thickBot="1" x14ac:dyDescent="0.3">
      <c r="A50" s="92" t="s">
        <v>79</v>
      </c>
      <c r="B50" s="93"/>
      <c r="C50" s="93"/>
      <c r="D50" s="93"/>
      <c r="E50" s="93"/>
      <c r="F50" s="94"/>
      <c r="G50" s="65">
        <f>SUM(G44,G49)</f>
        <v>28403.180999999997</v>
      </c>
    </row>
    <row r="51" spans="1:7" ht="12" thickBot="1" x14ac:dyDescent="0.3">
      <c r="A51" s="8" t="str">
        <f>'PI skaičiuoklė'!B24</f>
        <v>Straipsnis (-iai), punktas (-ai) ir įpareigojimas</v>
      </c>
      <c r="B51" s="9"/>
      <c r="C51" s="9"/>
      <c r="D51" s="9"/>
      <c r="E51" s="9"/>
      <c r="F51" s="9"/>
      <c r="G51" s="9"/>
    </row>
    <row r="52" spans="1:7" ht="12" hidden="1" thickBot="1" x14ac:dyDescent="0.3">
      <c r="A52" s="11" t="str">
        <f>'PI skaičiuoklė'!C25</f>
        <v>Veiksmas B1</v>
      </c>
      <c r="B52" s="9"/>
      <c r="C52" s="9"/>
      <c r="D52" s="9"/>
      <c r="E52" s="9"/>
      <c r="F52" s="9"/>
      <c r="G52" s="9"/>
    </row>
    <row r="53" spans="1:7" ht="12" hidden="1" thickBot="1" x14ac:dyDescent="0.3">
      <c r="A53" s="3"/>
      <c r="B53" s="12" t="s">
        <v>23</v>
      </c>
      <c r="C53" s="12">
        <v>0</v>
      </c>
      <c r="D53" s="12">
        <v>0</v>
      </c>
      <c r="E53" s="12">
        <v>0</v>
      </c>
      <c r="F53" s="12">
        <v>0</v>
      </c>
      <c r="G53" s="12">
        <f t="shared" ref="G53:G54" si="5">+C53*D53*E53*F53</f>
        <v>0</v>
      </c>
    </row>
    <row r="54" spans="1:7" ht="12" hidden="1" thickBot="1" x14ac:dyDescent="0.3">
      <c r="A54" s="13"/>
      <c r="B54" s="12" t="s">
        <v>24</v>
      </c>
      <c r="C54" s="12">
        <v>0</v>
      </c>
      <c r="D54" s="12">
        <v>0</v>
      </c>
      <c r="E54" s="12">
        <v>0</v>
      </c>
      <c r="F54" s="12">
        <v>0</v>
      </c>
      <c r="G54" s="12">
        <f t="shared" si="5"/>
        <v>0</v>
      </c>
    </row>
    <row r="55" spans="1:7" ht="12" hidden="1" thickBot="1" x14ac:dyDescent="0.3">
      <c r="A55" s="13"/>
      <c r="B55" s="12" t="s">
        <v>8</v>
      </c>
      <c r="C55" s="12"/>
      <c r="D55" s="12"/>
      <c r="E55" s="12"/>
      <c r="F55" s="12"/>
      <c r="G55" s="12"/>
    </row>
    <row r="56" spans="1:7" ht="12" hidden="1" thickBot="1" x14ac:dyDescent="0.3">
      <c r="A56" s="74" t="s">
        <v>80</v>
      </c>
      <c r="B56" s="75"/>
      <c r="C56" s="75"/>
      <c r="D56" s="75"/>
      <c r="E56" s="75"/>
      <c r="F56" s="76"/>
      <c r="G56" s="12">
        <f>SUM(G53:G55)</f>
        <v>0</v>
      </c>
    </row>
    <row r="57" spans="1:7" ht="12" hidden="1" thickBot="1" x14ac:dyDescent="0.3">
      <c r="A57" s="11" t="str">
        <f>'PI skaičiuoklė'!C26</f>
        <v>Veiksmas B2</v>
      </c>
      <c r="B57" s="9"/>
      <c r="C57" s="9"/>
      <c r="D57" s="9"/>
      <c r="E57" s="9"/>
      <c r="F57" s="9"/>
      <c r="G57" s="9"/>
    </row>
    <row r="58" spans="1:7" ht="12" hidden="1" thickBot="1" x14ac:dyDescent="0.3">
      <c r="A58" s="3"/>
      <c r="B58" s="12" t="s">
        <v>25</v>
      </c>
      <c r="C58" s="12">
        <v>0</v>
      </c>
      <c r="D58" s="12">
        <v>0</v>
      </c>
      <c r="E58" s="12">
        <v>0</v>
      </c>
      <c r="F58" s="12">
        <v>0</v>
      </c>
      <c r="G58" s="12">
        <f t="shared" ref="G58:G59" si="6">+C58*D58*E58*F58</f>
        <v>0</v>
      </c>
    </row>
    <row r="59" spans="1:7" ht="12" hidden="1" thickBot="1" x14ac:dyDescent="0.3">
      <c r="A59" s="13"/>
      <c r="B59" s="12" t="s">
        <v>26</v>
      </c>
      <c r="C59" s="12">
        <v>0</v>
      </c>
      <c r="D59" s="12">
        <v>0</v>
      </c>
      <c r="E59" s="12">
        <v>0</v>
      </c>
      <c r="F59" s="12">
        <v>0</v>
      </c>
      <c r="G59" s="12">
        <f t="shared" si="6"/>
        <v>0</v>
      </c>
    </row>
    <row r="60" spans="1:7" ht="12" hidden="1" thickBot="1" x14ac:dyDescent="0.3">
      <c r="A60" s="13"/>
      <c r="B60" s="12" t="s">
        <v>8</v>
      </c>
      <c r="C60" s="12"/>
      <c r="D60" s="12"/>
      <c r="E60" s="12"/>
      <c r="F60" s="12"/>
      <c r="G60" s="12"/>
    </row>
    <row r="61" spans="1:7" ht="12" hidden="1" thickBot="1" x14ac:dyDescent="0.3">
      <c r="A61" s="74" t="s">
        <v>81</v>
      </c>
      <c r="B61" s="75"/>
      <c r="C61" s="75"/>
      <c r="D61" s="75"/>
      <c r="E61" s="75"/>
      <c r="F61" s="76"/>
      <c r="G61" s="12">
        <f>SUM(G58:G60)</f>
        <v>0</v>
      </c>
    </row>
    <row r="62" spans="1:7" ht="12" hidden="1" thickBot="1" x14ac:dyDescent="0.3">
      <c r="A62" s="80" t="s">
        <v>82</v>
      </c>
      <c r="B62" s="81"/>
      <c r="C62" s="81"/>
      <c r="D62" s="81"/>
      <c r="E62" s="81"/>
      <c r="F62" s="82"/>
      <c r="G62" s="15">
        <f>SUM(G56,G61)</f>
        <v>0</v>
      </c>
    </row>
  </sheetData>
  <mergeCells count="14">
    <mergeCell ref="A56:F56"/>
    <mergeCell ref="A61:F61"/>
    <mergeCell ref="A62:F62"/>
    <mergeCell ref="A1:G1"/>
    <mergeCell ref="A34:G34"/>
    <mergeCell ref="A44:F44"/>
    <mergeCell ref="A49:F49"/>
    <mergeCell ref="A50:F50"/>
    <mergeCell ref="A29:F29"/>
    <mergeCell ref="A11:F11"/>
    <mergeCell ref="A16:F16"/>
    <mergeCell ref="A17:F17"/>
    <mergeCell ref="A23:F23"/>
    <mergeCell ref="A28:F28"/>
  </mergeCells>
  <pageMargins left="0.23622047244094491" right="0.23622047244094491" top="0.35433070866141736" bottom="0.35433070866141736" header="0.11811023622047245" footer="0.1968503937007874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28" workbookViewId="0">
      <selection activeCell="A33" sqref="A33"/>
    </sheetView>
  </sheetViews>
  <sheetFormatPr defaultColWidth="8.7109375" defaultRowHeight="15" x14ac:dyDescent="0.25"/>
  <cols>
    <col min="1" max="1" width="17.42578125" style="1" customWidth="1"/>
    <col min="2" max="2" width="8.7109375" style="1" customWidth="1"/>
    <col min="3" max="3" width="9.28515625" style="1" customWidth="1"/>
    <col min="4" max="4" width="21" style="1" customWidth="1"/>
    <col min="5" max="16384" width="8.7109375" style="1"/>
  </cols>
  <sheetData>
    <row r="1" spans="1:4" ht="15.75" thickBot="1" x14ac:dyDescent="0.3">
      <c r="A1" s="105" t="s">
        <v>59</v>
      </c>
      <c r="B1" s="106"/>
      <c r="C1" s="106"/>
      <c r="D1" s="107"/>
    </row>
    <row r="2" spans="1:4" ht="24.6" customHeight="1" thickBot="1" x14ac:dyDescent="0.3">
      <c r="A2" s="4" t="s">
        <v>85</v>
      </c>
      <c r="B2" s="101" t="s">
        <v>27</v>
      </c>
      <c r="C2" s="102"/>
      <c r="D2" s="5" t="s">
        <v>3</v>
      </c>
    </row>
    <row r="3" spans="1:4" ht="15.75" thickBot="1" x14ac:dyDescent="0.3">
      <c r="A3" s="6">
        <v>1</v>
      </c>
      <c r="B3" s="103">
        <v>2</v>
      </c>
      <c r="C3" s="104"/>
      <c r="D3" s="6">
        <v>3</v>
      </c>
    </row>
    <row r="4" spans="1:4" ht="315.75" thickBot="1" x14ac:dyDescent="0.3">
      <c r="A4" s="8" t="str">
        <f>'PI skaičiuoklė'!B6</f>
        <v>SSĮ 26 straipsnio 1 dalis: „ Laikinojo asmens nedarbingumo ekspertizę atlieka sveikatos priežiūros įstaigos gydytojai, arba gydytojų konsultacinė komisija. Šios ekspertizės organizavimo ir atlikimo tvarką nustato Sveikatos apsaugos ministerija bei Socialinės apsaugos ir darbo ministerija“ ir  LMSDĮ 5 straipsnio 2 dalies 2 punktas:  sergantiems šeimos nariams slaugyti. Ši išmoka skiriama, jeigu gydytojo, bendrosios praktikos slaugytojo, išplėstinės praktikos slaugytojo ar akušerio nurodymu būtina slaugyti susirgusį apdraustojo asmens šeimos narį;“.</v>
      </c>
      <c r="B4" s="9"/>
      <c r="C4" s="9"/>
      <c r="D4" s="9"/>
    </row>
    <row r="5" spans="1:4" ht="34.5" thickBot="1" x14ac:dyDescent="0.3">
      <c r="A5" s="11" t="str">
        <f>'PI skaičiuoklė'!C7</f>
        <v>Nedarbungumo  pažymėjimų  susirgus  COVID -19 išdavimas</v>
      </c>
      <c r="B5" s="9"/>
      <c r="C5" s="9"/>
      <c r="D5" s="9"/>
    </row>
    <row r="6" spans="1:4" ht="15.75" thickBot="1" x14ac:dyDescent="0.3">
      <c r="A6" s="13"/>
      <c r="B6" s="12" t="s">
        <v>19</v>
      </c>
      <c r="C6" s="12">
        <v>0</v>
      </c>
      <c r="D6" s="12">
        <f>+C6</f>
        <v>0</v>
      </c>
    </row>
    <row r="7" spans="1:4" ht="15.75" thickBot="1" x14ac:dyDescent="0.3">
      <c r="A7" s="13"/>
      <c r="B7" s="12" t="s">
        <v>20</v>
      </c>
      <c r="C7" s="12">
        <v>0</v>
      </c>
      <c r="D7" s="12">
        <f>+C7</f>
        <v>0</v>
      </c>
    </row>
    <row r="8" spans="1:4" ht="20.100000000000001" customHeight="1" thickBot="1" x14ac:dyDescent="0.3">
      <c r="A8" s="74" t="s">
        <v>28</v>
      </c>
      <c r="B8" s="75"/>
      <c r="C8" s="75"/>
      <c r="D8" s="9">
        <f>SUM(D6:D7)</f>
        <v>0</v>
      </c>
    </row>
    <row r="9" spans="1:4" ht="15.75" thickBot="1" x14ac:dyDescent="0.3">
      <c r="A9" s="11" t="e">
        <f>'PI skaičiuoklė'!#REF!</f>
        <v>#REF!</v>
      </c>
      <c r="B9" s="9"/>
      <c r="C9" s="9"/>
      <c r="D9" s="9"/>
    </row>
    <row r="10" spans="1:4" ht="15.75" thickBot="1" x14ac:dyDescent="0.3">
      <c r="A10" s="13"/>
      <c r="B10" s="12" t="s">
        <v>21</v>
      </c>
      <c r="C10" s="12">
        <v>0</v>
      </c>
      <c r="D10" s="12">
        <f>+C10</f>
        <v>0</v>
      </c>
    </row>
    <row r="11" spans="1:4" ht="15.75" thickBot="1" x14ac:dyDescent="0.3">
      <c r="A11" s="13"/>
      <c r="B11" s="12" t="s">
        <v>22</v>
      </c>
      <c r="C11" s="12">
        <v>0</v>
      </c>
      <c r="D11" s="12">
        <f>+C11</f>
        <v>0</v>
      </c>
    </row>
    <row r="12" spans="1:4" ht="15.75" thickBot="1" x14ac:dyDescent="0.3">
      <c r="A12" s="74" t="s">
        <v>29</v>
      </c>
      <c r="B12" s="75"/>
      <c r="C12" s="75"/>
      <c r="D12" s="9">
        <f>SUM(D10:D11)</f>
        <v>0</v>
      </c>
    </row>
    <row r="13" spans="1:4" ht="15.75" thickBot="1" x14ac:dyDescent="0.3">
      <c r="A13" s="11" t="s">
        <v>8</v>
      </c>
      <c r="B13" s="12"/>
      <c r="C13" s="12"/>
      <c r="D13" s="12" t="s">
        <v>8</v>
      </c>
    </row>
    <row r="14" spans="1:4" ht="15.75" thickBot="1" x14ac:dyDescent="0.3">
      <c r="A14" s="80" t="s">
        <v>30</v>
      </c>
      <c r="B14" s="81"/>
      <c r="C14" s="81"/>
      <c r="D14" s="9">
        <f>SUM(D8,D12)</f>
        <v>0</v>
      </c>
    </row>
    <row r="15" spans="1:4" ht="23.65" customHeight="1" thickBot="1" x14ac:dyDescent="0.3">
      <c r="A15" s="8" t="str">
        <f>'PI skaičiuoklė'!B11</f>
        <v>Straipsnis (-iai), punktas (-ai) ir įpareigojimas</v>
      </c>
      <c r="B15" s="12"/>
      <c r="C15" s="12"/>
      <c r="D15" s="12"/>
    </row>
    <row r="16" spans="1:4" ht="15.75" thickBot="1" x14ac:dyDescent="0.3">
      <c r="A16" s="11" t="str">
        <f>'PI skaičiuoklė'!C12</f>
        <v>Veiksmas B1</v>
      </c>
      <c r="B16" s="9"/>
      <c r="C16" s="9"/>
      <c r="D16" s="9"/>
    </row>
    <row r="17" spans="1:4" ht="15.75" thickBot="1" x14ac:dyDescent="0.3">
      <c r="A17" s="13"/>
      <c r="B17" s="12" t="s">
        <v>23</v>
      </c>
      <c r="C17" s="12">
        <v>0</v>
      </c>
      <c r="D17" s="12">
        <f>+C17</f>
        <v>0</v>
      </c>
    </row>
    <row r="18" spans="1:4" ht="15.75" thickBot="1" x14ac:dyDescent="0.3">
      <c r="A18" s="13"/>
      <c r="B18" s="12" t="s">
        <v>24</v>
      </c>
      <c r="C18" s="12">
        <v>0</v>
      </c>
      <c r="D18" s="12">
        <f>+C18</f>
        <v>0</v>
      </c>
    </row>
    <row r="19" spans="1:4" ht="15.75" thickBot="1" x14ac:dyDescent="0.3">
      <c r="A19" s="74" t="s">
        <v>31</v>
      </c>
      <c r="B19" s="75"/>
      <c r="C19" s="75"/>
      <c r="D19" s="9">
        <f>SUM(D17:D18)</f>
        <v>0</v>
      </c>
    </row>
    <row r="20" spans="1:4" ht="15.75" thickBot="1" x14ac:dyDescent="0.3">
      <c r="A20" s="11" t="str">
        <f>'PI skaičiuoklė'!C13</f>
        <v>Veiksmas B2</v>
      </c>
      <c r="B20" s="9"/>
      <c r="C20" s="9"/>
      <c r="D20" s="9"/>
    </row>
    <row r="21" spans="1:4" ht="15.75" thickBot="1" x14ac:dyDescent="0.3">
      <c r="A21" s="13"/>
      <c r="B21" s="12" t="s">
        <v>25</v>
      </c>
      <c r="C21" s="12">
        <v>0</v>
      </c>
      <c r="D21" s="12">
        <f>+C21</f>
        <v>0</v>
      </c>
    </row>
    <row r="22" spans="1:4" ht="15.75" thickBot="1" x14ac:dyDescent="0.3">
      <c r="A22" s="13"/>
      <c r="B22" s="12" t="s">
        <v>26</v>
      </c>
      <c r="C22" s="12">
        <v>0</v>
      </c>
      <c r="D22" s="12">
        <f>+C22</f>
        <v>0</v>
      </c>
    </row>
    <row r="23" spans="1:4" ht="15.75" thickBot="1" x14ac:dyDescent="0.3">
      <c r="A23" s="74" t="s">
        <v>32</v>
      </c>
      <c r="B23" s="75"/>
      <c r="C23" s="75"/>
      <c r="D23" s="9">
        <f>SUM(D21:D22)</f>
        <v>0</v>
      </c>
    </row>
    <row r="24" spans="1:4" ht="15.75" thickBot="1" x14ac:dyDescent="0.3">
      <c r="A24" s="13"/>
      <c r="B24" s="12" t="s">
        <v>8</v>
      </c>
      <c r="C24" s="12"/>
      <c r="D24" s="12" t="s">
        <v>14</v>
      </c>
    </row>
    <row r="25" spans="1:4" ht="15.75" thickBot="1" x14ac:dyDescent="0.3">
      <c r="A25" s="80" t="s">
        <v>33</v>
      </c>
      <c r="B25" s="81"/>
      <c r="C25" s="81"/>
      <c r="D25" s="9">
        <f>SUM(D19,D23)</f>
        <v>0</v>
      </c>
    </row>
    <row r="29" spans="1:4" ht="15.75" thickBot="1" x14ac:dyDescent="0.3"/>
    <row r="30" spans="1:4" ht="15.75" thickBot="1" x14ac:dyDescent="0.3">
      <c r="A30" s="108" t="s">
        <v>60</v>
      </c>
      <c r="B30" s="109"/>
      <c r="C30" s="109"/>
      <c r="D30" s="110"/>
    </row>
    <row r="31" spans="1:4" ht="34.5" thickBot="1" x14ac:dyDescent="0.3">
      <c r="A31" s="4" t="s">
        <v>86</v>
      </c>
      <c r="B31" s="101" t="s">
        <v>27</v>
      </c>
      <c r="C31" s="102"/>
      <c r="D31" s="5" t="s">
        <v>3</v>
      </c>
    </row>
    <row r="32" spans="1:4" ht="15.75" thickBot="1" x14ac:dyDescent="0.3">
      <c r="A32" s="6">
        <v>1</v>
      </c>
      <c r="B32" s="103">
        <v>2</v>
      </c>
      <c r="C32" s="104"/>
      <c r="D32" s="6">
        <v>3</v>
      </c>
    </row>
    <row r="33" spans="1:4" ht="409.6" thickBot="1" x14ac:dyDescent="0.3">
      <c r="A33" s="8" t="str">
        <f>'PI skaičiuoklė'!B19</f>
        <v>SSĮ projektas: Pakeisti 26 straipsnio 1 dalį ir ją išdėstyti taip: „1. Laikinojo asmens nedarbingumo ekspertizę atlieka sveikatos priežiūros įstaigos gydytojai, gydytojų konsultacinė komisija, bendrosios praktikos slaugytojai, išplėstinės praktikos slaugytojai arba akušeriai. Šios ekspertizės organizavimo ir atlikimo tvarką nustato sveikatos apsaugos ministras ir socialinės apsaugos ir darbo ministras.“
LMSDĮ projektas: Pakeisti LMSDĮ 5 straipsnio 2 dalies 2 punktą ir jį išdėstyti taip: „2) sergantiems šeimos nariams slaugyti. Ši išmoka skiriama, jeigu gydytojo, bendrosios praktikos slaugytojo, išplėstinės praktikos slaugytojo ar akušerio nurodymu būtina slaugyti susirgusį apdraustojo asmens šeimos narį;“.</v>
      </c>
      <c r="B33" s="9"/>
      <c r="C33" s="9"/>
      <c r="D33" s="9"/>
    </row>
    <row r="34" spans="1:4" ht="34.5" thickBot="1" x14ac:dyDescent="0.3">
      <c r="A34" s="11" t="str">
        <f>'PI skaičiuoklė'!C20</f>
        <v>Nedarbungumo  pažymėjimų  susirgus  COVID -19 išdavimas</v>
      </c>
      <c r="B34" s="9"/>
      <c r="C34" s="9"/>
      <c r="D34" s="9"/>
    </row>
    <row r="35" spans="1:4" ht="15.75" thickBot="1" x14ac:dyDescent="0.3">
      <c r="A35" s="13"/>
      <c r="B35" s="12" t="s">
        <v>19</v>
      </c>
      <c r="C35" s="12">
        <v>0</v>
      </c>
      <c r="D35" s="12">
        <f>+C35</f>
        <v>0</v>
      </c>
    </row>
    <row r="36" spans="1:4" ht="15.75" thickBot="1" x14ac:dyDescent="0.3">
      <c r="A36" s="13"/>
      <c r="B36" s="12" t="s">
        <v>20</v>
      </c>
      <c r="C36" s="12">
        <v>0</v>
      </c>
      <c r="D36" s="12">
        <f>+C36</f>
        <v>0</v>
      </c>
    </row>
    <row r="37" spans="1:4" ht="15.75" thickBot="1" x14ac:dyDescent="0.3">
      <c r="A37" s="74" t="s">
        <v>28</v>
      </c>
      <c r="B37" s="75"/>
      <c r="C37" s="75"/>
      <c r="D37" s="9">
        <f>SUM(D35:D36)</f>
        <v>0</v>
      </c>
    </row>
    <row r="38" spans="1:4" ht="57" thickBot="1" x14ac:dyDescent="0.3">
      <c r="A38" s="11" t="str">
        <f>'PI skaičiuoklė'!C21</f>
        <v>Nedarbungumo  pažymėjimų  susirgus  gripu,  kai nereikia  gydytojo  konsultacjos išdavimas</v>
      </c>
      <c r="B38" s="9"/>
      <c r="C38" s="9"/>
      <c r="D38" s="9"/>
    </row>
    <row r="39" spans="1:4" ht="15.75" thickBot="1" x14ac:dyDescent="0.3">
      <c r="A39" s="13"/>
      <c r="B39" s="12" t="s">
        <v>21</v>
      </c>
      <c r="C39" s="12">
        <v>0</v>
      </c>
      <c r="D39" s="12">
        <f>+C39</f>
        <v>0</v>
      </c>
    </row>
    <row r="40" spans="1:4" ht="15.75" thickBot="1" x14ac:dyDescent="0.3">
      <c r="A40" s="13"/>
      <c r="B40" s="12" t="s">
        <v>22</v>
      </c>
      <c r="C40" s="12">
        <v>0</v>
      </c>
      <c r="D40" s="12">
        <f>+C40</f>
        <v>0</v>
      </c>
    </row>
    <row r="41" spans="1:4" ht="15.75" thickBot="1" x14ac:dyDescent="0.3">
      <c r="A41" s="74" t="s">
        <v>29</v>
      </c>
      <c r="B41" s="75"/>
      <c r="C41" s="75"/>
      <c r="D41" s="9">
        <f>SUM(D39:D40)</f>
        <v>0</v>
      </c>
    </row>
    <row r="42" spans="1:4" ht="15.75" thickBot="1" x14ac:dyDescent="0.3">
      <c r="A42" s="11" t="s">
        <v>8</v>
      </c>
      <c r="B42" s="12"/>
      <c r="C42" s="12"/>
      <c r="D42" s="12" t="s">
        <v>8</v>
      </c>
    </row>
    <row r="43" spans="1:4" ht="15.75" thickBot="1" x14ac:dyDescent="0.3">
      <c r="A43" s="80" t="s">
        <v>30</v>
      </c>
      <c r="B43" s="81"/>
      <c r="C43" s="81"/>
      <c r="D43" s="9">
        <f>SUM(D37,D41)</f>
        <v>0</v>
      </c>
    </row>
    <row r="44" spans="1:4" ht="23.25" thickBot="1" x14ac:dyDescent="0.3">
      <c r="A44" s="8" t="str">
        <f>'PI skaičiuoklė'!B24</f>
        <v>Straipsnis (-iai), punktas (-ai) ir įpareigojimas</v>
      </c>
      <c r="B44" s="12"/>
      <c r="C44" s="12"/>
      <c r="D44" s="12"/>
    </row>
    <row r="45" spans="1:4" ht="15.75" thickBot="1" x14ac:dyDescent="0.3">
      <c r="A45" s="11" t="str">
        <f>'PI skaičiuoklė'!C25</f>
        <v>Veiksmas B1</v>
      </c>
      <c r="B45" s="9"/>
      <c r="C45" s="9"/>
      <c r="D45" s="9"/>
    </row>
    <row r="46" spans="1:4" ht="15.75" thickBot="1" x14ac:dyDescent="0.3">
      <c r="A46" s="13"/>
      <c r="B46" s="12" t="s">
        <v>23</v>
      </c>
      <c r="C46" s="12">
        <v>0</v>
      </c>
      <c r="D46" s="12">
        <f>+C46</f>
        <v>0</v>
      </c>
    </row>
    <row r="47" spans="1:4" ht="15.75" thickBot="1" x14ac:dyDescent="0.3">
      <c r="A47" s="13"/>
      <c r="B47" s="12" t="s">
        <v>24</v>
      </c>
      <c r="C47" s="12">
        <v>0</v>
      </c>
      <c r="D47" s="12">
        <f>+C47</f>
        <v>0</v>
      </c>
    </row>
    <row r="48" spans="1:4" ht="15.75" thickBot="1" x14ac:dyDescent="0.3">
      <c r="A48" s="74" t="s">
        <v>31</v>
      </c>
      <c r="B48" s="75"/>
      <c r="C48" s="75"/>
      <c r="D48" s="9">
        <f>SUM(D46:D47)</f>
        <v>0</v>
      </c>
    </row>
    <row r="49" spans="1:4" ht="15.75" thickBot="1" x14ac:dyDescent="0.3">
      <c r="A49" s="11" t="str">
        <f>'PI skaičiuoklė'!C26</f>
        <v>Veiksmas B2</v>
      </c>
      <c r="B49" s="9"/>
      <c r="C49" s="9"/>
      <c r="D49" s="9"/>
    </row>
    <row r="50" spans="1:4" ht="15.75" thickBot="1" x14ac:dyDescent="0.3">
      <c r="A50" s="13"/>
      <c r="B50" s="12" t="s">
        <v>25</v>
      </c>
      <c r="C50" s="12">
        <v>0</v>
      </c>
      <c r="D50" s="12">
        <f>+C50</f>
        <v>0</v>
      </c>
    </row>
    <row r="51" spans="1:4" ht="15.75" thickBot="1" x14ac:dyDescent="0.3">
      <c r="A51" s="13"/>
      <c r="B51" s="12" t="s">
        <v>26</v>
      </c>
      <c r="C51" s="12">
        <v>0</v>
      </c>
      <c r="D51" s="12">
        <f>+C51</f>
        <v>0</v>
      </c>
    </row>
    <row r="52" spans="1:4" ht="15.75" thickBot="1" x14ac:dyDescent="0.3">
      <c r="A52" s="74" t="s">
        <v>32</v>
      </c>
      <c r="B52" s="75"/>
      <c r="C52" s="75"/>
      <c r="D52" s="9">
        <f>SUM(D50:D51)</f>
        <v>0</v>
      </c>
    </row>
    <row r="53" spans="1:4" ht="15.75" thickBot="1" x14ac:dyDescent="0.3">
      <c r="A53" s="13"/>
      <c r="B53" s="12" t="s">
        <v>8</v>
      </c>
      <c r="C53" s="12"/>
      <c r="D53" s="12" t="s">
        <v>14</v>
      </c>
    </row>
    <row r="54" spans="1:4" ht="15.75" thickBot="1" x14ac:dyDescent="0.3">
      <c r="A54" s="80" t="s">
        <v>33</v>
      </c>
      <c r="B54" s="81"/>
      <c r="C54" s="81"/>
      <c r="D54" s="9">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2" workbookViewId="0">
      <selection activeCell="B66" sqref="B66"/>
    </sheetView>
  </sheetViews>
  <sheetFormatPr defaultColWidth="8.7109375" defaultRowHeight="11.25" x14ac:dyDescent="0.25"/>
  <cols>
    <col min="1" max="1" width="28.5703125" style="2" customWidth="1"/>
    <col min="2" max="2" width="13" style="2" customWidth="1"/>
    <col min="3" max="3" width="22.5703125" style="2" customWidth="1"/>
    <col min="4" max="4" width="37.42578125" style="2" customWidth="1"/>
    <col min="5" max="5" width="14.5703125" style="2" customWidth="1"/>
    <col min="6" max="16384" width="8.7109375" style="2"/>
  </cols>
  <sheetData>
    <row r="1" spans="1:5" ht="13.5" thickBot="1" x14ac:dyDescent="0.3">
      <c r="A1" s="105" t="s">
        <v>61</v>
      </c>
      <c r="B1" s="106"/>
      <c r="C1" s="106"/>
      <c r="D1" s="106"/>
      <c r="E1" s="107"/>
    </row>
    <row r="2" spans="1:5" ht="36.75" customHeight="1" thickBot="1" x14ac:dyDescent="0.3">
      <c r="A2" s="4" t="s">
        <v>85</v>
      </c>
      <c r="B2" s="5" t="s">
        <v>87</v>
      </c>
      <c r="C2" s="5" t="s">
        <v>58</v>
      </c>
      <c r="D2" s="5" t="s">
        <v>88</v>
      </c>
      <c r="E2" s="5" t="s">
        <v>4</v>
      </c>
    </row>
    <row r="3" spans="1:5" ht="11.25" customHeight="1" thickBot="1" x14ac:dyDescent="0.3">
      <c r="A3" s="32">
        <v>1</v>
      </c>
      <c r="B3" s="16">
        <v>2</v>
      </c>
      <c r="C3" s="16">
        <v>3</v>
      </c>
      <c r="D3" s="16">
        <v>4</v>
      </c>
      <c r="E3" s="16">
        <v>5</v>
      </c>
    </row>
    <row r="4" spans="1:5" ht="169.5" thickBot="1" x14ac:dyDescent="0.3">
      <c r="A4" s="8" t="str">
        <f>'PI skaičiuoklė'!B6</f>
        <v>SSĮ 26 straipsnio 1 dalis: „ Laikinojo asmens nedarbingumo ekspertizę atlieka sveikatos priežiūros įstaigos gydytojai, arba gydytojų konsultacinė komisija. Šios ekspertizės organizavimo ir atlikimo tvarką nustato Sveikatos apsaugos ministerija bei Socialinės apsaugos ir darbo ministerija“ ir  LMSDĮ 5 straipsnio 2 dalies 2 punktas:  sergantiems šeimos nariams slaugyti. Ši išmoka skiriama, jeigu gydytojo, bendrosios praktikos slaugytojo, išplėstinės praktikos slaugytojo ar akušerio nurodymu būtina slaugyti susirgusį apdraustojo asmens šeimos narį;“.</v>
      </c>
      <c r="B4" s="9"/>
      <c r="C4" s="9"/>
      <c r="D4" s="9"/>
      <c r="E4" s="9"/>
    </row>
    <row r="5" spans="1:5" ht="23.25" thickBot="1" x14ac:dyDescent="0.3">
      <c r="A5" s="11" t="str">
        <f>'PI skaičiuoklė'!C7</f>
        <v>Nedarbungumo  pažymėjimų  susirgus  COVID -19 išdavimas</v>
      </c>
      <c r="B5" s="9"/>
      <c r="C5" s="9"/>
      <c r="D5" s="9"/>
      <c r="E5" s="9"/>
    </row>
    <row r="6" spans="1:5" ht="12" thickBot="1" x14ac:dyDescent="0.3">
      <c r="A6" s="13"/>
      <c r="B6" s="12" t="s">
        <v>19</v>
      </c>
      <c r="C6" s="12">
        <v>0</v>
      </c>
      <c r="D6" s="12">
        <v>0</v>
      </c>
      <c r="E6" s="12">
        <f>+C6*D6</f>
        <v>0</v>
      </c>
    </row>
    <row r="7" spans="1:5" ht="12" thickBot="1" x14ac:dyDescent="0.3">
      <c r="A7" s="13"/>
      <c r="B7" s="12" t="s">
        <v>20</v>
      </c>
      <c r="C7" s="12">
        <v>0</v>
      </c>
      <c r="D7" s="12">
        <v>0</v>
      </c>
      <c r="E7" s="12">
        <f>+C7*D7</f>
        <v>0</v>
      </c>
    </row>
    <row r="8" spans="1:5" ht="14.1" customHeight="1" thickBot="1" x14ac:dyDescent="0.3">
      <c r="A8" s="74" t="s">
        <v>34</v>
      </c>
      <c r="B8" s="75"/>
      <c r="C8" s="75"/>
      <c r="D8" s="76"/>
      <c r="E8" s="12">
        <f>SUM(E6:E7)</f>
        <v>0</v>
      </c>
    </row>
    <row r="9" spans="1:5" ht="12" thickBot="1" x14ac:dyDescent="0.3">
      <c r="A9" s="11" t="e">
        <f>'PI skaičiuoklė'!#REF!</f>
        <v>#REF!</v>
      </c>
      <c r="B9" s="9"/>
      <c r="C9" s="9"/>
      <c r="D9" s="9"/>
      <c r="E9" s="9"/>
    </row>
    <row r="10" spans="1:5" ht="12" thickBot="1" x14ac:dyDescent="0.3">
      <c r="A10" s="13"/>
      <c r="B10" s="12" t="s">
        <v>21</v>
      </c>
      <c r="C10" s="12">
        <v>0</v>
      </c>
      <c r="D10" s="12">
        <v>0</v>
      </c>
      <c r="E10" s="12">
        <f t="shared" ref="E10:E11" si="0">+C10*D10</f>
        <v>0</v>
      </c>
    </row>
    <row r="11" spans="1:5" ht="12" thickBot="1" x14ac:dyDescent="0.3">
      <c r="A11" s="13"/>
      <c r="B11" s="12" t="s">
        <v>22</v>
      </c>
      <c r="C11" s="12">
        <v>0</v>
      </c>
      <c r="D11" s="12">
        <v>0</v>
      </c>
      <c r="E11" s="12">
        <f t="shared" si="0"/>
        <v>0</v>
      </c>
    </row>
    <row r="12" spans="1:5" ht="12" thickBot="1" x14ac:dyDescent="0.3">
      <c r="A12" s="74" t="s">
        <v>35</v>
      </c>
      <c r="B12" s="75"/>
      <c r="C12" s="75"/>
      <c r="D12" s="76"/>
      <c r="E12" s="12">
        <f>SUM(E10:E11)</f>
        <v>0</v>
      </c>
    </row>
    <row r="13" spans="1:5" ht="12" thickBot="1" x14ac:dyDescent="0.3">
      <c r="A13" s="13"/>
      <c r="B13" s="12" t="s">
        <v>8</v>
      </c>
      <c r="C13" s="12">
        <v>0</v>
      </c>
      <c r="D13" s="12"/>
      <c r="E13" s="12" t="s">
        <v>89</v>
      </c>
    </row>
    <row r="14" spans="1:5" ht="12" thickBot="1" x14ac:dyDescent="0.3">
      <c r="A14" s="80" t="s">
        <v>36</v>
      </c>
      <c r="B14" s="81"/>
      <c r="C14" s="81"/>
      <c r="D14" s="82"/>
      <c r="E14" s="9">
        <f>SUM(E8,E12)</f>
        <v>0</v>
      </c>
    </row>
    <row r="15" spans="1:5" ht="23.25" thickBot="1" x14ac:dyDescent="0.3">
      <c r="A15" s="8" t="str">
        <f>'PI skaičiuoklė'!B11</f>
        <v>Straipsnis (-iai), punktas (-ai) ir įpareigojimas</v>
      </c>
      <c r="B15" s="9"/>
      <c r="C15" s="9"/>
      <c r="D15" s="9"/>
      <c r="E15" s="9"/>
    </row>
    <row r="16" spans="1:5" ht="12" thickBot="1" x14ac:dyDescent="0.3">
      <c r="A16" s="11" t="str">
        <f>'PI skaičiuoklė'!C12</f>
        <v>Veiksmas B1</v>
      </c>
      <c r="B16" s="9"/>
      <c r="C16" s="9"/>
      <c r="D16" s="9"/>
      <c r="E16" s="9"/>
    </row>
    <row r="17" spans="1:5" ht="12" thickBot="1" x14ac:dyDescent="0.3">
      <c r="A17" s="13"/>
      <c r="B17" s="12" t="s">
        <v>23</v>
      </c>
      <c r="C17" s="12">
        <v>0</v>
      </c>
      <c r="D17" s="12">
        <v>0</v>
      </c>
      <c r="E17" s="12">
        <f t="shared" ref="E17:E18" si="1">+C17*D17</f>
        <v>0</v>
      </c>
    </row>
    <row r="18" spans="1:5" ht="12" thickBot="1" x14ac:dyDescent="0.3">
      <c r="A18" s="13"/>
      <c r="B18" s="12" t="s">
        <v>24</v>
      </c>
      <c r="C18" s="12">
        <v>0</v>
      </c>
      <c r="D18" s="12">
        <v>0</v>
      </c>
      <c r="E18" s="12">
        <f t="shared" si="1"/>
        <v>0</v>
      </c>
    </row>
    <row r="19" spans="1:5" ht="12" thickBot="1" x14ac:dyDescent="0.3">
      <c r="A19" s="74" t="s">
        <v>37</v>
      </c>
      <c r="B19" s="75"/>
      <c r="C19" s="75"/>
      <c r="D19" s="76"/>
      <c r="E19" s="12">
        <f>SUM(E17:E18)</f>
        <v>0</v>
      </c>
    </row>
    <row r="20" spans="1:5" ht="12" thickBot="1" x14ac:dyDescent="0.3">
      <c r="A20" s="11" t="str">
        <f>'PI skaičiuoklė'!C13</f>
        <v>Veiksmas B2</v>
      </c>
      <c r="B20" s="9"/>
      <c r="C20" s="9"/>
      <c r="D20" s="9"/>
      <c r="E20" s="9"/>
    </row>
    <row r="21" spans="1:5" ht="12" thickBot="1" x14ac:dyDescent="0.3">
      <c r="A21" s="13"/>
      <c r="B21" s="12" t="s">
        <v>25</v>
      </c>
      <c r="C21" s="12">
        <v>0</v>
      </c>
      <c r="D21" s="12">
        <v>0</v>
      </c>
      <c r="E21" s="12">
        <f t="shared" ref="E21:E22" si="2">+C21*D21</f>
        <v>0</v>
      </c>
    </row>
    <row r="22" spans="1:5" ht="12" thickBot="1" x14ac:dyDescent="0.3">
      <c r="A22" s="13"/>
      <c r="B22" s="12" t="s">
        <v>26</v>
      </c>
      <c r="C22" s="12">
        <v>0</v>
      </c>
      <c r="D22" s="12">
        <v>0</v>
      </c>
      <c r="E22" s="12">
        <f t="shared" si="2"/>
        <v>0</v>
      </c>
    </row>
    <row r="23" spans="1:5" ht="12" thickBot="1" x14ac:dyDescent="0.3">
      <c r="A23" s="74" t="s">
        <v>39</v>
      </c>
      <c r="B23" s="75"/>
      <c r="C23" s="75"/>
      <c r="D23" s="76"/>
      <c r="E23" s="12">
        <f>SUM(E21:E22)</f>
        <v>0</v>
      </c>
    </row>
    <row r="24" spans="1:5" ht="12" thickBot="1" x14ac:dyDescent="0.3">
      <c r="A24" s="13"/>
      <c r="B24" s="12" t="s">
        <v>8</v>
      </c>
      <c r="C24" s="12"/>
      <c r="D24" s="12"/>
      <c r="E24" s="12" t="s">
        <v>14</v>
      </c>
    </row>
    <row r="25" spans="1:5" ht="12" thickBot="1" x14ac:dyDescent="0.3">
      <c r="A25" s="80" t="s">
        <v>38</v>
      </c>
      <c r="B25" s="81"/>
      <c r="C25" s="81"/>
      <c r="D25" s="82"/>
      <c r="E25" s="9">
        <f>SUM(E19,E23)</f>
        <v>0</v>
      </c>
    </row>
    <row r="26" spans="1:5" x14ac:dyDescent="0.25">
      <c r="A26" s="30"/>
      <c r="B26" s="30"/>
      <c r="C26" s="30"/>
      <c r="D26" s="30"/>
      <c r="E26" s="33"/>
    </row>
    <row r="27" spans="1:5" x14ac:dyDescent="0.25">
      <c r="A27" s="30"/>
      <c r="B27" s="30"/>
      <c r="C27" s="30"/>
      <c r="D27" s="30"/>
      <c r="E27" s="33"/>
    </row>
    <row r="28" spans="1:5" x14ac:dyDescent="0.25">
      <c r="A28" s="30"/>
      <c r="B28" s="30"/>
      <c r="C28" s="30"/>
      <c r="D28" s="30"/>
      <c r="E28" s="33"/>
    </row>
    <row r="29" spans="1:5" x14ac:dyDescent="0.25">
      <c r="A29" s="30"/>
      <c r="B29" s="30"/>
      <c r="C29" s="30"/>
      <c r="D29" s="30"/>
      <c r="E29" s="33"/>
    </row>
    <row r="30" spans="1:5" x14ac:dyDescent="0.25">
      <c r="A30" s="30"/>
      <c r="B30" s="30"/>
      <c r="C30" s="30"/>
      <c r="D30" s="30"/>
      <c r="E30" s="33"/>
    </row>
    <row r="32" spans="1:5" ht="12" thickBot="1" x14ac:dyDescent="0.3"/>
    <row r="33" spans="1:5" ht="13.5" thickBot="1" x14ac:dyDescent="0.3">
      <c r="A33" s="108" t="s">
        <v>62</v>
      </c>
      <c r="B33" s="109"/>
      <c r="C33" s="109"/>
      <c r="D33" s="109"/>
      <c r="E33" s="110"/>
    </row>
    <row r="34" spans="1:5" ht="34.5" thickBot="1" x14ac:dyDescent="0.3">
      <c r="A34" s="4" t="s">
        <v>86</v>
      </c>
      <c r="B34" s="5" t="s">
        <v>87</v>
      </c>
      <c r="C34" s="5" t="s">
        <v>58</v>
      </c>
      <c r="D34" s="5" t="s">
        <v>88</v>
      </c>
      <c r="E34" s="5" t="s">
        <v>4</v>
      </c>
    </row>
    <row r="35" spans="1:5" ht="12" thickBot="1" x14ac:dyDescent="0.3">
      <c r="A35" s="32">
        <v>1</v>
      </c>
      <c r="B35" s="16">
        <v>2</v>
      </c>
      <c r="C35" s="16">
        <v>3</v>
      </c>
      <c r="D35" s="16">
        <v>4</v>
      </c>
      <c r="E35" s="16">
        <v>5</v>
      </c>
    </row>
    <row r="36" spans="1:5" ht="225.75" thickBot="1" x14ac:dyDescent="0.3">
      <c r="A36" s="8" t="str">
        <f>'PI skaičiuoklė'!B19</f>
        <v>SSĮ projektas: Pakeisti 26 straipsnio 1 dalį ir ją išdėstyti taip: „1. Laikinojo asmens nedarbingumo ekspertizę atlieka sveikatos priežiūros įstaigos gydytojai, gydytojų konsultacinė komisija, bendrosios praktikos slaugytojai, išplėstinės praktikos slaugytojai arba akušeriai. Šios ekspertizės organizavimo ir atlikimo tvarką nustato sveikatos apsaugos ministras ir socialinės apsaugos ir darbo ministras.“
LMSDĮ projektas: Pakeisti LMSDĮ 5 straipsnio 2 dalies 2 punktą ir jį išdėstyti taip: „2) sergantiems šeimos nariams slaugyti. Ši išmoka skiriama, jeigu gydytojo, bendrosios praktikos slaugytojo, išplėstinės praktikos slaugytojo ar akušerio nurodymu būtina slaugyti susirgusį apdraustojo asmens šeimos narį;“.</v>
      </c>
      <c r="B36" s="9"/>
      <c r="C36" s="9"/>
      <c r="D36" s="9"/>
      <c r="E36" s="9"/>
    </row>
    <row r="37" spans="1:5" ht="23.25" thickBot="1" x14ac:dyDescent="0.3">
      <c r="A37" s="11" t="str">
        <f>'PI skaičiuoklė'!C20</f>
        <v>Nedarbungumo  pažymėjimų  susirgus  COVID -19 išdavimas</v>
      </c>
      <c r="B37" s="9"/>
      <c r="C37" s="9"/>
      <c r="D37" s="9"/>
      <c r="E37" s="9"/>
    </row>
    <row r="38" spans="1:5" ht="12" thickBot="1" x14ac:dyDescent="0.3">
      <c r="A38" s="13"/>
      <c r="B38" s="12" t="s">
        <v>19</v>
      </c>
      <c r="C38" s="12">
        <v>0</v>
      </c>
      <c r="D38" s="12">
        <v>0</v>
      </c>
      <c r="E38" s="12">
        <f>+C38*D38</f>
        <v>0</v>
      </c>
    </row>
    <row r="39" spans="1:5" ht="12" thickBot="1" x14ac:dyDescent="0.3">
      <c r="A39" s="13"/>
      <c r="B39" s="12" t="s">
        <v>20</v>
      </c>
      <c r="C39" s="12">
        <v>0</v>
      </c>
      <c r="D39" s="12">
        <v>0</v>
      </c>
      <c r="E39" s="12">
        <f>+C39*D39</f>
        <v>0</v>
      </c>
    </row>
    <row r="40" spans="1:5" ht="12" thickBot="1" x14ac:dyDescent="0.3">
      <c r="A40" s="74" t="s">
        <v>34</v>
      </c>
      <c r="B40" s="75"/>
      <c r="C40" s="75"/>
      <c r="D40" s="76"/>
      <c r="E40" s="12">
        <f>SUM(E38:E39)</f>
        <v>0</v>
      </c>
    </row>
    <row r="41" spans="1:5" ht="34.5" thickBot="1" x14ac:dyDescent="0.3">
      <c r="A41" s="11" t="str">
        <f>'PI skaičiuoklė'!C21</f>
        <v>Nedarbungumo  pažymėjimų  susirgus  gripu,  kai nereikia  gydytojo  konsultacjos išdavimas</v>
      </c>
      <c r="B41" s="9"/>
      <c r="C41" s="9"/>
      <c r="D41" s="9"/>
      <c r="E41" s="9"/>
    </row>
    <row r="42" spans="1:5" ht="12" thickBot="1" x14ac:dyDescent="0.3">
      <c r="A42" s="13"/>
      <c r="B42" s="12" t="s">
        <v>21</v>
      </c>
      <c r="C42" s="12">
        <v>0</v>
      </c>
      <c r="D42" s="12">
        <v>0</v>
      </c>
      <c r="E42" s="12">
        <f t="shared" ref="E42:E43" si="3">+C42*D42</f>
        <v>0</v>
      </c>
    </row>
    <row r="43" spans="1:5" ht="12" thickBot="1" x14ac:dyDescent="0.3">
      <c r="A43" s="13"/>
      <c r="B43" s="12" t="s">
        <v>22</v>
      </c>
      <c r="C43" s="12">
        <v>0</v>
      </c>
      <c r="D43" s="12">
        <v>0</v>
      </c>
      <c r="E43" s="12">
        <f t="shared" si="3"/>
        <v>0</v>
      </c>
    </row>
    <row r="44" spans="1:5" ht="12" thickBot="1" x14ac:dyDescent="0.3">
      <c r="A44" s="74" t="s">
        <v>35</v>
      </c>
      <c r="B44" s="75"/>
      <c r="C44" s="75"/>
      <c r="D44" s="76"/>
      <c r="E44" s="12">
        <f>SUM(E42:E43)</f>
        <v>0</v>
      </c>
    </row>
    <row r="45" spans="1:5" ht="12" thickBot="1" x14ac:dyDescent="0.3">
      <c r="A45" s="13"/>
      <c r="B45" s="12" t="s">
        <v>8</v>
      </c>
      <c r="C45" s="12"/>
      <c r="D45" s="12"/>
      <c r="E45" s="12" t="s">
        <v>89</v>
      </c>
    </row>
    <row r="46" spans="1:5" ht="12" thickBot="1" x14ac:dyDescent="0.3">
      <c r="A46" s="80" t="s">
        <v>36</v>
      </c>
      <c r="B46" s="81"/>
      <c r="C46" s="81"/>
      <c r="D46" s="82"/>
      <c r="E46" s="9">
        <f>SUM(E40,E44)</f>
        <v>0</v>
      </c>
    </row>
    <row r="47" spans="1:5" ht="23.25" thickBot="1" x14ac:dyDescent="0.3">
      <c r="A47" s="8" t="str">
        <f>'PI skaičiuoklė'!B24</f>
        <v>Straipsnis (-iai), punktas (-ai) ir įpareigojimas</v>
      </c>
      <c r="B47" s="9"/>
      <c r="C47" s="9"/>
      <c r="D47" s="9"/>
      <c r="E47" s="9"/>
    </row>
    <row r="48" spans="1:5" ht="12" thickBot="1" x14ac:dyDescent="0.3">
      <c r="A48" s="11" t="str">
        <f>'PI skaičiuoklė'!C25</f>
        <v>Veiksmas B1</v>
      </c>
      <c r="B48" s="9"/>
      <c r="C48" s="9"/>
      <c r="D48" s="9"/>
      <c r="E48" s="9"/>
    </row>
    <row r="49" spans="1:5" ht="12" thickBot="1" x14ac:dyDescent="0.3">
      <c r="A49" s="13"/>
      <c r="B49" s="12" t="s">
        <v>23</v>
      </c>
      <c r="C49" s="12">
        <v>0</v>
      </c>
      <c r="D49" s="12">
        <v>0</v>
      </c>
      <c r="E49" s="12">
        <f t="shared" ref="E49:E50" si="4">+C49*D49</f>
        <v>0</v>
      </c>
    </row>
    <row r="50" spans="1:5" ht="12" thickBot="1" x14ac:dyDescent="0.3">
      <c r="A50" s="13"/>
      <c r="B50" s="12" t="s">
        <v>24</v>
      </c>
      <c r="C50" s="12">
        <v>0</v>
      </c>
      <c r="D50" s="12">
        <v>0</v>
      </c>
      <c r="E50" s="12">
        <f t="shared" si="4"/>
        <v>0</v>
      </c>
    </row>
    <row r="51" spans="1:5" ht="12" thickBot="1" x14ac:dyDescent="0.3">
      <c r="A51" s="74" t="s">
        <v>37</v>
      </c>
      <c r="B51" s="75"/>
      <c r="C51" s="75"/>
      <c r="D51" s="76"/>
      <c r="E51" s="12">
        <f>SUM(E49:E50)</f>
        <v>0</v>
      </c>
    </row>
    <row r="52" spans="1:5" ht="12" thickBot="1" x14ac:dyDescent="0.3">
      <c r="A52" s="11" t="str">
        <f>'PI skaičiuoklė'!C26</f>
        <v>Veiksmas B2</v>
      </c>
      <c r="B52" s="9"/>
      <c r="C52" s="9"/>
      <c r="D52" s="9"/>
      <c r="E52" s="9"/>
    </row>
    <row r="53" spans="1:5" ht="12" thickBot="1" x14ac:dyDescent="0.3">
      <c r="A53" s="13"/>
      <c r="B53" s="12" t="s">
        <v>25</v>
      </c>
      <c r="C53" s="12">
        <v>0</v>
      </c>
      <c r="D53" s="12">
        <v>0</v>
      </c>
      <c r="E53" s="12">
        <f t="shared" ref="E53:E54" si="5">+C53*D53</f>
        <v>0</v>
      </c>
    </row>
    <row r="54" spans="1:5" ht="12" thickBot="1" x14ac:dyDescent="0.3">
      <c r="A54" s="13"/>
      <c r="B54" s="12" t="s">
        <v>26</v>
      </c>
      <c r="C54" s="12">
        <v>0</v>
      </c>
      <c r="D54" s="12">
        <v>0</v>
      </c>
      <c r="E54" s="12">
        <f t="shared" si="5"/>
        <v>0</v>
      </c>
    </row>
    <row r="55" spans="1:5" ht="12" thickBot="1" x14ac:dyDescent="0.3">
      <c r="A55" s="74" t="s">
        <v>39</v>
      </c>
      <c r="B55" s="75"/>
      <c r="C55" s="75"/>
      <c r="D55" s="76"/>
      <c r="E55" s="12">
        <f>SUM(E53:E54)</f>
        <v>0</v>
      </c>
    </row>
    <row r="56" spans="1:5" ht="12" thickBot="1" x14ac:dyDescent="0.3">
      <c r="A56" s="13"/>
      <c r="B56" s="12" t="s">
        <v>8</v>
      </c>
      <c r="C56" s="12"/>
      <c r="D56" s="12"/>
      <c r="E56" s="12" t="s">
        <v>14</v>
      </c>
    </row>
    <row r="57" spans="1:5" ht="12" thickBot="1" x14ac:dyDescent="0.3">
      <c r="A57" s="80" t="s">
        <v>38</v>
      </c>
      <c r="B57" s="81"/>
      <c r="C57" s="81"/>
      <c r="D57" s="82"/>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35" workbookViewId="0">
      <selection activeCell="B37" sqref="B37"/>
    </sheetView>
  </sheetViews>
  <sheetFormatPr defaultColWidth="8.7109375" defaultRowHeight="11.25" x14ac:dyDescent="0.25"/>
  <cols>
    <col min="1" max="1" width="32.28515625" style="2" customWidth="1"/>
    <col min="2" max="2" width="27" style="2" customWidth="1"/>
    <col min="3" max="3" width="13.42578125" style="2" customWidth="1"/>
    <col min="4" max="16384" width="8.7109375" style="2"/>
  </cols>
  <sheetData>
    <row r="1" spans="1:3" ht="30.75" customHeight="1" thickBot="1" x14ac:dyDescent="0.3">
      <c r="A1" s="111" t="s">
        <v>90</v>
      </c>
      <c r="B1" s="112"/>
      <c r="C1" s="113"/>
    </row>
    <row r="2" spans="1:3" ht="26.65" customHeight="1" thickBot="1" x14ac:dyDescent="0.3">
      <c r="A2" s="4" t="s">
        <v>85</v>
      </c>
      <c r="B2" s="5" t="s">
        <v>40</v>
      </c>
      <c r="C2" s="5" t="s">
        <v>41</v>
      </c>
    </row>
    <row r="3" spans="1:3" ht="11.25" customHeight="1" thickBot="1" x14ac:dyDescent="0.3">
      <c r="A3" s="32">
        <v>1</v>
      </c>
      <c r="B3" s="16">
        <v>2</v>
      </c>
      <c r="C3" s="16">
        <v>3</v>
      </c>
    </row>
    <row r="4" spans="1:3" ht="16.5" customHeight="1" thickBot="1" x14ac:dyDescent="0.3">
      <c r="A4" s="8" t="str">
        <f>'PI skaičiuoklė'!B6</f>
        <v>SSĮ 26 straipsnio 1 dalis: „ Laikinojo asmens nedarbingumo ekspertizę atlieka sveikatos priežiūros įstaigos gydytojai, arba gydytojų konsultacinė komisija. Šios ekspertizės organizavimo ir atlikimo tvarką nustato Sveikatos apsaugos ministerija bei Socialinės apsaugos ir darbo ministerija“ ir  LMSDĮ 5 straipsnio 2 dalies 2 punktas:  sergantiems šeimos nariams slaugyti. Ši išmoka skiriama, jeigu gydytojo, bendrosios praktikos slaugytojo, išplėstinės praktikos slaugytojo ar akušerio nurodymu būtina slaugyti susirgusį apdraustojo asmens šeimos narį;“.</v>
      </c>
      <c r="B4" s="9"/>
      <c r="C4" s="9"/>
    </row>
    <row r="5" spans="1:3" ht="23.25" thickBot="1" x14ac:dyDescent="0.3">
      <c r="A5" s="11" t="str">
        <f>'PI skaičiuoklė'!C7</f>
        <v>Nedarbungumo  pažymėjimų  susirgus  COVID -19 išdavimas</v>
      </c>
      <c r="B5" s="9"/>
      <c r="C5" s="9"/>
    </row>
    <row r="6" spans="1:3" ht="12" thickBot="1" x14ac:dyDescent="0.3">
      <c r="A6" s="13"/>
      <c r="B6" s="12" t="s">
        <v>19</v>
      </c>
      <c r="C6" s="12">
        <v>0</v>
      </c>
    </row>
    <row r="7" spans="1:3" ht="12" thickBot="1" x14ac:dyDescent="0.3">
      <c r="A7" s="13"/>
      <c r="B7" s="12" t="s">
        <v>20</v>
      </c>
      <c r="C7" s="12">
        <v>0</v>
      </c>
    </row>
    <row r="8" spans="1:3" ht="12" customHeight="1" thickBot="1" x14ac:dyDescent="0.3">
      <c r="A8" s="74" t="s">
        <v>42</v>
      </c>
      <c r="B8" s="76"/>
      <c r="C8" s="12">
        <f>SUM(C6:C7)</f>
        <v>0</v>
      </c>
    </row>
    <row r="9" spans="1:3" ht="12" thickBot="1" x14ac:dyDescent="0.3">
      <c r="A9" s="11" t="e">
        <f>'PI skaičiuoklė'!#REF!</f>
        <v>#REF!</v>
      </c>
      <c r="B9" s="9"/>
      <c r="C9" s="9"/>
    </row>
    <row r="10" spans="1:3" ht="12" thickBot="1" x14ac:dyDescent="0.3">
      <c r="A10" s="13"/>
      <c r="B10" s="12" t="s">
        <v>21</v>
      </c>
      <c r="C10" s="12">
        <v>0</v>
      </c>
    </row>
    <row r="11" spans="1:3" ht="12" thickBot="1" x14ac:dyDescent="0.3">
      <c r="A11" s="13"/>
      <c r="B11" s="12" t="s">
        <v>22</v>
      </c>
      <c r="C11" s="12">
        <v>0</v>
      </c>
    </row>
    <row r="12" spans="1:3" ht="19.149999999999999" customHeight="1" thickBot="1" x14ac:dyDescent="0.3">
      <c r="A12" s="74" t="s">
        <v>43</v>
      </c>
      <c r="B12" s="76"/>
      <c r="C12" s="12">
        <f>SUM(C10:C11)</f>
        <v>0</v>
      </c>
    </row>
    <row r="13" spans="1:3" ht="12" thickBot="1" x14ac:dyDescent="0.3">
      <c r="A13" s="13"/>
      <c r="B13" s="12" t="s">
        <v>8</v>
      </c>
      <c r="C13" s="12"/>
    </row>
    <row r="14" spans="1:3" ht="15" customHeight="1" thickBot="1" x14ac:dyDescent="0.3">
      <c r="A14" s="80" t="s">
        <v>44</v>
      </c>
      <c r="B14" s="82"/>
      <c r="C14" s="18">
        <f>SUM(C8,C12)</f>
        <v>0</v>
      </c>
    </row>
    <row r="15" spans="1:3" ht="11.65" customHeight="1" thickBot="1" x14ac:dyDescent="0.3">
      <c r="A15" s="8" t="str">
        <f>'PI skaičiuoklė'!B11</f>
        <v>Straipsnis (-iai), punktas (-ai) ir įpareigojimas</v>
      </c>
      <c r="B15" s="9"/>
      <c r="C15" s="9"/>
    </row>
    <row r="16" spans="1:3" ht="12" thickBot="1" x14ac:dyDescent="0.3">
      <c r="A16" s="11" t="str">
        <f>'PI skaičiuoklė'!C12</f>
        <v>Veiksmas B1</v>
      </c>
      <c r="B16" s="9"/>
      <c r="C16" s="9"/>
    </row>
    <row r="17" spans="1:3" ht="12" thickBot="1" x14ac:dyDescent="0.3">
      <c r="A17" s="20"/>
      <c r="B17" s="12" t="s">
        <v>23</v>
      </c>
      <c r="C17" s="12">
        <v>0</v>
      </c>
    </row>
    <row r="18" spans="1:3" ht="12" thickBot="1" x14ac:dyDescent="0.3">
      <c r="A18" s="13"/>
      <c r="B18" s="12" t="s">
        <v>24</v>
      </c>
      <c r="C18" s="12">
        <v>0</v>
      </c>
    </row>
    <row r="19" spans="1:3" ht="15" customHeight="1" thickBot="1" x14ac:dyDescent="0.3">
      <c r="A19" s="74" t="s">
        <v>45</v>
      </c>
      <c r="B19" s="76"/>
      <c r="C19" s="12">
        <f>SUM(C17:C18)</f>
        <v>0</v>
      </c>
    </row>
    <row r="20" spans="1:3" ht="12" thickBot="1" x14ac:dyDescent="0.3">
      <c r="A20" s="11" t="str">
        <f>'PI skaičiuoklė'!C13</f>
        <v>Veiksmas B2</v>
      </c>
      <c r="B20" s="9"/>
      <c r="C20" s="9"/>
    </row>
    <row r="21" spans="1:3" ht="12" thickBot="1" x14ac:dyDescent="0.3">
      <c r="A21" s="13"/>
      <c r="B21" s="12" t="s">
        <v>25</v>
      </c>
      <c r="C21" s="12">
        <v>0</v>
      </c>
    </row>
    <row r="22" spans="1:3" ht="12" thickBot="1" x14ac:dyDescent="0.3">
      <c r="A22" s="13"/>
      <c r="B22" s="12" t="s">
        <v>26</v>
      </c>
      <c r="C22" s="12">
        <v>0</v>
      </c>
    </row>
    <row r="23" spans="1:3" ht="16.5" customHeight="1" thickBot="1" x14ac:dyDescent="0.3">
      <c r="A23" s="74" t="s">
        <v>46</v>
      </c>
      <c r="B23" s="76"/>
      <c r="C23" s="12">
        <f>SUM(C21:C22)</f>
        <v>0</v>
      </c>
    </row>
    <row r="24" spans="1:3" ht="12" thickBot="1" x14ac:dyDescent="0.3">
      <c r="A24" s="13"/>
      <c r="B24" s="12" t="s">
        <v>8</v>
      </c>
      <c r="C24" s="12" t="s">
        <v>8</v>
      </c>
    </row>
    <row r="25" spans="1:3" ht="15" customHeight="1" thickBot="1" x14ac:dyDescent="0.3">
      <c r="A25" s="80" t="s">
        <v>47</v>
      </c>
      <c r="B25" s="82"/>
      <c r="C25" s="18">
        <f>SUM(C19,C23)</f>
        <v>0</v>
      </c>
    </row>
    <row r="26" spans="1:3" ht="15" customHeight="1" x14ac:dyDescent="0.25">
      <c r="A26" s="30"/>
      <c r="B26" s="30"/>
      <c r="C26" s="34"/>
    </row>
    <row r="27" spans="1:3" ht="15" customHeight="1" x14ac:dyDescent="0.25">
      <c r="A27" s="30"/>
      <c r="B27" s="30"/>
      <c r="C27" s="34"/>
    </row>
    <row r="28" spans="1:3" ht="15" customHeight="1" x14ac:dyDescent="0.25">
      <c r="A28" s="30"/>
      <c r="B28" s="30"/>
      <c r="C28" s="34"/>
    </row>
    <row r="29" spans="1:3" ht="15" customHeight="1" x14ac:dyDescent="0.25">
      <c r="A29" s="30"/>
      <c r="B29" s="30"/>
      <c r="C29" s="34"/>
    </row>
    <row r="31" spans="1:3" ht="12" thickBot="1" x14ac:dyDescent="0.3"/>
    <row r="32" spans="1:3" ht="28.5" customHeight="1" thickBot="1" x14ac:dyDescent="0.3">
      <c r="A32" s="114" t="s">
        <v>91</v>
      </c>
      <c r="B32" s="115"/>
      <c r="C32" s="116"/>
    </row>
    <row r="33" spans="1:3" ht="23.25" thickBot="1" x14ac:dyDescent="0.3">
      <c r="A33" s="4" t="s">
        <v>86</v>
      </c>
      <c r="B33" s="5" t="s">
        <v>40</v>
      </c>
      <c r="C33" s="5" t="s">
        <v>41</v>
      </c>
    </row>
    <row r="34" spans="1:3" ht="12" thickBot="1" x14ac:dyDescent="0.3">
      <c r="A34" s="32">
        <v>1</v>
      </c>
      <c r="B34" s="16">
        <v>2</v>
      </c>
      <c r="C34" s="16">
        <v>3</v>
      </c>
    </row>
    <row r="35" spans="1:3" ht="203.25" thickBot="1" x14ac:dyDescent="0.3">
      <c r="A35" s="8" t="str">
        <f>'PI skaičiuoklė'!B19</f>
        <v>SSĮ projektas: Pakeisti 26 straipsnio 1 dalį ir ją išdėstyti taip: „1. Laikinojo asmens nedarbingumo ekspertizę atlieka sveikatos priežiūros įstaigos gydytojai, gydytojų konsultacinė komisija, bendrosios praktikos slaugytojai, išplėstinės praktikos slaugytojai arba akušeriai. Šios ekspertizės organizavimo ir atlikimo tvarką nustato sveikatos apsaugos ministras ir socialinės apsaugos ir darbo ministras.“
LMSDĮ projektas: Pakeisti LMSDĮ 5 straipsnio 2 dalies 2 punktą ir jį išdėstyti taip: „2) sergantiems šeimos nariams slaugyti. Ši išmoka skiriama, jeigu gydytojo, bendrosios praktikos slaugytojo, išplėstinės praktikos slaugytojo ar akušerio nurodymu būtina slaugyti susirgusį apdraustojo asmens šeimos narį;“.</v>
      </c>
      <c r="B35" s="9"/>
      <c r="C35" s="9"/>
    </row>
    <row r="36" spans="1:3" ht="23.25" thickBot="1" x14ac:dyDescent="0.3">
      <c r="A36" s="11" t="str">
        <f>'PI skaičiuoklė'!C20</f>
        <v>Nedarbungumo  pažymėjimų  susirgus  COVID -19 išdavimas</v>
      </c>
      <c r="B36" s="9"/>
      <c r="C36" s="9"/>
    </row>
    <row r="37" spans="1:3" ht="12" thickBot="1" x14ac:dyDescent="0.3">
      <c r="A37" s="13"/>
      <c r="B37" s="12" t="s">
        <v>19</v>
      </c>
      <c r="C37" s="12">
        <v>0</v>
      </c>
    </row>
    <row r="38" spans="1:3" ht="12" thickBot="1" x14ac:dyDescent="0.3">
      <c r="A38" s="13"/>
      <c r="B38" s="12" t="s">
        <v>20</v>
      </c>
      <c r="C38" s="12">
        <v>0</v>
      </c>
    </row>
    <row r="39" spans="1:3" ht="12" thickBot="1" x14ac:dyDescent="0.3">
      <c r="A39" s="74" t="s">
        <v>42</v>
      </c>
      <c r="B39" s="76"/>
      <c r="C39" s="12">
        <f>SUM(C37:C38)</f>
        <v>0</v>
      </c>
    </row>
    <row r="40" spans="1:3" ht="23.25" thickBot="1" x14ac:dyDescent="0.3">
      <c r="A40" s="11" t="str">
        <f>'PI skaičiuoklė'!C21</f>
        <v>Nedarbungumo  pažymėjimų  susirgus  gripu,  kai nereikia  gydytojo  konsultacjos išdavimas</v>
      </c>
      <c r="B40" s="9"/>
      <c r="C40" s="9"/>
    </row>
    <row r="41" spans="1:3" ht="12" thickBot="1" x14ac:dyDescent="0.3">
      <c r="A41" s="13"/>
      <c r="B41" s="12" t="s">
        <v>21</v>
      </c>
      <c r="C41" s="12">
        <v>0</v>
      </c>
    </row>
    <row r="42" spans="1:3" ht="12" thickBot="1" x14ac:dyDescent="0.3">
      <c r="A42" s="13"/>
      <c r="B42" s="12" t="s">
        <v>22</v>
      </c>
      <c r="C42" s="12">
        <v>0</v>
      </c>
    </row>
    <row r="43" spans="1:3" ht="12" thickBot="1" x14ac:dyDescent="0.3">
      <c r="A43" s="74" t="s">
        <v>43</v>
      </c>
      <c r="B43" s="76"/>
      <c r="C43" s="12">
        <f>SUM(C41:C42)</f>
        <v>0</v>
      </c>
    </row>
    <row r="44" spans="1:3" ht="12" thickBot="1" x14ac:dyDescent="0.3">
      <c r="A44" s="13"/>
      <c r="B44" s="12" t="s">
        <v>8</v>
      </c>
      <c r="C44" s="12"/>
    </row>
    <row r="45" spans="1:3" ht="12" thickBot="1" x14ac:dyDescent="0.3">
      <c r="A45" s="80" t="s">
        <v>44</v>
      </c>
      <c r="B45" s="82"/>
      <c r="C45" s="18">
        <f>SUM(C39,C43)</f>
        <v>0</v>
      </c>
    </row>
    <row r="46" spans="1:3" ht="12" thickBot="1" x14ac:dyDescent="0.3">
      <c r="A46" s="8" t="str">
        <f>'PI skaičiuoklė'!B24</f>
        <v>Straipsnis (-iai), punktas (-ai) ir įpareigojimas</v>
      </c>
      <c r="B46" s="9"/>
      <c r="C46" s="9"/>
    </row>
    <row r="47" spans="1:3" ht="12" thickBot="1" x14ac:dyDescent="0.3">
      <c r="A47" s="11" t="str">
        <f>'PI skaičiuoklė'!C25</f>
        <v>Veiksmas B1</v>
      </c>
      <c r="B47" s="9"/>
      <c r="C47" s="9"/>
    </row>
    <row r="48" spans="1:3" ht="12" thickBot="1" x14ac:dyDescent="0.3">
      <c r="A48" s="20"/>
      <c r="B48" s="12" t="s">
        <v>23</v>
      </c>
      <c r="C48" s="12">
        <v>0</v>
      </c>
    </row>
    <row r="49" spans="1:3" ht="12" thickBot="1" x14ac:dyDescent="0.3">
      <c r="A49" s="13"/>
      <c r="B49" s="12" t="s">
        <v>24</v>
      </c>
      <c r="C49" s="12">
        <v>0</v>
      </c>
    </row>
    <row r="50" spans="1:3" ht="12" thickBot="1" x14ac:dyDescent="0.3">
      <c r="A50" s="74" t="s">
        <v>45</v>
      </c>
      <c r="B50" s="76"/>
      <c r="C50" s="12">
        <f>SUM(C48:C49)</f>
        <v>0</v>
      </c>
    </row>
    <row r="51" spans="1:3" ht="12" thickBot="1" x14ac:dyDescent="0.3">
      <c r="A51" s="11" t="str">
        <f>'PI skaičiuoklė'!C26</f>
        <v>Veiksmas B2</v>
      </c>
      <c r="B51" s="9"/>
      <c r="C51" s="9"/>
    </row>
    <row r="52" spans="1:3" ht="12" thickBot="1" x14ac:dyDescent="0.3">
      <c r="A52" s="13"/>
      <c r="B52" s="12" t="s">
        <v>25</v>
      </c>
      <c r="C52" s="12">
        <v>0</v>
      </c>
    </row>
    <row r="53" spans="1:3" ht="12" thickBot="1" x14ac:dyDescent="0.3">
      <c r="A53" s="13"/>
      <c r="B53" s="12" t="s">
        <v>26</v>
      </c>
      <c r="C53" s="12">
        <v>0</v>
      </c>
    </row>
    <row r="54" spans="1:3" ht="12" thickBot="1" x14ac:dyDescent="0.3">
      <c r="A54" s="74" t="s">
        <v>46</v>
      </c>
      <c r="B54" s="76"/>
      <c r="C54" s="12">
        <f>SUM(C52:C53)</f>
        <v>0</v>
      </c>
    </row>
    <row r="55" spans="1:3" ht="12" thickBot="1" x14ac:dyDescent="0.3">
      <c r="A55" s="13"/>
      <c r="B55" s="12" t="s">
        <v>8</v>
      </c>
      <c r="C55" s="12" t="s">
        <v>8</v>
      </c>
    </row>
    <row r="56" spans="1:3" ht="12" thickBot="1" x14ac:dyDescent="0.3">
      <c r="A56" s="80" t="s">
        <v>47</v>
      </c>
      <c r="B56" s="82"/>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D333F-A231-4139-8E07-61D9F6B29611}">
  <dimension ref="A1:D8"/>
  <sheetViews>
    <sheetView workbookViewId="0">
      <selection activeCell="A7" sqref="A7"/>
    </sheetView>
  </sheetViews>
  <sheetFormatPr defaultRowHeight="15" x14ac:dyDescent="0.25"/>
  <cols>
    <col min="1" max="1" width="16.28515625" customWidth="1"/>
    <col min="2" max="2" width="13.5703125" customWidth="1"/>
    <col min="3" max="3" width="10.140625" customWidth="1"/>
  </cols>
  <sheetData>
    <row r="1" spans="1:4" ht="30" x14ac:dyDescent="0.25">
      <c r="A1" s="53" t="s">
        <v>103</v>
      </c>
      <c r="B1" s="54" t="s">
        <v>102</v>
      </c>
      <c r="C1" s="54" t="s">
        <v>101</v>
      </c>
      <c r="D1" s="53" t="s">
        <v>100</v>
      </c>
    </row>
    <row r="2" spans="1:4" ht="15.75" thickBot="1" x14ac:dyDescent="0.3">
      <c r="A2" s="53">
        <v>696810</v>
      </c>
      <c r="B2" s="52" t="s">
        <v>99</v>
      </c>
      <c r="C2" s="52" t="s">
        <v>98</v>
      </c>
      <c r="D2" s="52">
        <f>+D4+D5+D6</f>
        <v>682</v>
      </c>
    </row>
    <row r="3" spans="1:4" x14ac:dyDescent="0.25">
      <c r="A3" s="51"/>
      <c r="B3" s="50" t="s">
        <v>97</v>
      </c>
      <c r="C3" s="49"/>
      <c r="D3" s="48" t="s">
        <v>96</v>
      </c>
    </row>
    <row r="4" spans="1:4" x14ac:dyDescent="0.25">
      <c r="B4" s="47">
        <v>2020</v>
      </c>
      <c r="D4" s="46">
        <f>13+(4*31)+60</f>
        <v>197</v>
      </c>
    </row>
    <row r="5" spans="1:4" x14ac:dyDescent="0.25">
      <c r="B5" s="47">
        <v>2021</v>
      </c>
      <c r="D5" s="46">
        <v>365</v>
      </c>
    </row>
    <row r="6" spans="1:4" ht="15.75" thickBot="1" x14ac:dyDescent="0.3">
      <c r="B6" s="47">
        <v>2022</v>
      </c>
      <c r="C6" s="44"/>
      <c r="D6" s="43">
        <f>62+28+30</f>
        <v>120</v>
      </c>
    </row>
    <row r="7" spans="1:4" x14ac:dyDescent="0.25">
      <c r="A7" s="50">
        <f>+A2/D2*365</f>
        <v>372926.17302052787</v>
      </c>
      <c r="B7" s="48" t="s">
        <v>104</v>
      </c>
    </row>
    <row r="8" spans="1:4" ht="15.75" thickBot="1" x14ac:dyDescent="0.3">
      <c r="A8" s="45">
        <v>372926</v>
      </c>
      <c r="B8" s="4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1</vt:i4>
      </vt:variant>
    </vt:vector>
  </HeadingPairs>
  <TitlesOfParts>
    <vt:vector size="7" baseType="lpstr">
      <vt:lpstr>PI skaičiuoklė</vt:lpstr>
      <vt:lpstr>Išlaidos darbuotojams</vt:lpstr>
      <vt:lpstr>Išlaidos investicijoms</vt:lpstr>
      <vt:lpstr>Išlaidos medžiagoms</vt:lpstr>
      <vt:lpstr>Išlaidos paslaugoms</vt:lpstr>
      <vt:lpstr>papildomi  paskaičiavimai</vt:lpstr>
      <vt:lpstr>'Išlaidos darbuotojams'!Print_Area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Aistė Zedelytė-Kaminskė</cp:lastModifiedBy>
  <cp:lastPrinted>2023-01-16T13:49:03Z</cp:lastPrinted>
  <dcterms:created xsi:type="dcterms:W3CDTF">2017-11-29T09:20:31Z</dcterms:created>
  <dcterms:modified xsi:type="dcterms:W3CDTF">2023-05-12T10:03:11Z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