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F6886EB6-EA03-4978-BD51-0226AA735FF4}" xr6:coauthVersionLast="47" xr6:coauthVersionMax="47" xr10:uidLastSave="{00000000-0000-0000-0000-000000000000}"/>
  <bookViews>
    <workbookView xWindow="30612" yWindow="4248" windowWidth="23256" windowHeight="12576" activeTab="2" xr2:uid="{00000000-000D-0000-FFFF-FFFF00000000}"/>
  </bookViews>
  <sheets>
    <sheet name="Paslaugos kaštai_LBEK" sheetId="2" r:id="rId1"/>
    <sheet name="Darbinė lentelė_LBEK" sheetId="1" r:id="rId2"/>
    <sheet name="Darbinė lentelė_VVKT"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7" i="3" l="1"/>
  <c r="K37" i="3"/>
  <c r="L37" i="3"/>
  <c r="M37" i="3"/>
  <c r="N37" i="3"/>
  <c r="I34" i="3" l="1"/>
  <c r="I33" i="3"/>
  <c r="I32" i="3"/>
  <c r="I31" i="3"/>
  <c r="I30" i="3"/>
  <c r="I29" i="3"/>
  <c r="I28" i="3"/>
  <c r="I27" i="3"/>
  <c r="I26" i="3"/>
  <c r="I25" i="3"/>
  <c r="I24" i="3"/>
  <c r="I23" i="3"/>
  <c r="I22" i="3"/>
  <c r="I20" i="3"/>
  <c r="I19" i="3"/>
  <c r="I18" i="3"/>
  <c r="N36" i="3" l="1"/>
  <c r="N38" i="3" s="1"/>
  <c r="M36" i="3"/>
  <c r="M38" i="3" s="1"/>
  <c r="L36" i="3"/>
  <c r="L38" i="3" s="1"/>
  <c r="K36" i="3"/>
  <c r="K38" i="3" s="1"/>
  <c r="J36" i="3"/>
  <c r="J38" i="3" s="1"/>
  <c r="I36" i="3"/>
  <c r="I37" i="3" s="1"/>
  <c r="H36" i="3"/>
  <c r="J50" i="1"/>
  <c r="K50" i="1"/>
  <c r="L50" i="1"/>
  <c r="M50" i="1"/>
  <c r="N50" i="1"/>
  <c r="J51" i="1"/>
  <c r="K51" i="1"/>
  <c r="L51" i="1"/>
  <c r="L52" i="1" s="1"/>
  <c r="L53" i="1" s="1"/>
  <c r="M51" i="1"/>
  <c r="N51" i="1"/>
  <c r="I38" i="3" l="1"/>
  <c r="M52" i="1"/>
  <c r="M53" i="1" s="1"/>
  <c r="K52" i="1"/>
  <c r="N52" i="1"/>
  <c r="N53" i="1" s="1"/>
  <c r="J52" i="1"/>
  <c r="J53" i="1" s="1"/>
  <c r="K53" i="1"/>
  <c r="G48" i="1"/>
  <c r="I48" i="1" s="1"/>
  <c r="G47" i="1"/>
  <c r="I47" i="1" s="1"/>
  <c r="G46" i="1"/>
  <c r="I46" i="1" s="1"/>
  <c r="G45" i="1"/>
  <c r="I45" i="1" s="1"/>
  <c r="G44" i="1"/>
  <c r="I44" i="1" s="1"/>
  <c r="I43" i="1"/>
  <c r="I42" i="1"/>
  <c r="G41" i="1"/>
  <c r="I41" i="1" s="1"/>
  <c r="G40" i="1"/>
  <c r="I40" i="1" s="1"/>
  <c r="G39" i="1"/>
  <c r="I39" i="1" s="1"/>
  <c r="I38" i="1"/>
  <c r="G37" i="1"/>
  <c r="I37" i="1" s="1"/>
  <c r="G36" i="1"/>
  <c r="I36" i="1" s="1"/>
  <c r="G35" i="1"/>
  <c r="I35" i="1" s="1"/>
  <c r="I34" i="1"/>
  <c r="I33" i="1"/>
  <c r="I32" i="1"/>
  <c r="G31" i="1"/>
  <c r="I31" i="1" s="1"/>
  <c r="G29" i="1"/>
  <c r="I29" i="1" s="1"/>
  <c r="G28" i="1"/>
  <c r="I28" i="1" s="1"/>
  <c r="I27" i="1"/>
  <c r="I26" i="1"/>
  <c r="G25" i="1"/>
  <c r="I25" i="1" s="1"/>
  <c r="G24" i="1"/>
  <c r="I24" i="1" s="1"/>
  <c r="G23" i="1"/>
  <c r="I23" i="1" s="1"/>
  <c r="G22" i="1"/>
  <c r="I22" i="1" s="1"/>
  <c r="G21" i="1"/>
  <c r="I21" i="1" s="1"/>
  <c r="G19" i="1"/>
  <c r="I19" i="1" s="1"/>
  <c r="G18" i="1"/>
  <c r="I18" i="1" s="1"/>
  <c r="G17" i="1"/>
  <c r="I17" i="1" s="1"/>
  <c r="I51" i="1" l="1"/>
  <c r="C19" i="2"/>
  <c r="H50" i="1" l="1"/>
  <c r="C18" i="2"/>
  <c r="I50" i="1" l="1"/>
  <c r="I52" i="1" l="1"/>
  <c r="C17" i="2" s="1"/>
  <c r="C16" i="2"/>
  <c r="I53" i="1"/>
  <c r="C21" i="2"/>
  <c r="C24" i="2" s="1"/>
  <c r="C15" i="2" l="1"/>
</calcChain>
</file>

<file path=xl/sharedStrings.xml><?xml version="1.0" encoding="utf-8"?>
<sst xmlns="http://schemas.openxmlformats.org/spreadsheetml/2006/main" count="265" uniqueCount="152">
  <si>
    <r>
      <t>4.78</t>
    </r>
    <r>
      <rPr>
        <b/>
        <vertAlign val="superscript"/>
        <sz val="10"/>
        <rFont val="Times New Roman"/>
        <family val="1"/>
        <charset val="186"/>
      </rPr>
      <t>1</t>
    </r>
    <r>
      <rPr>
        <b/>
        <sz val="10"/>
        <rFont val="Times New Roman"/>
        <family val="1"/>
        <charset val="186"/>
      </rPr>
      <t>.3.1.</t>
    </r>
  </si>
  <si>
    <t>(punktas (LRV 2000-12-15 nutarimu Nr. 1458 patvirtintame konkrečių valstybės rinkliavos dydžių sąraše)</t>
  </si>
  <si>
    <t xml:space="preserve">Už klinikinio vaistinio preparato tyrimo paraiškos vertinimo ataskaitos parengimą kai paraiška teikiama tik pagal Reglamento (ES) Nr. 536/2014  7 straipsnį ir VVKT vykdo ataskaitą rengiančios valstybės narės funkcijas, susijusios valstybės narės funkcija arba papildomos susijusios valstybės narės funkcijas kai tyrimą planuojama atlikti tyrimo centruose, esančiuose vieno regioninio biomedicininių tyrimų etikos komiteto veiklai priskirtoje teritorijoje   </t>
  </si>
  <si>
    <t xml:space="preserve"> </t>
  </si>
  <si>
    <t>Paslaugos kaštai</t>
  </si>
  <si>
    <t xml:space="preserve">Nr. </t>
  </si>
  <si>
    <t>Išlaidų pavadinimas</t>
  </si>
  <si>
    <t>Suma EUR</t>
  </si>
  <si>
    <t>Tiesioginės išlaidos</t>
  </si>
  <si>
    <t>Socialinio draudimo įmokos (1,45%)</t>
  </si>
  <si>
    <t xml:space="preserve">Ekspertų darbo užmokestis </t>
  </si>
  <si>
    <t>Viso išlaidų</t>
  </si>
  <si>
    <t>Paslaugos kaina</t>
  </si>
  <si>
    <t>Finansų ir apskaitos skyriaus vedėja</t>
  </si>
  <si>
    <t>Paslaugos, už kurią imama valstybės rinkliava, technologinis aprašymas</t>
  </si>
  <si>
    <t>2022 m.</t>
  </si>
  <si>
    <t>Punktas</t>
  </si>
  <si>
    <t>Paslaugos sudėtinės dalys</t>
  </si>
  <si>
    <t>Pagrindinių darbuotojų darbo laiko sąnaudos</t>
  </si>
  <si>
    <t>Pavadinimas (kitos medžiagos)</t>
  </si>
  <si>
    <t>Mato vnt.</t>
  </si>
  <si>
    <t>Kiekis</t>
  </si>
  <si>
    <t xml:space="preserve">Vnt. kaina </t>
  </si>
  <si>
    <t xml:space="preserve">Suma </t>
  </si>
  <si>
    <t>Eil. Nr.</t>
  </si>
  <si>
    <t>Pareigybė</t>
  </si>
  <si>
    <t>Koeficientas</t>
  </si>
  <si>
    <t>Žm. sk.</t>
  </si>
  <si>
    <t>Vid. mėn. D.U. (Eur)</t>
  </si>
  <si>
    <t>Vid. val. D.U. (Eur)</t>
  </si>
  <si>
    <t>Darbo trukmė, paslaugai suteikti val.</t>
  </si>
  <si>
    <t>D.U. už suteiktą paslaugą (Eur)</t>
  </si>
  <si>
    <t>1.</t>
  </si>
  <si>
    <t>Dokumentų priėmimas Lietuvos bioetikos komitete</t>
  </si>
  <si>
    <t>1.1</t>
  </si>
  <si>
    <t>Pirminis dokumentų patikrinimas, užregistravimas</t>
  </si>
  <si>
    <t>Vyriausias specialistas</t>
  </si>
  <si>
    <t>1</t>
  </si>
  <si>
    <t>1.2</t>
  </si>
  <si>
    <t>Klinikinio vaistinio preparato tyrimo  duomenų suvedimas ir dokumentų sukėlimas į Lietuvos bioetikos komiteto biomedicininių tyrimų informacinę sistemą</t>
  </si>
  <si>
    <t>1.3</t>
  </si>
  <si>
    <r>
      <t>Ekspertizei reikalingų dokumentų parengimas ir pateikimas</t>
    </r>
    <r>
      <rPr>
        <sz val="10"/>
        <color rgb="FF7030A0"/>
        <rFont val="Times New Roman"/>
        <family val="1"/>
      </rPr>
      <t xml:space="preserve"> </t>
    </r>
    <r>
      <rPr>
        <sz val="10"/>
        <rFont val="Times New Roman"/>
        <family val="1"/>
      </rPr>
      <t>ekspertams</t>
    </r>
  </si>
  <si>
    <t>2.</t>
  </si>
  <si>
    <t xml:space="preserve">Dokumentų ekspertizė ir siūlymo parengimas Vilniaus arba Kauno regioniniame biomedicininių tyrimų etikos komitete </t>
  </si>
  <si>
    <t>2.1</t>
  </si>
  <si>
    <t>Dokumentų registravimas</t>
  </si>
  <si>
    <t>Vyriausiasis specialistas</t>
  </si>
  <si>
    <t>2.2</t>
  </si>
  <si>
    <t>Ekspertizei reikalingų dokumentų parengimas</t>
  </si>
  <si>
    <t>2.3</t>
  </si>
  <si>
    <t>Posėdžio darbotvarkės sudarymas</t>
  </si>
  <si>
    <t>2.4</t>
  </si>
  <si>
    <t>Pagrindinių tyrėjų kvietimas į posėdį</t>
  </si>
  <si>
    <t>2.5</t>
  </si>
  <si>
    <t>Medžiagos paruošimas posėdžiui</t>
  </si>
  <si>
    <t>2.6</t>
  </si>
  <si>
    <r>
      <t>Narių-ekspertų klinikinio vaistinio preparato tyrimo paraiškos ekspertizė</t>
    </r>
    <r>
      <rPr>
        <sz val="10"/>
        <color rgb="FF7030A0"/>
        <rFont val="Times New Roman"/>
        <family val="1"/>
      </rPr>
      <t xml:space="preserve"> </t>
    </r>
    <r>
      <rPr>
        <sz val="10"/>
        <rFont val="Times New Roman"/>
        <family val="1"/>
      </rPr>
      <t>(2 nariai-ekspertai)</t>
    </r>
  </si>
  <si>
    <t xml:space="preserve">Narys -ekspertas </t>
  </si>
  <si>
    <t>2.7</t>
  </si>
  <si>
    <t xml:space="preserve">Klinikinio vaistinio preparato  tyrimo paraiškos Reglamento (ES) Nr. 536/2014 7 straipsnyje nurodytais aspektais etinio vertinimo svarstymas posėdyje (9 nariai-ekspertai) </t>
  </si>
  <si>
    <t>Narys-ekspertas</t>
  </si>
  <si>
    <t>2.8</t>
  </si>
  <si>
    <t>Posėdžio protokolo parengimas</t>
  </si>
  <si>
    <t>2.9</t>
  </si>
  <si>
    <t>Siūlymo Lietuvos bioetikos komitetui parengimas, registravimas, dokumentų paruošimas saugojimui</t>
  </si>
  <si>
    <t>3.</t>
  </si>
  <si>
    <t>Dokumentų ekspertizė ir klinikinio vaistinio preparato  tyrimo paraiškos etikos aspektų vertinimo ataskaitos projekto parengimas Lietuvos bioetikos komitete</t>
  </si>
  <si>
    <t>3.1</t>
  </si>
  <si>
    <t>3.2</t>
  </si>
  <si>
    <r>
      <t>Biomedicininių tyrimų ekspertų</t>
    </r>
    <r>
      <rPr>
        <strike/>
        <sz val="10"/>
        <rFont val="Times New Roman"/>
        <family val="1"/>
        <charset val="186"/>
      </rPr>
      <t xml:space="preserve"> </t>
    </r>
    <r>
      <rPr>
        <sz val="10"/>
        <rFont val="Times New Roman"/>
        <family val="1"/>
        <charset val="186"/>
      </rPr>
      <t xml:space="preserve">grupės </t>
    </r>
    <r>
      <rPr>
        <sz val="10"/>
        <rFont val="Times New Roman"/>
        <family val="1"/>
      </rPr>
      <t>klinikinio vaistinio preparato tyrimo paraiškos ekspertizės.</t>
    </r>
  </si>
  <si>
    <t>Du ekspertai</t>
  </si>
  <si>
    <r>
      <t xml:space="preserve">Klinikinio vaistinio preparato  tyrimo paraiškos  svarstymas Biomedicininių tyrimų ekspertų grupės </t>
    </r>
    <r>
      <rPr>
        <sz val="10"/>
        <rFont val="Times New Roman"/>
        <family val="1"/>
      </rPr>
      <t>posėdyje</t>
    </r>
  </si>
  <si>
    <t>Aštuoni ekspertai</t>
  </si>
  <si>
    <t>3.3</t>
  </si>
  <si>
    <t>Ekspertas -pirmininkas</t>
  </si>
  <si>
    <t>3.4</t>
  </si>
  <si>
    <t xml:space="preserve">Nepriklausomo specialisto kvietimas, jo darbo laiko derinimas </t>
  </si>
  <si>
    <t>3.5</t>
  </si>
  <si>
    <t>Sutarties ir  darbo priėmimo akto parengimas</t>
  </si>
  <si>
    <t>3.6</t>
  </si>
  <si>
    <t>Nepriklausomo specialisto mokslinė išvada</t>
  </si>
  <si>
    <t>Nepriklausomas specialistas</t>
  </si>
  <si>
    <t>3.7</t>
  </si>
  <si>
    <t>Specialistas</t>
  </si>
  <si>
    <t>3.8</t>
  </si>
  <si>
    <t>Klinikinio vaistinio preparato tyrimo paraiškos etinio vertinimo ataskaitos parengimas ir pateikimas per ES portalą.</t>
  </si>
  <si>
    <t>3.9</t>
  </si>
  <si>
    <t>Pareiškėjų atsakymų registravimas, posėdžio darbotvarkės sudarymas</t>
  </si>
  <si>
    <r>
      <t>Patikslintų klinikinio vaistinio preparato  tyrimo dokumentų svarstymas Biomedicininių tyrimų ekspertų grupės</t>
    </r>
    <r>
      <rPr>
        <strike/>
        <sz val="10"/>
        <rFont val="Times New Roman"/>
        <family val="1"/>
      </rPr>
      <t xml:space="preserve"> </t>
    </r>
    <r>
      <rPr>
        <sz val="10"/>
        <rFont val="Times New Roman"/>
        <family val="1"/>
      </rPr>
      <t>posėdyje</t>
    </r>
  </si>
  <si>
    <t>3.10</t>
  </si>
  <si>
    <t>3.11</t>
  </si>
  <si>
    <t>3.12</t>
  </si>
  <si>
    <t>Klinikinio vaistinio preparato tyrimo paraiškos etikos aspektų vertinimo ataskaitos parengimas ir pateikimas per ES portalą</t>
  </si>
  <si>
    <t>3.13</t>
  </si>
  <si>
    <r>
      <t xml:space="preserve">Klinikinio vaistinio preparato tyrimo  dokumentų koordinavimas (dokumentų </t>
    </r>
    <r>
      <rPr>
        <sz val="10"/>
        <rFont val="Times New Roman"/>
        <family val="1"/>
      </rPr>
      <t>įvertinimas, pasirašymas)</t>
    </r>
  </si>
  <si>
    <t>Direktorius</t>
  </si>
  <si>
    <t>3.14</t>
  </si>
  <si>
    <t>Klinikinio vaistinio preparato tyrimo patikslintų duomenų suvedimas ir papildomų dokumentų sukėlimas  į Lietuvos bioetikos komiteto biomedicininių tyrimų informacinę sistemą</t>
  </si>
  <si>
    <t>Viso:</t>
  </si>
  <si>
    <t>Apmokėjimas samdomiesiems ekspertams (tyrėjams)</t>
  </si>
  <si>
    <t xml:space="preserve">Socialinio draudimo įmokos (1,45 proc.) </t>
  </si>
  <si>
    <t>Iš viso:</t>
  </si>
  <si>
    <t>Rengėjas</t>
  </si>
  <si>
    <t>(parašas)</t>
  </si>
  <si>
    <t>Dokumentų priėmimas VVKT</t>
  </si>
  <si>
    <t>Paraiškos gavimas, registravimas</t>
  </si>
  <si>
    <t>Paraiškos validavimas</t>
  </si>
  <si>
    <t>Paraiškos užduočių paskirstymas</t>
  </si>
  <si>
    <t>Vyresnysis patarėjas</t>
  </si>
  <si>
    <t>Dokumentų ekspertizė ir klinikinio vaistinio preparato  tyrimo paraiškos vertinimo ataskaitos projekto parengimas VVKT</t>
  </si>
  <si>
    <t>Reguliacinės dalies ekspertizė, protokolo rengimas</t>
  </si>
  <si>
    <t>II ataskaitos dalies / nacionalinių dokumentų ekspertizė, protokolo rengimas</t>
  </si>
  <si>
    <t>Ekspertizių, protokolo derinimas</t>
  </si>
  <si>
    <t>Paraiškos įvertinimo apibendrinimas, ataskaitos parengimas, pastabų ir klausimų užsakovui derinimas</t>
  </si>
  <si>
    <t>Ataskaitos pateikimas Ref. MS ir / arba pareiškėjui</t>
  </si>
  <si>
    <t>2.10</t>
  </si>
  <si>
    <t>Pareiškėjų atsakymų registravimas</t>
  </si>
  <si>
    <t>2.11</t>
  </si>
  <si>
    <t>Patikslintos paraiškos / pareiškėjų atsakymų įvertinimas</t>
  </si>
  <si>
    <t>2.12</t>
  </si>
  <si>
    <t>Patikslintos ataskaitos derinimas</t>
  </si>
  <si>
    <t>2.13</t>
  </si>
  <si>
    <t>Paraiškos duomenų įvedimas į duomenų bazes</t>
  </si>
  <si>
    <t>Įsakymo parengimas</t>
  </si>
  <si>
    <t>Įsakymo derinimas</t>
  </si>
  <si>
    <t>Vedėjas</t>
  </si>
  <si>
    <t>Įsakymo pasirašymas</t>
  </si>
  <si>
    <t>Viršininkas</t>
  </si>
  <si>
    <t>Sprendimo įvedimas į duomenų bazes, dokumentų tvarkymas</t>
  </si>
  <si>
    <t>13,05</t>
  </si>
  <si>
    <t>8</t>
  </si>
  <si>
    <t>20</t>
  </si>
  <si>
    <t>Valstybinė vaistų kontrolės tarnyba prie Lietuvos Respublikos sveikatos apsaugos ministerijos</t>
  </si>
  <si>
    <t>Strateginio planavimo ir kokybės valdymo skyriaus vyr. specialistė</t>
  </si>
  <si>
    <t xml:space="preserve">Teisės ir žmogiškųjų išteklių skyriaus vyr. specialistė </t>
  </si>
  <si>
    <t>Lietuvos Bioetikos komitetas</t>
  </si>
  <si>
    <r>
      <t xml:space="preserve">Pagrindinių darbuotojų darbo užmokestis ( </t>
    </r>
    <r>
      <rPr>
        <b/>
        <sz val="12"/>
        <rFont val="Times New Roman"/>
        <family val="1"/>
        <charset val="186"/>
      </rPr>
      <t>priedas Nr. 1 ir Nr.3</t>
    </r>
    <r>
      <rPr>
        <sz val="12"/>
        <rFont val="Times New Roman"/>
        <family val="1"/>
        <charset val="186"/>
      </rPr>
      <t>)</t>
    </r>
  </si>
  <si>
    <r>
      <t>Materialinės ir kitos joms prilygintos sąnaudos (medžiagos) (</t>
    </r>
    <r>
      <rPr>
        <b/>
        <sz val="12"/>
        <rFont val="Times New Roman"/>
        <family val="1"/>
        <charset val="186"/>
      </rPr>
      <t>priedas Nr. 1 ir Nr.3</t>
    </r>
    <r>
      <rPr>
        <sz val="12"/>
        <rFont val="Times New Roman"/>
        <family val="1"/>
        <charset val="186"/>
      </rPr>
      <t>)</t>
    </r>
  </si>
  <si>
    <t>Strateginio planavimo ir kokybės valdymo skyriaus</t>
  </si>
  <si>
    <t xml:space="preserve">                                                                                             Valstybės rinkliavos dydžio </t>
  </si>
  <si>
    <t xml:space="preserve">                                                                                              apskaičiavimo tvarkos aprašo</t>
  </si>
  <si>
    <t xml:space="preserve">                                                                                              2 priedas</t>
  </si>
  <si>
    <t xml:space="preserve">                                                                                                                                           Valstybės rinkliavos dydžio</t>
  </si>
  <si>
    <t xml:space="preserve">                                                                                                                                            apskaičiavimo tvarkos aprašo </t>
  </si>
  <si>
    <t xml:space="preserve">                                                                                                                                            1 priedas</t>
  </si>
  <si>
    <t xml:space="preserve">                                                                                                                                                 Valstybės rinkliavos dydžio </t>
  </si>
  <si>
    <t xml:space="preserve">                                                                                                                                                  apskaičiavimo tvarkos aprašo </t>
  </si>
  <si>
    <t xml:space="preserve">                                                                                                                                                  1 priedas</t>
  </si>
  <si>
    <t xml:space="preserve">vyriausioji specialistė                                                            Laura Unikauskienė   </t>
  </si>
  <si>
    <t>Direktorė</t>
  </si>
  <si>
    <t>Asta Čekanauskaitė</t>
  </si>
  <si>
    <t>Strateginio planavimo specialistė Milda Dailidienė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</si>
</sst>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charset val="186"/>
      <scheme val="minor"/>
    </font>
    <font>
      <b/>
      <sz val="10"/>
      <name val="Times New Roman"/>
      <family val="1"/>
    </font>
    <font>
      <sz val="10"/>
      <name val="Times New Roman"/>
      <family val="1"/>
    </font>
    <font>
      <strike/>
      <sz val="10"/>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b/>
      <sz val="12"/>
      <name val="Times New Roman"/>
      <family val="1"/>
      <charset val="186"/>
    </font>
    <font>
      <b/>
      <sz val="12"/>
      <color rgb="FFFF0000"/>
      <name val="Times New Roman"/>
      <family val="1"/>
      <charset val="186"/>
    </font>
    <font>
      <sz val="10"/>
      <color theme="1"/>
      <name val="Times New Roman"/>
      <family val="1"/>
      <charset val="186"/>
    </font>
    <font>
      <b/>
      <sz val="10"/>
      <name val="Times New Roman"/>
      <family val="1"/>
      <charset val="186"/>
    </font>
    <font>
      <b/>
      <sz val="10"/>
      <color theme="5" tint="-0.249977111117893"/>
      <name val="Times New Roman"/>
      <family val="1"/>
      <charset val="186"/>
    </font>
    <font>
      <sz val="10"/>
      <color rgb="FFFF0000"/>
      <name val="Times New Roman"/>
      <family val="1"/>
      <charset val="186"/>
    </font>
    <font>
      <sz val="10"/>
      <color rgb="FF7030A0"/>
      <name val="Times New Roman"/>
      <family val="1"/>
    </font>
    <font>
      <strike/>
      <sz val="10"/>
      <name val="Times New Roman"/>
      <family val="1"/>
    </font>
    <font>
      <sz val="12"/>
      <color theme="1"/>
      <name val="Times New Roman"/>
      <family val="1"/>
      <charset val="186"/>
    </font>
    <font>
      <sz val="8"/>
      <name val="Times New Roman"/>
      <family val="1"/>
      <charset val="186"/>
    </font>
    <font>
      <b/>
      <vertAlign val="superscript"/>
      <sz val="10"/>
      <name val="Times New Roman"/>
      <family val="1"/>
      <charset val="186"/>
    </font>
    <font>
      <sz val="10"/>
      <color rgb="FF000000"/>
      <name val="Times New Roman"/>
      <family val="1"/>
      <charset val="186"/>
    </font>
    <font>
      <sz val="10"/>
      <color theme="1"/>
      <name val="Times New Roman"/>
      <family val="1"/>
      <charset val="186"/>
    </font>
    <font>
      <sz val="10"/>
      <name val="Times New Roman"/>
      <family val="1"/>
      <charset val="186"/>
    </font>
    <font>
      <b/>
      <sz val="11"/>
      <color theme="1"/>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style="medium">
        <color indexed="64"/>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indexed="64"/>
      </top>
      <bottom style="thin">
        <color indexed="64"/>
      </bottom>
      <diagonal/>
    </border>
  </borders>
  <cellStyleXfs count="1">
    <xf numFmtId="0" fontId="0" fillId="0" borderId="0"/>
  </cellStyleXfs>
  <cellXfs count="170">
    <xf numFmtId="0" fontId="0" fillId="0" borderId="0" xfId="0"/>
    <xf numFmtId="0" fontId="5" fillId="0" borderId="0" xfId="0" applyFont="1"/>
    <xf numFmtId="0" fontId="6" fillId="0" borderId="0" xfId="0" applyFont="1"/>
    <xf numFmtId="0" fontId="5" fillId="0" borderId="0" xfId="0" applyFont="1" applyAlignment="1">
      <alignment horizontal="right"/>
    </xf>
    <xf numFmtId="0" fontId="7" fillId="0" borderId="6" xfId="0" applyFont="1" applyBorder="1" applyAlignment="1">
      <alignment horizontal="center" vertical="center" wrapText="1"/>
    </xf>
    <xf numFmtId="0" fontId="7" fillId="0" borderId="6" xfId="0" applyFont="1" applyBorder="1" applyAlignment="1">
      <alignment horizontal="center"/>
    </xf>
    <xf numFmtId="0" fontId="7" fillId="0" borderId="6" xfId="0" applyFont="1" applyBorder="1"/>
    <xf numFmtId="2" fontId="7" fillId="0" borderId="6" xfId="0" applyNumberFormat="1" applyFont="1" applyBorder="1"/>
    <xf numFmtId="0" fontId="7" fillId="0" borderId="0" xfId="0" applyFont="1"/>
    <xf numFmtId="0" fontId="5" fillId="0" borderId="6" xfId="0" applyFont="1" applyBorder="1" applyAlignment="1">
      <alignment horizontal="center"/>
    </xf>
    <xf numFmtId="0" fontId="5" fillId="0" borderId="6" xfId="0" applyFont="1" applyBorder="1" applyAlignment="1">
      <alignment wrapText="1"/>
    </xf>
    <xf numFmtId="2" fontId="5" fillId="0" borderId="6" xfId="0" applyNumberFormat="1" applyFont="1" applyBorder="1"/>
    <xf numFmtId="0" fontId="5" fillId="0" borderId="6" xfId="0" applyFont="1" applyBorder="1"/>
    <xf numFmtId="0" fontId="5" fillId="0" borderId="0" xfId="0" applyFont="1" applyAlignment="1">
      <alignment horizontal="center"/>
    </xf>
    <xf numFmtId="1" fontId="7" fillId="0" borderId="6" xfId="0" applyNumberFormat="1" applyFont="1" applyBorder="1"/>
    <xf numFmtId="0" fontId="9" fillId="2" borderId="0" xfId="0" applyFont="1" applyFill="1"/>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5" xfId="0" applyFont="1" applyFill="1" applyBorder="1" applyAlignment="1">
      <alignment horizontal="center" vertical="top" wrapText="1"/>
    </xf>
    <xf numFmtId="0" fontId="10" fillId="2" borderId="20" xfId="0" applyFont="1" applyFill="1" applyBorder="1" applyAlignment="1">
      <alignment horizontal="center" vertical="top" wrapText="1"/>
    </xf>
    <xf numFmtId="2" fontId="10" fillId="2" borderId="6" xfId="0" applyNumberFormat="1" applyFont="1" applyFill="1" applyBorder="1" applyAlignment="1">
      <alignment vertical="top" wrapText="1"/>
    </xf>
    <xf numFmtId="2" fontId="10" fillId="2" borderId="7" xfId="0" applyNumberFormat="1" applyFont="1" applyFill="1" applyBorder="1" applyAlignment="1">
      <alignment vertical="top" wrapText="1"/>
    </xf>
    <xf numFmtId="0" fontId="4" fillId="2" borderId="6" xfId="0" applyFont="1" applyFill="1" applyBorder="1" applyAlignment="1">
      <alignment horizontal="left" vertical="center" wrapText="1"/>
    </xf>
    <xf numFmtId="2" fontId="4" fillId="2" borderId="6" xfId="0" applyNumberFormat="1" applyFont="1" applyFill="1" applyBorder="1" applyAlignment="1">
      <alignment horizontal="center" vertical="center" wrapText="1"/>
    </xf>
    <xf numFmtId="0" fontId="4" fillId="2" borderId="6" xfId="0" applyFont="1" applyFill="1" applyBorder="1"/>
    <xf numFmtId="0" fontId="4" fillId="2" borderId="0" xfId="0" applyFont="1" applyFill="1"/>
    <xf numFmtId="49" fontId="4" fillId="2" borderId="6" xfId="0" applyNumberFormat="1" applyFont="1" applyFill="1" applyBorder="1" applyAlignment="1">
      <alignment horizontal="center" vertical="center" wrapText="1"/>
    </xf>
    <xf numFmtId="0" fontId="9" fillId="2" borderId="6" xfId="0" applyFont="1" applyFill="1" applyBorder="1"/>
    <xf numFmtId="0" fontId="4" fillId="2" borderId="11" xfId="0" applyFont="1" applyFill="1" applyBorder="1" applyAlignment="1">
      <alignment horizontal="center" vertical="top" wrapText="1"/>
    </xf>
    <xf numFmtId="0" fontId="4" fillId="2" borderId="3" xfId="0" applyFont="1" applyFill="1" applyBorder="1" applyAlignment="1">
      <alignment wrapText="1"/>
    </xf>
    <xf numFmtId="0" fontId="4" fillId="2" borderId="14" xfId="0" applyFont="1" applyFill="1" applyBorder="1" applyAlignment="1">
      <alignment horizontal="center" vertical="top" wrapText="1"/>
    </xf>
    <xf numFmtId="2" fontId="10" fillId="2" borderId="9" xfId="0" applyNumberFormat="1" applyFont="1" applyFill="1" applyBorder="1" applyAlignment="1">
      <alignment vertical="top" wrapText="1"/>
    </xf>
    <xf numFmtId="1" fontId="11" fillId="2" borderId="15" xfId="0" applyNumberFormat="1" applyFont="1" applyFill="1" applyBorder="1" applyAlignment="1">
      <alignment horizontal="center" vertical="top" wrapText="1"/>
    </xf>
    <xf numFmtId="1" fontId="11" fillId="2" borderId="16" xfId="0" applyNumberFormat="1" applyFont="1" applyFill="1" applyBorder="1" applyAlignment="1">
      <alignment vertical="top" wrapText="1"/>
    </xf>
    <xf numFmtId="0" fontId="4" fillId="2" borderId="0" xfId="0" applyFont="1" applyFill="1" applyAlignment="1">
      <alignment horizontal="center" wrapText="1"/>
    </xf>
    <xf numFmtId="0" fontId="4" fillId="2" borderId="0" xfId="0" applyFont="1" applyFill="1" applyAlignment="1">
      <alignment wrapText="1"/>
    </xf>
    <xf numFmtId="0" fontId="4" fillId="2" borderId="0" xfId="0" applyFont="1" applyFill="1" applyAlignment="1">
      <alignment horizontal="right" wrapText="1"/>
    </xf>
    <xf numFmtId="1" fontId="4" fillId="2" borderId="0" xfId="0" applyNumberFormat="1" applyFont="1" applyFill="1" applyAlignment="1">
      <alignment wrapText="1"/>
    </xf>
    <xf numFmtId="0" fontId="4" fillId="0" borderId="0" xfId="0" applyFont="1"/>
    <xf numFmtId="0" fontId="4" fillId="0" borderId="0" xfId="0" applyFont="1" applyAlignment="1">
      <alignment horizontal="left"/>
    </xf>
    <xf numFmtId="0" fontId="10" fillId="2" borderId="13" xfId="0" applyFont="1" applyFill="1" applyBorder="1" applyAlignment="1">
      <alignment horizontal="left" vertical="top" wrapText="1"/>
    </xf>
    <xf numFmtId="0" fontId="6" fillId="0" borderId="0" xfId="0" applyFont="1" applyAlignment="1">
      <alignment horizontal="right"/>
    </xf>
    <xf numFmtId="0" fontId="5" fillId="0" borderId="21" xfId="0" applyFont="1" applyBorder="1"/>
    <xf numFmtId="0" fontId="7" fillId="0" borderId="21" xfId="0" applyFont="1" applyBorder="1" applyAlignment="1">
      <alignment horizontal="center"/>
    </xf>
    <xf numFmtId="0" fontId="1" fillId="2" borderId="12" xfId="0" applyFont="1" applyFill="1" applyBorder="1" applyAlignment="1">
      <alignment horizontal="center" vertical="top" wrapText="1"/>
    </xf>
    <xf numFmtId="0" fontId="1" fillId="2" borderId="6" xfId="0" applyFont="1" applyFill="1" applyBorder="1" applyAlignment="1">
      <alignment vertical="top" wrapText="1"/>
    </xf>
    <xf numFmtId="0" fontId="1" fillId="2" borderId="6" xfId="0" applyFont="1" applyFill="1" applyBorder="1" applyAlignment="1">
      <alignment horizontal="right" vertical="top" wrapText="1"/>
    </xf>
    <xf numFmtId="1" fontId="1" fillId="2" borderId="6" xfId="0" applyNumberFormat="1" applyFont="1" applyFill="1" applyBorder="1" applyAlignment="1">
      <alignment vertical="top" wrapText="1"/>
    </xf>
    <xf numFmtId="4" fontId="1" fillId="2" borderId="6" xfId="0" applyNumberFormat="1" applyFont="1" applyFill="1" applyBorder="1" applyAlignment="1">
      <alignment vertical="top" wrapText="1"/>
    </xf>
    <xf numFmtId="2" fontId="1" fillId="2" borderId="6" xfId="0" applyNumberFormat="1" applyFont="1" applyFill="1" applyBorder="1" applyAlignment="1">
      <alignment vertical="top" wrapText="1"/>
    </xf>
    <xf numFmtId="0" fontId="2" fillId="2" borderId="12" xfId="0" applyFont="1" applyFill="1" applyBorder="1" applyAlignment="1">
      <alignment horizontal="center" vertical="top" wrapText="1"/>
    </xf>
    <xf numFmtId="0" fontId="2" fillId="2" borderId="6" xfId="0" applyFont="1" applyFill="1" applyBorder="1" applyAlignment="1">
      <alignment horizontal="left" vertical="top" wrapText="1"/>
    </xf>
    <xf numFmtId="0" fontId="2" fillId="2" borderId="6" xfId="0" applyFont="1" applyFill="1" applyBorder="1" applyAlignment="1">
      <alignment horizontal="left" vertical="center" wrapText="1"/>
    </xf>
    <xf numFmtId="2" fontId="2" fillId="2" borderId="6" xfId="0" applyNumberFormat="1" applyFont="1" applyFill="1" applyBorder="1" applyAlignment="1">
      <alignment horizontal="center" vertical="center" wrapText="1"/>
    </xf>
    <xf numFmtId="0" fontId="2" fillId="2" borderId="13" xfId="0" applyFont="1" applyFill="1" applyBorder="1" applyAlignment="1">
      <alignment horizontal="center" vertical="top" wrapText="1"/>
    </xf>
    <xf numFmtId="0" fontId="2" fillId="2" borderId="5" xfId="0" applyFont="1" applyFill="1" applyBorder="1" applyAlignment="1">
      <alignment horizontal="left" vertical="center" wrapText="1"/>
    </xf>
    <xf numFmtId="49" fontId="2" fillId="2" borderId="6" xfId="0" applyNumberFormat="1"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6" xfId="0" applyFont="1" applyFill="1" applyBorder="1" applyAlignment="1">
      <alignment vertical="center" wrapText="1"/>
    </xf>
    <xf numFmtId="2" fontId="1" fillId="2" borderId="6" xfId="0" applyNumberFormat="1" applyFont="1" applyFill="1" applyBorder="1" applyAlignment="1">
      <alignment vertical="center" wrapText="1"/>
    </xf>
    <xf numFmtId="2" fontId="1" fillId="2" borderId="6" xfId="0" applyNumberFormat="1" applyFont="1" applyFill="1" applyBorder="1" applyAlignment="1">
      <alignment horizontal="center" vertical="center" wrapText="1"/>
    </xf>
    <xf numFmtId="0" fontId="2" fillId="2" borderId="6"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vertical="top" wrapText="1"/>
    </xf>
    <xf numFmtId="0" fontId="2" fillId="2" borderId="5" xfId="0" applyFont="1" applyFill="1" applyBorder="1" applyAlignment="1">
      <alignment vertical="center" wrapText="1"/>
    </xf>
    <xf numFmtId="0" fontId="2" fillId="2" borderId="5" xfId="0"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5" xfId="0" applyFont="1" applyFill="1" applyBorder="1" applyAlignment="1">
      <alignment vertical="top" wrapText="1"/>
    </xf>
    <xf numFmtId="0" fontId="4" fillId="2" borderId="9" xfId="0" applyFont="1" applyFill="1" applyBorder="1"/>
    <xf numFmtId="0" fontId="9" fillId="2" borderId="9" xfId="0" applyFont="1" applyFill="1" applyBorder="1"/>
    <xf numFmtId="2" fontId="10" fillId="2" borderId="8" xfId="0" applyNumberFormat="1" applyFont="1" applyFill="1" applyBorder="1" applyAlignment="1">
      <alignment vertical="top" wrapText="1"/>
    </xf>
    <xf numFmtId="1" fontId="11" fillId="2" borderId="17" xfId="0" applyNumberFormat="1" applyFont="1" applyFill="1" applyBorder="1" applyAlignment="1">
      <alignment vertical="top" wrapText="1"/>
    </xf>
    <xf numFmtId="1" fontId="11" fillId="2" borderId="22" xfId="0" applyNumberFormat="1" applyFont="1" applyFill="1" applyBorder="1" applyAlignment="1">
      <alignment vertical="top" wrapText="1"/>
    </xf>
    <xf numFmtId="0" fontId="10" fillId="2" borderId="0" xfId="0" applyFont="1" applyFill="1" applyAlignment="1">
      <alignment horizontal="left" vertical="center" wrapText="1"/>
    </xf>
    <xf numFmtId="0" fontId="10" fillId="2" borderId="4"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0" xfId="0" applyFont="1" applyFill="1" applyAlignment="1">
      <alignment horizontal="left" wrapText="1"/>
    </xf>
    <xf numFmtId="0" fontId="9" fillId="2" borderId="0" xfId="0" applyFont="1" applyFill="1" applyAlignment="1">
      <alignment horizontal="left"/>
    </xf>
    <xf numFmtId="0" fontId="4" fillId="0" borderId="0" xfId="0" applyFont="1" applyAlignment="1">
      <alignment horizontal="center"/>
    </xf>
    <xf numFmtId="0" fontId="1" fillId="2" borderId="6"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4" fillId="0" borderId="19" xfId="0" applyFont="1" applyBorder="1" applyAlignment="1">
      <alignment horizontal="center"/>
    </xf>
    <xf numFmtId="0" fontId="9" fillId="2" borderId="0" xfId="0" applyFont="1" applyFill="1" applyAlignment="1">
      <alignment horizontal="center"/>
    </xf>
    <xf numFmtId="0" fontId="10" fillId="2" borderId="1" xfId="0" applyFont="1" applyFill="1" applyBorder="1" applyAlignment="1">
      <alignment vertical="center" wrapText="1"/>
    </xf>
    <xf numFmtId="0" fontId="10" fillId="2" borderId="0" xfId="0" applyFont="1" applyFill="1" applyAlignment="1">
      <alignment vertical="center" wrapText="1"/>
    </xf>
    <xf numFmtId="0" fontId="8" fillId="0" borderId="0" xfId="0" applyFont="1" applyAlignment="1">
      <alignment wrapText="1"/>
    </xf>
    <xf numFmtId="0" fontId="16" fillId="0" borderId="0" xfId="0" applyFont="1"/>
    <xf numFmtId="0" fontId="4" fillId="2" borderId="0" xfId="0" applyFont="1" applyFill="1" applyAlignment="1">
      <alignment horizontal="left"/>
    </xf>
    <xf numFmtId="0" fontId="4" fillId="2" borderId="0" xfId="0" applyFont="1" applyFill="1" applyAlignment="1">
      <alignment horizontal="center"/>
    </xf>
    <xf numFmtId="0" fontId="10" fillId="0" borderId="0" xfId="0" applyFont="1" applyAlignment="1">
      <alignment horizontal="left"/>
    </xf>
    <xf numFmtId="0" fontId="4" fillId="2" borderId="1" xfId="0" applyFont="1" applyFill="1" applyBorder="1" applyAlignment="1">
      <alignment horizontal="right" wrapText="1"/>
    </xf>
    <xf numFmtId="0" fontId="10" fillId="0" borderId="0" xfId="0" applyFont="1" applyAlignment="1">
      <alignment horizontal="center"/>
    </xf>
    <xf numFmtId="0" fontId="7" fillId="0" borderId="0" xfId="0" applyFont="1" applyAlignment="1">
      <alignment wrapText="1"/>
    </xf>
    <xf numFmtId="0" fontId="10" fillId="0" borderId="6" xfId="0" applyFont="1" applyBorder="1" applyAlignment="1">
      <alignment horizontal="center" vertical="center" wrapText="1"/>
    </xf>
    <xf numFmtId="0" fontId="10" fillId="2" borderId="4" xfId="0" applyFont="1" applyFill="1" applyBorder="1" applyAlignment="1">
      <alignment horizontal="center" vertical="top" wrapText="1"/>
    </xf>
    <xf numFmtId="0" fontId="10" fillId="2" borderId="6" xfId="0" applyFont="1" applyFill="1" applyBorder="1" applyAlignment="1">
      <alignment vertical="top" wrapText="1"/>
    </xf>
    <xf numFmtId="0" fontId="10" fillId="2" borderId="6" xfId="0" applyFont="1" applyFill="1" applyBorder="1" applyAlignment="1">
      <alignment horizontal="right" vertical="top" wrapText="1"/>
    </xf>
    <xf numFmtId="1" fontId="10" fillId="2" borderId="6" xfId="0" applyNumberFormat="1" applyFont="1" applyFill="1" applyBorder="1" applyAlignment="1">
      <alignment vertical="top" wrapText="1"/>
    </xf>
    <xf numFmtId="4" fontId="10" fillId="2" borderId="6" xfId="0" applyNumberFormat="1" applyFont="1" applyFill="1" applyBorder="1" applyAlignment="1">
      <alignment vertical="top" wrapText="1"/>
    </xf>
    <xf numFmtId="0" fontId="18" fillId="0" borderId="0" xfId="0" applyFont="1" applyAlignment="1">
      <alignment vertical="center"/>
    </xf>
    <xf numFmtId="0" fontId="4" fillId="2" borderId="6" xfId="0" applyFont="1" applyFill="1" applyBorder="1" applyAlignment="1">
      <alignment horizontal="center" vertical="center" wrapText="1"/>
    </xf>
    <xf numFmtId="2" fontId="4" fillId="2" borderId="7" xfId="0" applyNumberFormat="1" applyFont="1" applyFill="1" applyBorder="1" applyAlignment="1">
      <alignment horizontal="center" vertical="center" wrapText="1"/>
    </xf>
    <xf numFmtId="0" fontId="4"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49" fontId="10" fillId="2" borderId="6"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2" borderId="7" xfId="0" applyNumberFormat="1" applyFont="1" applyFill="1" applyBorder="1" applyAlignment="1">
      <alignment horizontal="center" vertical="center" wrapText="1"/>
    </xf>
    <xf numFmtId="0" fontId="19" fillId="0" borderId="23" xfId="0" applyFont="1" applyBorder="1" applyAlignment="1">
      <alignment vertical="center"/>
    </xf>
    <xf numFmtId="0" fontId="20" fillId="2" borderId="6" xfId="0" applyFont="1" applyFill="1" applyBorder="1" applyAlignment="1">
      <alignment horizontal="left" vertical="center" wrapText="1"/>
    </xf>
    <xf numFmtId="0" fontId="19" fillId="0" borderId="24" xfId="0" applyFont="1" applyBorder="1" applyAlignment="1">
      <alignment vertical="center"/>
    </xf>
    <xf numFmtId="0" fontId="4" fillId="2" borderId="6" xfId="0" applyFont="1" applyFill="1" applyBorder="1" applyAlignment="1">
      <alignment vertical="center" wrapText="1"/>
    </xf>
    <xf numFmtId="0" fontId="4" fillId="2" borderId="26"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vertical="center" wrapText="1"/>
    </xf>
    <xf numFmtId="1" fontId="10" fillId="2" borderId="15" xfId="0" applyNumberFormat="1" applyFont="1" applyFill="1" applyBorder="1" applyAlignment="1">
      <alignment horizontal="center" vertical="top" wrapText="1"/>
    </xf>
    <xf numFmtId="0" fontId="12" fillId="0" borderId="0" xfId="0" applyFont="1"/>
    <xf numFmtId="0" fontId="4" fillId="0" borderId="19" xfId="0" applyFont="1" applyBorder="1"/>
    <xf numFmtId="0" fontId="10" fillId="2" borderId="12" xfId="0" applyFont="1" applyFill="1" applyBorder="1" applyAlignment="1">
      <alignment horizontal="center" vertical="center" wrapText="1"/>
    </xf>
    <xf numFmtId="0" fontId="10"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1" xfId="0" applyFont="1" applyFill="1" applyBorder="1" applyAlignment="1">
      <alignment horizontal="center" vertical="center" wrapText="1"/>
    </xf>
    <xf numFmtId="2" fontId="10" fillId="2" borderId="27" xfId="0" applyNumberFormat="1" applyFont="1" applyFill="1" applyBorder="1" applyAlignment="1">
      <alignment vertical="top" wrapText="1"/>
    </xf>
    <xf numFmtId="4" fontId="4" fillId="2" borderId="6" xfId="0" applyNumberFormat="1" applyFont="1" applyFill="1" applyBorder="1" applyAlignment="1">
      <alignment horizontal="center" vertical="center" wrapText="1"/>
    </xf>
    <xf numFmtId="2" fontId="10" fillId="2" borderId="16" xfId="0" applyNumberFormat="1" applyFont="1" applyFill="1" applyBorder="1" applyAlignment="1">
      <alignment vertical="top" wrapText="1"/>
    </xf>
    <xf numFmtId="0" fontId="9" fillId="0" borderId="0" xfId="0" applyFont="1"/>
    <xf numFmtId="0" fontId="9" fillId="0" borderId="19" xfId="0" applyFont="1" applyBorder="1"/>
    <xf numFmtId="0" fontId="21" fillId="0" borderId="0" xfId="0" applyFont="1" applyAlignment="1">
      <alignment horizontal="left" wrapText="1"/>
    </xf>
    <xf numFmtId="0" fontId="22" fillId="0" borderId="0" xfId="0" applyFont="1" applyAlignment="1"/>
    <xf numFmtId="0" fontId="4" fillId="0" borderId="0" xfId="0" applyFont="1" applyAlignment="1">
      <alignment horizontal="left"/>
    </xf>
    <xf numFmtId="0" fontId="10" fillId="2" borderId="0" xfId="0" applyFont="1" applyFill="1" applyAlignment="1">
      <alignment horizontal="center" vertical="top" wrapText="1"/>
    </xf>
    <xf numFmtId="0" fontId="5" fillId="0" borderId="0" xfId="0" applyFont="1" applyAlignment="1">
      <alignment horizontal="left"/>
    </xf>
    <xf numFmtId="0" fontId="15" fillId="0" borderId="0" xfId="0" applyFont="1" applyAlignment="1">
      <alignment horizontal="left"/>
    </xf>
    <xf numFmtId="1" fontId="11" fillId="2" borderId="16" xfId="0" applyNumberFormat="1" applyFont="1" applyFill="1" applyBorder="1" applyAlignment="1">
      <alignment horizontal="right" vertical="top" wrapText="1"/>
    </xf>
    <xf numFmtId="1" fontId="11" fillId="2" borderId="17" xfId="0" applyNumberFormat="1" applyFont="1" applyFill="1" applyBorder="1" applyAlignment="1">
      <alignment horizontal="right" vertical="top" wrapText="1"/>
    </xf>
    <xf numFmtId="1" fontId="11" fillId="2" borderId="18" xfId="0" applyNumberFormat="1" applyFont="1" applyFill="1" applyBorder="1" applyAlignment="1">
      <alignment horizontal="right" vertical="top" wrapText="1"/>
    </xf>
    <xf numFmtId="0" fontId="10" fillId="2" borderId="5"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9"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2" fontId="10" fillId="2" borderId="7" xfId="0" applyNumberFormat="1" applyFont="1" applyFill="1" applyBorder="1" applyAlignment="1">
      <alignment horizontal="right" vertical="top" wrapText="1"/>
    </xf>
    <xf numFmtId="2" fontId="10" fillId="2" borderId="8" xfId="0" applyNumberFormat="1" applyFont="1" applyFill="1" applyBorder="1" applyAlignment="1">
      <alignment horizontal="right" vertical="top" wrapText="1"/>
    </xf>
    <xf numFmtId="2" fontId="10" fillId="2" borderId="9" xfId="0" applyNumberFormat="1" applyFont="1" applyFill="1" applyBorder="1" applyAlignment="1">
      <alignment horizontal="right" vertical="top" wrapText="1"/>
    </xf>
    <xf numFmtId="2" fontId="10" fillId="2" borderId="7" xfId="0" applyNumberFormat="1" applyFont="1" applyFill="1" applyBorder="1" applyAlignment="1">
      <alignment horizontal="center" vertical="top" wrapText="1"/>
    </xf>
    <xf numFmtId="2" fontId="10" fillId="2" borderId="8" xfId="0" applyNumberFormat="1" applyFont="1" applyFill="1" applyBorder="1" applyAlignment="1">
      <alignment horizontal="center" vertical="top" wrapText="1"/>
    </xf>
    <xf numFmtId="2" fontId="10" fillId="2" borderId="9" xfId="0" applyNumberFormat="1" applyFont="1" applyFill="1" applyBorder="1" applyAlignment="1">
      <alignment horizontal="center" vertical="top"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4" fillId="0" borderId="0" xfId="0" applyFont="1" applyAlignment="1">
      <alignment horizontal="left"/>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2" borderId="0" xfId="0" applyFont="1" applyFill="1" applyAlignment="1">
      <alignment horizontal="left" wrapText="1"/>
    </xf>
    <xf numFmtId="0" fontId="10" fillId="2" borderId="1" xfId="0" applyFont="1" applyFill="1" applyBorder="1" applyAlignment="1">
      <alignment horizontal="center" wrapText="1"/>
    </xf>
    <xf numFmtId="0" fontId="10" fillId="2" borderId="0" xfId="0" applyFont="1" applyFill="1" applyAlignment="1">
      <alignment horizont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1" fontId="10" fillId="2" borderId="16" xfId="0" applyNumberFormat="1" applyFont="1" applyFill="1" applyBorder="1" applyAlignment="1">
      <alignment horizontal="right" vertical="top" wrapText="1"/>
    </xf>
    <xf numFmtId="1" fontId="10" fillId="2" borderId="17" xfId="0" applyNumberFormat="1" applyFont="1" applyFill="1" applyBorder="1" applyAlignment="1">
      <alignment horizontal="right" vertical="top" wrapText="1"/>
    </xf>
    <xf numFmtId="1" fontId="10" fillId="2" borderId="18" xfId="0" applyNumberFormat="1" applyFont="1" applyFill="1" applyBorder="1" applyAlignment="1">
      <alignment horizontal="right" vertical="top" wrapText="1"/>
    </xf>
    <xf numFmtId="0" fontId="10"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vkt.lt\bendras\Users\Milda\Documents\LBEK\2022%20_LBEK\2022_naujos%20rinkliavos\Siun&#269;ian%20VVKT%20patikslintas\Pavyzdys_rinkliav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bartine lentele"/>
      <sheetName val="Paslaugos kaštai"/>
    </sheetNames>
    <sheetDataSet>
      <sheetData sheetId="0">
        <row r="36">
          <cell r="O36">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
  <sheetViews>
    <sheetView workbookViewId="0">
      <selection activeCell="B32" sqref="B32"/>
    </sheetView>
  </sheetViews>
  <sheetFormatPr defaultRowHeight="15.6" x14ac:dyDescent="0.3"/>
  <cols>
    <col min="1" max="1" width="9.109375" style="1" customWidth="1"/>
    <col min="2" max="2" width="61.88671875" style="1" customWidth="1"/>
    <col min="3" max="3" width="17.109375" style="1" customWidth="1"/>
    <col min="4" max="9" width="9.5546875" style="1" hidden="1" customWidth="1"/>
    <col min="10" max="10" width="0.109375" style="1" hidden="1" customWidth="1"/>
    <col min="11" max="13" width="9.5546875" style="1" hidden="1" customWidth="1"/>
    <col min="14" max="14" width="0.109375" style="1" hidden="1" customWidth="1"/>
    <col min="15" max="15" width="9.109375" style="1" customWidth="1"/>
    <col min="16" max="256" width="9.109375" style="1"/>
    <col min="257" max="257" width="6.44140625" style="1" customWidth="1"/>
    <col min="258" max="258" width="56.5546875" style="1" customWidth="1"/>
    <col min="259" max="259" width="17.109375" style="1" customWidth="1"/>
    <col min="260" max="260" width="9.109375" style="1"/>
    <col min="261" max="261" width="9.33203125" style="1" bestFit="1" customWidth="1"/>
    <col min="262" max="512" width="9.109375" style="1"/>
    <col min="513" max="513" width="6.44140625" style="1" customWidth="1"/>
    <col min="514" max="514" width="56.5546875" style="1" customWidth="1"/>
    <col min="515" max="515" width="17.109375" style="1" customWidth="1"/>
    <col min="516" max="516" width="9.109375" style="1"/>
    <col min="517" max="517" width="9.33203125" style="1" bestFit="1" customWidth="1"/>
    <col min="518" max="768" width="9.109375" style="1"/>
    <col min="769" max="769" width="6.44140625" style="1" customWidth="1"/>
    <col min="770" max="770" width="56.5546875" style="1" customWidth="1"/>
    <col min="771" max="771" width="17.109375" style="1" customWidth="1"/>
    <col min="772" max="772" width="9.109375" style="1"/>
    <col min="773" max="773" width="9.33203125" style="1" bestFit="1" customWidth="1"/>
    <col min="774" max="1024" width="9.109375" style="1"/>
    <col min="1025" max="1025" width="6.44140625" style="1" customWidth="1"/>
    <col min="1026" max="1026" width="56.5546875" style="1" customWidth="1"/>
    <col min="1027" max="1027" width="17.109375" style="1" customWidth="1"/>
    <col min="1028" max="1028" width="9.109375" style="1"/>
    <col min="1029" max="1029" width="9.33203125" style="1" bestFit="1" customWidth="1"/>
    <col min="1030" max="1280" width="9.109375" style="1"/>
    <col min="1281" max="1281" width="6.44140625" style="1" customWidth="1"/>
    <col min="1282" max="1282" width="56.5546875" style="1" customWidth="1"/>
    <col min="1283" max="1283" width="17.109375" style="1" customWidth="1"/>
    <col min="1284" max="1284" width="9.109375" style="1"/>
    <col min="1285" max="1285" width="9.33203125" style="1" bestFit="1" customWidth="1"/>
    <col min="1286" max="1536" width="9.109375" style="1"/>
    <col min="1537" max="1537" width="6.44140625" style="1" customWidth="1"/>
    <col min="1538" max="1538" width="56.5546875" style="1" customWidth="1"/>
    <col min="1539" max="1539" width="17.109375" style="1" customWidth="1"/>
    <col min="1540" max="1540" width="9.109375" style="1"/>
    <col min="1541" max="1541" width="9.33203125" style="1" bestFit="1" customWidth="1"/>
    <col min="1542" max="1792" width="9.109375" style="1"/>
    <col min="1793" max="1793" width="6.44140625" style="1" customWidth="1"/>
    <col min="1794" max="1794" width="56.5546875" style="1" customWidth="1"/>
    <col min="1795" max="1795" width="17.109375" style="1" customWidth="1"/>
    <col min="1796" max="1796" width="9.109375" style="1"/>
    <col min="1797" max="1797" width="9.33203125" style="1" bestFit="1" customWidth="1"/>
    <col min="1798" max="2048" width="9.109375" style="1"/>
    <col min="2049" max="2049" width="6.44140625" style="1" customWidth="1"/>
    <col min="2050" max="2050" width="56.5546875" style="1" customWidth="1"/>
    <col min="2051" max="2051" width="17.109375" style="1" customWidth="1"/>
    <col min="2052" max="2052" width="9.109375" style="1"/>
    <col min="2053" max="2053" width="9.33203125" style="1" bestFit="1" customWidth="1"/>
    <col min="2054" max="2304" width="9.109375" style="1"/>
    <col min="2305" max="2305" width="6.44140625" style="1" customWidth="1"/>
    <col min="2306" max="2306" width="56.5546875" style="1" customWidth="1"/>
    <col min="2307" max="2307" width="17.109375" style="1" customWidth="1"/>
    <col min="2308" max="2308" width="9.109375" style="1"/>
    <col min="2309" max="2309" width="9.33203125" style="1" bestFit="1" customWidth="1"/>
    <col min="2310" max="2560" width="9.109375" style="1"/>
    <col min="2561" max="2561" width="6.44140625" style="1" customWidth="1"/>
    <col min="2562" max="2562" width="56.5546875" style="1" customWidth="1"/>
    <col min="2563" max="2563" width="17.109375" style="1" customWidth="1"/>
    <col min="2564" max="2564" width="9.109375" style="1"/>
    <col min="2565" max="2565" width="9.33203125" style="1" bestFit="1" customWidth="1"/>
    <col min="2566" max="2816" width="9.109375" style="1"/>
    <col min="2817" max="2817" width="6.44140625" style="1" customWidth="1"/>
    <col min="2818" max="2818" width="56.5546875" style="1" customWidth="1"/>
    <col min="2819" max="2819" width="17.109375" style="1" customWidth="1"/>
    <col min="2820" max="2820" width="9.109375" style="1"/>
    <col min="2821" max="2821" width="9.33203125" style="1" bestFit="1" customWidth="1"/>
    <col min="2822" max="3072" width="9.109375" style="1"/>
    <col min="3073" max="3073" width="6.44140625" style="1" customWidth="1"/>
    <col min="3074" max="3074" width="56.5546875" style="1" customWidth="1"/>
    <col min="3075" max="3075" width="17.109375" style="1" customWidth="1"/>
    <col min="3076" max="3076" width="9.109375" style="1"/>
    <col min="3077" max="3077" width="9.33203125" style="1" bestFit="1" customWidth="1"/>
    <col min="3078" max="3328" width="9.109375" style="1"/>
    <col min="3329" max="3329" width="6.44140625" style="1" customWidth="1"/>
    <col min="3330" max="3330" width="56.5546875" style="1" customWidth="1"/>
    <col min="3331" max="3331" width="17.109375" style="1" customWidth="1"/>
    <col min="3332" max="3332" width="9.109375" style="1"/>
    <col min="3333" max="3333" width="9.33203125" style="1" bestFit="1" customWidth="1"/>
    <col min="3334" max="3584" width="9.109375" style="1"/>
    <col min="3585" max="3585" width="6.44140625" style="1" customWidth="1"/>
    <col min="3586" max="3586" width="56.5546875" style="1" customWidth="1"/>
    <col min="3587" max="3587" width="17.109375" style="1" customWidth="1"/>
    <col min="3588" max="3588" width="9.109375" style="1"/>
    <col min="3589" max="3589" width="9.33203125" style="1" bestFit="1" customWidth="1"/>
    <col min="3590" max="3840" width="9.109375" style="1"/>
    <col min="3841" max="3841" width="6.44140625" style="1" customWidth="1"/>
    <col min="3842" max="3842" width="56.5546875" style="1" customWidth="1"/>
    <col min="3843" max="3843" width="17.109375" style="1" customWidth="1"/>
    <col min="3844" max="3844" width="9.109375" style="1"/>
    <col min="3845" max="3845" width="9.33203125" style="1" bestFit="1" customWidth="1"/>
    <col min="3846" max="4096" width="9.109375" style="1"/>
    <col min="4097" max="4097" width="6.44140625" style="1" customWidth="1"/>
    <col min="4098" max="4098" width="56.5546875" style="1" customWidth="1"/>
    <col min="4099" max="4099" width="17.109375" style="1" customWidth="1"/>
    <col min="4100" max="4100" width="9.109375" style="1"/>
    <col min="4101" max="4101" width="9.33203125" style="1" bestFit="1" customWidth="1"/>
    <col min="4102" max="4352" width="9.109375" style="1"/>
    <col min="4353" max="4353" width="6.44140625" style="1" customWidth="1"/>
    <col min="4354" max="4354" width="56.5546875" style="1" customWidth="1"/>
    <col min="4355" max="4355" width="17.109375" style="1" customWidth="1"/>
    <col min="4356" max="4356" width="9.109375" style="1"/>
    <col min="4357" max="4357" width="9.33203125" style="1" bestFit="1" customWidth="1"/>
    <col min="4358" max="4608" width="9.109375" style="1"/>
    <col min="4609" max="4609" width="6.44140625" style="1" customWidth="1"/>
    <col min="4610" max="4610" width="56.5546875" style="1" customWidth="1"/>
    <col min="4611" max="4611" width="17.109375" style="1" customWidth="1"/>
    <col min="4612" max="4612" width="9.109375" style="1"/>
    <col min="4613" max="4613" width="9.33203125" style="1" bestFit="1" customWidth="1"/>
    <col min="4614" max="4864" width="9.109375" style="1"/>
    <col min="4865" max="4865" width="6.44140625" style="1" customWidth="1"/>
    <col min="4866" max="4866" width="56.5546875" style="1" customWidth="1"/>
    <col min="4867" max="4867" width="17.109375" style="1" customWidth="1"/>
    <col min="4868" max="4868" width="9.109375" style="1"/>
    <col min="4869" max="4869" width="9.33203125" style="1" bestFit="1" customWidth="1"/>
    <col min="4870" max="5120" width="9.109375" style="1"/>
    <col min="5121" max="5121" width="6.44140625" style="1" customWidth="1"/>
    <col min="5122" max="5122" width="56.5546875" style="1" customWidth="1"/>
    <col min="5123" max="5123" width="17.109375" style="1" customWidth="1"/>
    <col min="5124" max="5124" width="9.109375" style="1"/>
    <col min="5125" max="5125" width="9.33203125" style="1" bestFit="1" customWidth="1"/>
    <col min="5126" max="5376" width="9.109375" style="1"/>
    <col min="5377" max="5377" width="6.44140625" style="1" customWidth="1"/>
    <col min="5378" max="5378" width="56.5546875" style="1" customWidth="1"/>
    <col min="5379" max="5379" width="17.109375" style="1" customWidth="1"/>
    <col min="5380" max="5380" width="9.109375" style="1"/>
    <col min="5381" max="5381" width="9.33203125" style="1" bestFit="1" customWidth="1"/>
    <col min="5382" max="5632" width="9.109375" style="1"/>
    <col min="5633" max="5633" width="6.44140625" style="1" customWidth="1"/>
    <col min="5634" max="5634" width="56.5546875" style="1" customWidth="1"/>
    <col min="5635" max="5635" width="17.109375" style="1" customWidth="1"/>
    <col min="5636" max="5636" width="9.109375" style="1"/>
    <col min="5637" max="5637" width="9.33203125" style="1" bestFit="1" customWidth="1"/>
    <col min="5638" max="5888" width="9.109375" style="1"/>
    <col min="5889" max="5889" width="6.44140625" style="1" customWidth="1"/>
    <col min="5890" max="5890" width="56.5546875" style="1" customWidth="1"/>
    <col min="5891" max="5891" width="17.109375" style="1" customWidth="1"/>
    <col min="5892" max="5892" width="9.109375" style="1"/>
    <col min="5893" max="5893" width="9.33203125" style="1" bestFit="1" customWidth="1"/>
    <col min="5894" max="6144" width="9.109375" style="1"/>
    <col min="6145" max="6145" width="6.44140625" style="1" customWidth="1"/>
    <col min="6146" max="6146" width="56.5546875" style="1" customWidth="1"/>
    <col min="6147" max="6147" width="17.109375" style="1" customWidth="1"/>
    <col min="6148" max="6148" width="9.109375" style="1"/>
    <col min="6149" max="6149" width="9.33203125" style="1" bestFit="1" customWidth="1"/>
    <col min="6150" max="6400" width="9.109375" style="1"/>
    <col min="6401" max="6401" width="6.44140625" style="1" customWidth="1"/>
    <col min="6402" max="6402" width="56.5546875" style="1" customWidth="1"/>
    <col min="6403" max="6403" width="17.109375" style="1" customWidth="1"/>
    <col min="6404" max="6404" width="9.109375" style="1"/>
    <col min="6405" max="6405" width="9.33203125" style="1" bestFit="1" customWidth="1"/>
    <col min="6406" max="6656" width="9.109375" style="1"/>
    <col min="6657" max="6657" width="6.44140625" style="1" customWidth="1"/>
    <col min="6658" max="6658" width="56.5546875" style="1" customWidth="1"/>
    <col min="6659" max="6659" width="17.109375" style="1" customWidth="1"/>
    <col min="6660" max="6660" width="9.109375" style="1"/>
    <col min="6661" max="6661" width="9.33203125" style="1" bestFit="1" customWidth="1"/>
    <col min="6662" max="6912" width="9.109375" style="1"/>
    <col min="6913" max="6913" width="6.44140625" style="1" customWidth="1"/>
    <col min="6914" max="6914" width="56.5546875" style="1" customWidth="1"/>
    <col min="6915" max="6915" width="17.109375" style="1" customWidth="1"/>
    <col min="6916" max="6916" width="9.109375" style="1"/>
    <col min="6917" max="6917" width="9.33203125" style="1" bestFit="1" customWidth="1"/>
    <col min="6918" max="7168" width="9.109375" style="1"/>
    <col min="7169" max="7169" width="6.44140625" style="1" customWidth="1"/>
    <col min="7170" max="7170" width="56.5546875" style="1" customWidth="1"/>
    <col min="7171" max="7171" width="17.109375" style="1" customWidth="1"/>
    <col min="7172" max="7172" width="9.109375" style="1"/>
    <col min="7173" max="7173" width="9.33203125" style="1" bestFit="1" customWidth="1"/>
    <col min="7174" max="7424" width="9.109375" style="1"/>
    <col min="7425" max="7425" width="6.44140625" style="1" customWidth="1"/>
    <col min="7426" max="7426" width="56.5546875" style="1" customWidth="1"/>
    <col min="7427" max="7427" width="17.109375" style="1" customWidth="1"/>
    <col min="7428" max="7428" width="9.109375" style="1"/>
    <col min="7429" max="7429" width="9.33203125" style="1" bestFit="1" customWidth="1"/>
    <col min="7430" max="7680" width="9.109375" style="1"/>
    <col min="7681" max="7681" width="6.44140625" style="1" customWidth="1"/>
    <col min="7682" max="7682" width="56.5546875" style="1" customWidth="1"/>
    <col min="7683" max="7683" width="17.109375" style="1" customWidth="1"/>
    <col min="7684" max="7684" width="9.109375" style="1"/>
    <col min="7685" max="7685" width="9.33203125" style="1" bestFit="1" customWidth="1"/>
    <col min="7686" max="7936" width="9.109375" style="1"/>
    <col min="7937" max="7937" width="6.44140625" style="1" customWidth="1"/>
    <col min="7938" max="7938" width="56.5546875" style="1" customWidth="1"/>
    <col min="7939" max="7939" width="17.109375" style="1" customWidth="1"/>
    <col min="7940" max="7940" width="9.109375" style="1"/>
    <col min="7941" max="7941" width="9.33203125" style="1" bestFit="1" customWidth="1"/>
    <col min="7942" max="8192" width="9.109375" style="1"/>
    <col min="8193" max="8193" width="6.44140625" style="1" customWidth="1"/>
    <col min="8194" max="8194" width="56.5546875" style="1" customWidth="1"/>
    <col min="8195" max="8195" width="17.109375" style="1" customWidth="1"/>
    <col min="8196" max="8196" width="9.109375" style="1"/>
    <col min="8197" max="8197" width="9.33203125" style="1" bestFit="1" customWidth="1"/>
    <col min="8198" max="8448" width="9.109375" style="1"/>
    <col min="8449" max="8449" width="6.44140625" style="1" customWidth="1"/>
    <col min="8450" max="8450" width="56.5546875" style="1" customWidth="1"/>
    <col min="8451" max="8451" width="17.109375" style="1" customWidth="1"/>
    <col min="8452" max="8452" width="9.109375" style="1"/>
    <col min="8453" max="8453" width="9.33203125" style="1" bestFit="1" customWidth="1"/>
    <col min="8454" max="8704" width="9.109375" style="1"/>
    <col min="8705" max="8705" width="6.44140625" style="1" customWidth="1"/>
    <col min="8706" max="8706" width="56.5546875" style="1" customWidth="1"/>
    <col min="8707" max="8707" width="17.109375" style="1" customWidth="1"/>
    <col min="8708" max="8708" width="9.109375" style="1"/>
    <col min="8709" max="8709" width="9.33203125" style="1" bestFit="1" customWidth="1"/>
    <col min="8710" max="8960" width="9.109375" style="1"/>
    <col min="8961" max="8961" width="6.44140625" style="1" customWidth="1"/>
    <col min="8962" max="8962" width="56.5546875" style="1" customWidth="1"/>
    <col min="8963" max="8963" width="17.109375" style="1" customWidth="1"/>
    <col min="8964" max="8964" width="9.109375" style="1"/>
    <col min="8965" max="8965" width="9.33203125" style="1" bestFit="1" customWidth="1"/>
    <col min="8966" max="9216" width="9.109375" style="1"/>
    <col min="9217" max="9217" width="6.44140625" style="1" customWidth="1"/>
    <col min="9218" max="9218" width="56.5546875" style="1" customWidth="1"/>
    <col min="9219" max="9219" width="17.109375" style="1" customWidth="1"/>
    <col min="9220" max="9220" width="9.109375" style="1"/>
    <col min="9221" max="9221" width="9.33203125" style="1" bestFit="1" customWidth="1"/>
    <col min="9222" max="9472" width="9.109375" style="1"/>
    <col min="9473" max="9473" width="6.44140625" style="1" customWidth="1"/>
    <col min="9474" max="9474" width="56.5546875" style="1" customWidth="1"/>
    <col min="9475" max="9475" width="17.109375" style="1" customWidth="1"/>
    <col min="9476" max="9476" width="9.109375" style="1"/>
    <col min="9477" max="9477" width="9.33203125" style="1" bestFit="1" customWidth="1"/>
    <col min="9478" max="9728" width="9.109375" style="1"/>
    <col min="9729" max="9729" width="6.44140625" style="1" customWidth="1"/>
    <col min="9730" max="9730" width="56.5546875" style="1" customWidth="1"/>
    <col min="9731" max="9731" width="17.109375" style="1" customWidth="1"/>
    <col min="9732" max="9732" width="9.109375" style="1"/>
    <col min="9733" max="9733" width="9.33203125" style="1" bestFit="1" customWidth="1"/>
    <col min="9734" max="9984" width="9.109375" style="1"/>
    <col min="9985" max="9985" width="6.44140625" style="1" customWidth="1"/>
    <col min="9986" max="9986" width="56.5546875" style="1" customWidth="1"/>
    <col min="9987" max="9987" width="17.109375" style="1" customWidth="1"/>
    <col min="9988" max="9988" width="9.109375" style="1"/>
    <col min="9989" max="9989" width="9.33203125" style="1" bestFit="1" customWidth="1"/>
    <col min="9990" max="10240" width="9.109375" style="1"/>
    <col min="10241" max="10241" width="6.44140625" style="1" customWidth="1"/>
    <col min="10242" max="10242" width="56.5546875" style="1" customWidth="1"/>
    <col min="10243" max="10243" width="17.109375" style="1" customWidth="1"/>
    <col min="10244" max="10244" width="9.109375" style="1"/>
    <col min="10245" max="10245" width="9.33203125" style="1" bestFit="1" customWidth="1"/>
    <col min="10246" max="10496" width="9.109375" style="1"/>
    <col min="10497" max="10497" width="6.44140625" style="1" customWidth="1"/>
    <col min="10498" max="10498" width="56.5546875" style="1" customWidth="1"/>
    <col min="10499" max="10499" width="17.109375" style="1" customWidth="1"/>
    <col min="10500" max="10500" width="9.109375" style="1"/>
    <col min="10501" max="10501" width="9.33203125" style="1" bestFit="1" customWidth="1"/>
    <col min="10502" max="10752" width="9.109375" style="1"/>
    <col min="10753" max="10753" width="6.44140625" style="1" customWidth="1"/>
    <col min="10754" max="10754" width="56.5546875" style="1" customWidth="1"/>
    <col min="10755" max="10755" width="17.109375" style="1" customWidth="1"/>
    <col min="10756" max="10756" width="9.109375" style="1"/>
    <col min="10757" max="10757" width="9.33203125" style="1" bestFit="1" customWidth="1"/>
    <col min="10758" max="11008" width="9.109375" style="1"/>
    <col min="11009" max="11009" width="6.44140625" style="1" customWidth="1"/>
    <col min="11010" max="11010" width="56.5546875" style="1" customWidth="1"/>
    <col min="11011" max="11011" width="17.109375" style="1" customWidth="1"/>
    <col min="11012" max="11012" width="9.109375" style="1"/>
    <col min="11013" max="11013" width="9.33203125" style="1" bestFit="1" customWidth="1"/>
    <col min="11014" max="11264" width="9.109375" style="1"/>
    <col min="11265" max="11265" width="6.44140625" style="1" customWidth="1"/>
    <col min="11266" max="11266" width="56.5546875" style="1" customWidth="1"/>
    <col min="11267" max="11267" width="17.109375" style="1" customWidth="1"/>
    <col min="11268" max="11268" width="9.109375" style="1"/>
    <col min="11269" max="11269" width="9.33203125" style="1" bestFit="1" customWidth="1"/>
    <col min="11270" max="11520" width="9.109375" style="1"/>
    <col min="11521" max="11521" width="6.44140625" style="1" customWidth="1"/>
    <col min="11522" max="11522" width="56.5546875" style="1" customWidth="1"/>
    <col min="11523" max="11523" width="17.109375" style="1" customWidth="1"/>
    <col min="11524" max="11524" width="9.109375" style="1"/>
    <col min="11525" max="11525" width="9.33203125" style="1" bestFit="1" customWidth="1"/>
    <col min="11526" max="11776" width="9.109375" style="1"/>
    <col min="11777" max="11777" width="6.44140625" style="1" customWidth="1"/>
    <col min="11778" max="11778" width="56.5546875" style="1" customWidth="1"/>
    <col min="11779" max="11779" width="17.109375" style="1" customWidth="1"/>
    <col min="11780" max="11780" width="9.109375" style="1"/>
    <col min="11781" max="11781" width="9.33203125" style="1" bestFit="1" customWidth="1"/>
    <col min="11782" max="12032" width="9.109375" style="1"/>
    <col min="12033" max="12033" width="6.44140625" style="1" customWidth="1"/>
    <col min="12034" max="12034" width="56.5546875" style="1" customWidth="1"/>
    <col min="12035" max="12035" width="17.109375" style="1" customWidth="1"/>
    <col min="12036" max="12036" width="9.109375" style="1"/>
    <col min="12037" max="12037" width="9.33203125" style="1" bestFit="1" customWidth="1"/>
    <col min="12038" max="12288" width="9.109375" style="1"/>
    <col min="12289" max="12289" width="6.44140625" style="1" customWidth="1"/>
    <col min="12290" max="12290" width="56.5546875" style="1" customWidth="1"/>
    <col min="12291" max="12291" width="17.109375" style="1" customWidth="1"/>
    <col min="12292" max="12292" width="9.109375" style="1"/>
    <col min="12293" max="12293" width="9.33203125" style="1" bestFit="1" customWidth="1"/>
    <col min="12294" max="12544" width="9.109375" style="1"/>
    <col min="12545" max="12545" width="6.44140625" style="1" customWidth="1"/>
    <col min="12546" max="12546" width="56.5546875" style="1" customWidth="1"/>
    <col min="12547" max="12547" width="17.109375" style="1" customWidth="1"/>
    <col min="12548" max="12548" width="9.109375" style="1"/>
    <col min="12549" max="12549" width="9.33203125" style="1" bestFit="1" customWidth="1"/>
    <col min="12550" max="12800" width="9.109375" style="1"/>
    <col min="12801" max="12801" width="6.44140625" style="1" customWidth="1"/>
    <col min="12802" max="12802" width="56.5546875" style="1" customWidth="1"/>
    <col min="12803" max="12803" width="17.109375" style="1" customWidth="1"/>
    <col min="12804" max="12804" width="9.109375" style="1"/>
    <col min="12805" max="12805" width="9.33203125" style="1" bestFit="1" customWidth="1"/>
    <col min="12806" max="13056" width="9.109375" style="1"/>
    <col min="13057" max="13057" width="6.44140625" style="1" customWidth="1"/>
    <col min="13058" max="13058" width="56.5546875" style="1" customWidth="1"/>
    <col min="13059" max="13059" width="17.109375" style="1" customWidth="1"/>
    <col min="13060" max="13060" width="9.109375" style="1"/>
    <col min="13061" max="13061" width="9.33203125" style="1" bestFit="1" customWidth="1"/>
    <col min="13062" max="13312" width="9.109375" style="1"/>
    <col min="13313" max="13313" width="6.44140625" style="1" customWidth="1"/>
    <col min="13314" max="13314" width="56.5546875" style="1" customWidth="1"/>
    <col min="13315" max="13315" width="17.109375" style="1" customWidth="1"/>
    <col min="13316" max="13316" width="9.109375" style="1"/>
    <col min="13317" max="13317" width="9.33203125" style="1" bestFit="1" customWidth="1"/>
    <col min="13318" max="13568" width="9.109375" style="1"/>
    <col min="13569" max="13569" width="6.44140625" style="1" customWidth="1"/>
    <col min="13570" max="13570" width="56.5546875" style="1" customWidth="1"/>
    <col min="13571" max="13571" width="17.109375" style="1" customWidth="1"/>
    <col min="13572" max="13572" width="9.109375" style="1"/>
    <col min="13573" max="13573" width="9.33203125" style="1" bestFit="1" customWidth="1"/>
    <col min="13574" max="13824" width="9.109375" style="1"/>
    <col min="13825" max="13825" width="6.44140625" style="1" customWidth="1"/>
    <col min="13826" max="13826" width="56.5546875" style="1" customWidth="1"/>
    <col min="13827" max="13827" width="17.109375" style="1" customWidth="1"/>
    <col min="13828" max="13828" width="9.109375" style="1"/>
    <col min="13829" max="13829" width="9.33203125" style="1" bestFit="1" customWidth="1"/>
    <col min="13830" max="14080" width="9.109375" style="1"/>
    <col min="14081" max="14081" width="6.44140625" style="1" customWidth="1"/>
    <col min="14082" max="14082" width="56.5546875" style="1" customWidth="1"/>
    <col min="14083" max="14083" width="17.109375" style="1" customWidth="1"/>
    <col min="14084" max="14084" width="9.109375" style="1"/>
    <col min="14085" max="14085" width="9.33203125" style="1" bestFit="1" customWidth="1"/>
    <col min="14086" max="14336" width="9.109375" style="1"/>
    <col min="14337" max="14337" width="6.44140625" style="1" customWidth="1"/>
    <col min="14338" max="14338" width="56.5546875" style="1" customWidth="1"/>
    <col min="14339" max="14339" width="17.109375" style="1" customWidth="1"/>
    <col min="14340" max="14340" width="9.109375" style="1"/>
    <col min="14341" max="14341" width="9.33203125" style="1" bestFit="1" customWidth="1"/>
    <col min="14342" max="14592" width="9.109375" style="1"/>
    <col min="14593" max="14593" width="6.44140625" style="1" customWidth="1"/>
    <col min="14594" max="14594" width="56.5546875" style="1" customWidth="1"/>
    <col min="14595" max="14595" width="17.109375" style="1" customWidth="1"/>
    <col min="14596" max="14596" width="9.109375" style="1"/>
    <col min="14597" max="14597" width="9.33203125" style="1" bestFit="1" customWidth="1"/>
    <col min="14598" max="14848" width="9.109375" style="1"/>
    <col min="14849" max="14849" width="6.44140625" style="1" customWidth="1"/>
    <col min="14850" max="14850" width="56.5546875" style="1" customWidth="1"/>
    <col min="14851" max="14851" width="17.109375" style="1" customWidth="1"/>
    <col min="14852" max="14852" width="9.109375" style="1"/>
    <col min="14853" max="14853" width="9.33203125" style="1" bestFit="1" customWidth="1"/>
    <col min="14854" max="15104" width="9.109375" style="1"/>
    <col min="15105" max="15105" width="6.44140625" style="1" customWidth="1"/>
    <col min="15106" max="15106" width="56.5546875" style="1" customWidth="1"/>
    <col min="15107" max="15107" width="17.109375" style="1" customWidth="1"/>
    <col min="15108" max="15108" width="9.109375" style="1"/>
    <col min="15109" max="15109" width="9.33203125" style="1" bestFit="1" customWidth="1"/>
    <col min="15110" max="15360" width="9.109375" style="1"/>
    <col min="15361" max="15361" width="6.44140625" style="1" customWidth="1"/>
    <col min="15362" max="15362" width="56.5546875" style="1" customWidth="1"/>
    <col min="15363" max="15363" width="17.109375" style="1" customWidth="1"/>
    <col min="15364" max="15364" width="9.109375" style="1"/>
    <col min="15365" max="15365" width="9.33203125" style="1" bestFit="1" customWidth="1"/>
    <col min="15366" max="15616" width="9.109375" style="1"/>
    <col min="15617" max="15617" width="6.44140625" style="1" customWidth="1"/>
    <col min="15618" max="15618" width="56.5546875" style="1" customWidth="1"/>
    <col min="15619" max="15619" width="17.109375" style="1" customWidth="1"/>
    <col min="15620" max="15620" width="9.109375" style="1"/>
    <col min="15621" max="15621" width="9.33203125" style="1" bestFit="1" customWidth="1"/>
    <col min="15622" max="15872" width="9.109375" style="1"/>
    <col min="15873" max="15873" width="6.44140625" style="1" customWidth="1"/>
    <col min="15874" max="15874" width="56.5546875" style="1" customWidth="1"/>
    <col min="15875" max="15875" width="17.109375" style="1" customWidth="1"/>
    <col min="15876" max="15876" width="9.109375" style="1"/>
    <col min="15877" max="15877" width="9.33203125" style="1" bestFit="1" customWidth="1"/>
    <col min="15878" max="16128" width="9.109375" style="1"/>
    <col min="16129" max="16129" width="6.44140625" style="1" customWidth="1"/>
    <col min="16130" max="16130" width="56.5546875" style="1" customWidth="1"/>
    <col min="16131" max="16131" width="17.109375" style="1" customWidth="1"/>
    <col min="16132" max="16132" width="9.109375" style="1"/>
    <col min="16133" max="16133" width="9.33203125" style="1" bestFit="1" customWidth="1"/>
    <col min="16134" max="16384" width="9.109375" style="1"/>
  </cols>
  <sheetData>
    <row r="1" spans="1:18" x14ac:dyDescent="0.3">
      <c r="B1" s="138" t="s">
        <v>139</v>
      </c>
      <c r="C1" s="138"/>
    </row>
    <row r="2" spans="1:18" x14ac:dyDescent="0.3">
      <c r="B2" s="138" t="s">
        <v>140</v>
      </c>
      <c r="C2" s="138"/>
    </row>
    <row r="3" spans="1:18" x14ac:dyDescent="0.3">
      <c r="B3" s="139" t="s">
        <v>141</v>
      </c>
      <c r="C3" s="139"/>
    </row>
    <row r="4" spans="1:18" x14ac:dyDescent="0.3">
      <c r="B4" s="3"/>
      <c r="C4" s="3"/>
    </row>
    <row r="5" spans="1:18" ht="31.5" customHeight="1" x14ac:dyDescent="0.3">
      <c r="B5" s="134" t="s">
        <v>132</v>
      </c>
    </row>
    <row r="7" spans="1:18" ht="15.75" customHeight="1" x14ac:dyDescent="0.3">
      <c r="A7" s="90"/>
      <c r="B7" s="96" t="s">
        <v>0</v>
      </c>
      <c r="C7" s="97"/>
    </row>
    <row r="8" spans="1:18" ht="15.75" customHeight="1" x14ac:dyDescent="0.3">
      <c r="B8" s="91" t="s">
        <v>1</v>
      </c>
      <c r="C8" s="91"/>
      <c r="D8" s="91"/>
      <c r="E8" s="91"/>
      <c r="F8" s="91"/>
      <c r="G8" s="91"/>
      <c r="H8" s="91"/>
      <c r="I8" s="91"/>
      <c r="J8" s="91"/>
      <c r="K8" s="91"/>
      <c r="L8" s="91"/>
      <c r="M8" s="91"/>
      <c r="N8" s="91"/>
      <c r="O8" s="91"/>
      <c r="P8" s="91"/>
      <c r="Q8" s="91"/>
      <c r="R8" s="91"/>
    </row>
    <row r="9" spans="1:18" ht="21.75" customHeight="1" x14ac:dyDescent="0.3">
      <c r="D9" s="89"/>
      <c r="E9" s="89"/>
      <c r="F9" s="89"/>
      <c r="G9" s="89"/>
      <c r="H9" s="89"/>
      <c r="I9" s="89"/>
      <c r="J9" s="89"/>
      <c r="K9" s="89"/>
      <c r="L9" s="89"/>
      <c r="M9" s="89"/>
      <c r="N9" s="89"/>
    </row>
    <row r="10" spans="1:18" ht="21.75" customHeight="1" x14ac:dyDescent="0.3">
      <c r="A10" s="88"/>
      <c r="B10" s="137" t="s">
        <v>2</v>
      </c>
      <c r="C10" s="137"/>
      <c r="D10" s="89"/>
      <c r="E10" s="89"/>
      <c r="F10" s="89"/>
      <c r="G10" s="89"/>
      <c r="H10" s="89"/>
      <c r="I10" s="89"/>
      <c r="J10" s="89"/>
      <c r="K10" s="89"/>
      <c r="L10" s="89"/>
      <c r="M10" s="89"/>
      <c r="N10" s="89"/>
    </row>
    <row r="11" spans="1:18" ht="64.5" customHeight="1" x14ac:dyDescent="0.3">
      <c r="A11" s="88"/>
      <c r="B11" s="137"/>
      <c r="C11" s="137"/>
      <c r="D11" s="89"/>
      <c r="E11" s="89"/>
      <c r="F11" s="89"/>
      <c r="G11" s="89"/>
      <c r="H11" s="89"/>
      <c r="I11" s="89"/>
      <c r="J11" s="89"/>
      <c r="K11" s="89"/>
      <c r="L11" s="89"/>
      <c r="M11" s="89"/>
      <c r="N11" s="89"/>
    </row>
    <row r="12" spans="1:18" ht="16.5" customHeight="1" x14ac:dyDescent="0.3">
      <c r="B12" s="1" t="s">
        <v>3</v>
      </c>
    </row>
    <row r="13" spans="1:18" x14ac:dyDescent="0.3">
      <c r="A13" s="44"/>
      <c r="B13" s="45" t="s">
        <v>4</v>
      </c>
      <c r="C13" s="44"/>
    </row>
    <row r="14" spans="1:18" x14ac:dyDescent="0.3">
      <c r="A14" s="4" t="s">
        <v>5</v>
      </c>
      <c r="B14" s="4" t="s">
        <v>6</v>
      </c>
      <c r="C14" s="4" t="s">
        <v>7</v>
      </c>
    </row>
    <row r="15" spans="1:18" x14ac:dyDescent="0.3">
      <c r="A15" s="5"/>
      <c r="B15" s="6" t="s">
        <v>8</v>
      </c>
      <c r="C15" s="7">
        <f>SUM(C16:C19)</f>
        <v>1410.2384555842291</v>
      </c>
      <c r="D15" s="8"/>
    </row>
    <row r="16" spans="1:18" x14ac:dyDescent="0.3">
      <c r="A16" s="9">
        <v>1</v>
      </c>
      <c r="B16" s="10" t="s">
        <v>136</v>
      </c>
      <c r="C16" s="11">
        <f>SUM('Darbinė lentelė_LBEK'!I50)-'Darbinė lentelė_LBEK'!I51+'Darbinė lentelė_VVKT'!I36</f>
        <v>732.29714695340499</v>
      </c>
    </row>
    <row r="17" spans="1:8" x14ac:dyDescent="0.3">
      <c r="A17" s="9">
        <v>2</v>
      </c>
      <c r="B17" s="12" t="s">
        <v>9</v>
      </c>
      <c r="C17" s="11">
        <f>SUM('Darbinė lentelė_LBEK'!I52)+'Darbinė lentelė_VVKT'!I37</f>
        <v>10.618308630824373</v>
      </c>
    </row>
    <row r="18" spans="1:8" x14ac:dyDescent="0.3">
      <c r="A18" s="9">
        <v>3</v>
      </c>
      <c r="B18" s="12" t="s">
        <v>10</v>
      </c>
      <c r="C18" s="11">
        <f>SUM('Darbinė lentelė_LBEK'!I51)</f>
        <v>667.32299999999987</v>
      </c>
    </row>
    <row r="19" spans="1:8" ht="31.2" x14ac:dyDescent="0.3">
      <c r="A19" s="9">
        <v>4</v>
      </c>
      <c r="B19" s="10" t="s">
        <v>137</v>
      </c>
      <c r="C19" s="11">
        <f>'[1]Dabartine lentele'!O36</f>
        <v>0</v>
      </c>
      <c r="H19" s="13"/>
    </row>
    <row r="20" spans="1:8" x14ac:dyDescent="0.3">
      <c r="A20" s="12"/>
      <c r="B20" s="12"/>
      <c r="C20" s="12"/>
    </row>
    <row r="21" spans="1:8" x14ac:dyDescent="0.3">
      <c r="A21" s="12"/>
      <c r="B21" s="6" t="s">
        <v>11</v>
      </c>
      <c r="C21" s="7">
        <f>SUM(C16:C19)</f>
        <v>1410.2384555842291</v>
      </c>
    </row>
    <row r="22" spans="1:8" x14ac:dyDescent="0.3">
      <c r="A22" s="12"/>
      <c r="B22" s="12"/>
      <c r="C22" s="12"/>
    </row>
    <row r="23" spans="1:8" x14ac:dyDescent="0.3">
      <c r="A23" s="12"/>
      <c r="B23" s="12"/>
      <c r="C23" s="12"/>
    </row>
    <row r="24" spans="1:8" x14ac:dyDescent="0.3">
      <c r="A24" s="12"/>
      <c r="B24" s="6" t="s">
        <v>12</v>
      </c>
      <c r="C24" s="14">
        <f>C21</f>
        <v>1410.2384555842291</v>
      </c>
    </row>
    <row r="25" spans="1:8" hidden="1" x14ac:dyDescent="0.3"/>
    <row r="27" spans="1:8" hidden="1" x14ac:dyDescent="0.3">
      <c r="A27" s="1" t="s">
        <v>13</v>
      </c>
      <c r="C27" s="3"/>
    </row>
    <row r="28" spans="1:8" hidden="1" x14ac:dyDescent="0.3"/>
    <row r="29" spans="1:8" hidden="1" x14ac:dyDescent="0.3"/>
    <row r="30" spans="1:8" s="2" customFormat="1" ht="13.5" customHeight="1" x14ac:dyDescent="0.3">
      <c r="A30" s="135" t="s">
        <v>138</v>
      </c>
      <c r="B30" s="135"/>
      <c r="C30" s="43"/>
    </row>
    <row r="31" spans="1:8" x14ac:dyDescent="0.3">
      <c r="A31" s="138" t="s">
        <v>148</v>
      </c>
      <c r="B31" s="138"/>
    </row>
    <row r="32" spans="1:8" x14ac:dyDescent="0.3">
      <c r="D32" s="1">
        <v>0.22</v>
      </c>
    </row>
  </sheetData>
  <mergeCells count="5">
    <mergeCell ref="B10:C11"/>
    <mergeCell ref="B1:C1"/>
    <mergeCell ref="B2:C2"/>
    <mergeCell ref="B3:C3"/>
    <mergeCell ref="A31:B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2"/>
  <sheetViews>
    <sheetView zoomScaleNormal="100" workbookViewId="0">
      <selection activeCell="C58" sqref="C58"/>
    </sheetView>
  </sheetViews>
  <sheetFormatPr defaultColWidth="9.109375" defaultRowHeight="13.2" x14ac:dyDescent="0.25"/>
  <cols>
    <col min="1" max="1" width="6.6640625" style="15" customWidth="1"/>
    <col min="2" max="2" width="47.5546875" style="15" customWidth="1"/>
    <col min="3" max="3" width="12.6640625" style="82" customWidth="1"/>
    <col min="4" max="4" width="4.5546875" style="87" customWidth="1"/>
    <col min="5" max="5" width="4.5546875" style="15" customWidth="1"/>
    <col min="6" max="6" width="8.6640625" style="15" customWidth="1"/>
    <col min="7" max="7" width="8.109375" style="15" customWidth="1"/>
    <col min="8" max="8" width="8.5546875" style="15" customWidth="1"/>
    <col min="9" max="9" width="7.6640625" style="15" customWidth="1"/>
    <col min="10" max="10" width="7.33203125" style="15" customWidth="1"/>
    <col min="11" max="11" width="5.77734375" style="15" customWidth="1"/>
    <col min="12" max="12" width="6.33203125" style="15" customWidth="1"/>
    <col min="13" max="13" width="5.88671875" style="15" customWidth="1"/>
    <col min="14" max="14" width="6.21875" style="15" customWidth="1"/>
    <col min="15" max="27" width="10.6640625" style="15" customWidth="1"/>
    <col min="28" max="16384" width="9.109375" style="15"/>
  </cols>
  <sheetData>
    <row r="1" spans="1:14" s="40" customFormat="1" ht="15" customHeight="1" x14ac:dyDescent="0.25">
      <c r="C1" s="157" t="s">
        <v>142</v>
      </c>
      <c r="D1" s="157"/>
      <c r="E1" s="157"/>
      <c r="F1" s="157"/>
      <c r="G1" s="157"/>
      <c r="H1" s="157"/>
      <c r="I1" s="157"/>
      <c r="J1" s="157"/>
      <c r="K1" s="157"/>
      <c r="L1" s="157"/>
      <c r="M1" s="157"/>
      <c r="N1" s="157"/>
    </row>
    <row r="2" spans="1:14" s="40" customFormat="1" ht="14.4" customHeight="1" x14ac:dyDescent="0.25">
      <c r="C2" s="157" t="s">
        <v>143</v>
      </c>
      <c r="D2" s="157"/>
      <c r="E2" s="157"/>
      <c r="F2" s="157"/>
      <c r="G2" s="157"/>
      <c r="H2" s="157"/>
      <c r="I2" s="157"/>
      <c r="J2" s="157"/>
      <c r="K2" s="157"/>
      <c r="L2" s="157"/>
      <c r="M2" s="157"/>
      <c r="N2" s="157"/>
    </row>
    <row r="3" spans="1:14" s="40" customFormat="1" ht="14.4" customHeight="1" x14ac:dyDescent="0.25">
      <c r="C3" s="157" t="s">
        <v>144</v>
      </c>
      <c r="D3" s="157"/>
      <c r="E3" s="157"/>
      <c r="F3" s="157"/>
      <c r="G3" s="157"/>
      <c r="H3" s="157"/>
      <c r="I3" s="157"/>
      <c r="J3" s="157"/>
      <c r="K3" s="157"/>
      <c r="L3" s="157"/>
      <c r="M3" s="157"/>
      <c r="N3" s="157"/>
    </row>
    <row r="4" spans="1:14" s="41" customFormat="1" x14ac:dyDescent="0.25">
      <c r="B4" s="41" t="s">
        <v>135</v>
      </c>
      <c r="D4" s="83"/>
    </row>
    <row r="5" spans="1:14" x14ac:dyDescent="0.25">
      <c r="A5" s="27"/>
      <c r="B5" s="27"/>
      <c r="C5" s="92"/>
      <c r="D5" s="93"/>
      <c r="E5" s="27"/>
      <c r="F5" s="27"/>
      <c r="G5" s="27"/>
      <c r="H5" s="27"/>
      <c r="I5" s="27"/>
      <c r="J5" s="27"/>
      <c r="K5" s="27"/>
      <c r="L5" s="27"/>
      <c r="M5" s="27"/>
      <c r="N5" s="27"/>
    </row>
    <row r="6" spans="1:14" ht="0.75" customHeight="1" x14ac:dyDescent="0.25">
      <c r="A6" s="27"/>
      <c r="B6" s="27"/>
      <c r="C6" s="92"/>
      <c r="D6" s="93"/>
      <c r="E6" s="27"/>
      <c r="F6" s="27"/>
      <c r="G6" s="27"/>
      <c r="H6" s="27"/>
      <c r="I6" s="27"/>
      <c r="J6" s="27"/>
      <c r="K6" s="27"/>
      <c r="L6" s="27"/>
      <c r="M6" s="27"/>
      <c r="N6" s="27"/>
    </row>
    <row r="7" spans="1:14" ht="3.75" customHeight="1" x14ac:dyDescent="0.25">
      <c r="A7" s="162"/>
      <c r="B7" s="163"/>
      <c r="C7" s="163"/>
      <c r="D7" s="163"/>
      <c r="E7" s="163"/>
      <c r="F7" s="163"/>
      <c r="G7" s="163"/>
      <c r="H7" s="163"/>
      <c r="I7" s="163"/>
      <c r="J7" s="163"/>
      <c r="K7" s="163"/>
      <c r="L7" s="163"/>
      <c r="M7" s="163"/>
      <c r="N7" s="163"/>
    </row>
    <row r="8" spans="1:14" ht="18.75" customHeight="1" x14ac:dyDescent="0.25">
      <c r="A8" s="162" t="s">
        <v>14</v>
      </c>
      <c r="B8" s="163"/>
      <c r="C8" s="163"/>
      <c r="D8" s="163"/>
      <c r="E8" s="163"/>
      <c r="F8" s="163"/>
      <c r="G8" s="163"/>
      <c r="H8" s="163"/>
      <c r="I8" s="163"/>
      <c r="J8" s="163"/>
      <c r="K8" s="163"/>
      <c r="L8" s="163"/>
      <c r="M8" s="163"/>
      <c r="N8" s="163"/>
    </row>
    <row r="9" spans="1:14" ht="15" customHeight="1" x14ac:dyDescent="0.25">
      <c r="A9" s="162" t="s">
        <v>15</v>
      </c>
      <c r="B9" s="163"/>
      <c r="C9" s="163"/>
      <c r="D9" s="163"/>
      <c r="E9" s="163"/>
      <c r="F9" s="163"/>
      <c r="G9" s="163"/>
      <c r="H9" s="163"/>
      <c r="I9" s="163"/>
      <c r="J9" s="163"/>
      <c r="K9" s="163"/>
      <c r="L9" s="163"/>
      <c r="M9" s="163"/>
      <c r="N9" s="163"/>
    </row>
    <row r="10" spans="1:14" ht="26.4" x14ac:dyDescent="0.25">
      <c r="A10" s="95" t="s">
        <v>16</v>
      </c>
      <c r="B10" s="94" t="s">
        <v>0</v>
      </c>
      <c r="C10" s="161"/>
      <c r="D10" s="161"/>
      <c r="E10" s="161"/>
      <c r="F10" s="161"/>
      <c r="G10" s="161"/>
      <c r="H10" s="161"/>
      <c r="I10" s="161"/>
      <c r="J10" s="161"/>
      <c r="K10" s="161"/>
      <c r="L10" s="161"/>
      <c r="M10" s="161"/>
      <c r="N10" s="161"/>
    </row>
    <row r="11" spans="1:14" ht="58.5" customHeight="1" x14ac:dyDescent="0.25">
      <c r="A11" s="164" t="s">
        <v>2</v>
      </c>
      <c r="B11" s="165"/>
      <c r="C11" s="165"/>
      <c r="D11" s="165"/>
      <c r="E11" s="165"/>
      <c r="F11" s="165"/>
      <c r="G11" s="165"/>
      <c r="H11" s="165"/>
      <c r="I11" s="165"/>
      <c r="J11" s="165"/>
      <c r="K11" s="165"/>
      <c r="L11" s="165"/>
      <c r="M11" s="165"/>
      <c r="N11" s="165"/>
    </row>
    <row r="12" spans="1:14" ht="9" customHeight="1" x14ac:dyDescent="0.25">
      <c r="A12" s="164"/>
      <c r="B12" s="165"/>
      <c r="C12" s="165"/>
      <c r="D12" s="165"/>
      <c r="E12" s="165"/>
      <c r="F12" s="165"/>
      <c r="G12" s="165"/>
      <c r="H12" s="165"/>
      <c r="I12" s="165"/>
      <c r="J12" s="165"/>
      <c r="K12" s="165"/>
      <c r="L12" s="165"/>
      <c r="M12" s="165"/>
      <c r="N12" s="165"/>
    </row>
    <row r="13" spans="1:14" ht="16.5" hidden="1" customHeight="1" x14ac:dyDescent="0.25">
      <c r="A13" s="16"/>
      <c r="B13" s="17"/>
      <c r="C13" s="78"/>
      <c r="D13" s="17"/>
      <c r="E13" s="17"/>
      <c r="F13" s="17"/>
      <c r="G13" s="17"/>
      <c r="H13" s="17"/>
      <c r="I13" s="17"/>
      <c r="J13" s="17"/>
      <c r="K13" s="17"/>
      <c r="L13" s="17"/>
      <c r="M13" s="17"/>
      <c r="N13" s="17"/>
    </row>
    <row r="14" spans="1:14" ht="12.75" customHeight="1" x14ac:dyDescent="0.25">
      <c r="A14" s="42"/>
      <c r="B14" s="143" t="s">
        <v>17</v>
      </c>
      <c r="C14" s="145" t="s">
        <v>18</v>
      </c>
      <c r="D14" s="146"/>
      <c r="E14" s="146"/>
      <c r="F14" s="146"/>
      <c r="G14" s="146"/>
      <c r="H14" s="146"/>
      <c r="I14" s="147"/>
      <c r="J14" s="158" t="s">
        <v>19</v>
      </c>
      <c r="K14" s="158" t="s">
        <v>20</v>
      </c>
      <c r="L14" s="158" t="s">
        <v>21</v>
      </c>
      <c r="M14" s="158" t="s">
        <v>22</v>
      </c>
      <c r="N14" s="158" t="s">
        <v>23</v>
      </c>
    </row>
    <row r="15" spans="1:14" ht="27" customHeight="1" x14ac:dyDescent="0.25">
      <c r="A15" s="18" t="s">
        <v>24</v>
      </c>
      <c r="B15" s="144"/>
      <c r="C15" s="79" t="s">
        <v>25</v>
      </c>
      <c r="D15" s="20" t="s">
        <v>26</v>
      </c>
      <c r="E15" s="19" t="s">
        <v>27</v>
      </c>
      <c r="F15" s="19" t="s">
        <v>28</v>
      </c>
      <c r="G15" s="20" t="s">
        <v>29</v>
      </c>
      <c r="H15" s="20" t="s">
        <v>30</v>
      </c>
      <c r="I15" s="21" t="s">
        <v>31</v>
      </c>
      <c r="J15" s="159"/>
      <c r="K15" s="159"/>
      <c r="L15" s="159"/>
      <c r="M15" s="159"/>
      <c r="N15" s="159"/>
    </row>
    <row r="16" spans="1:14" ht="27" customHeight="1" x14ac:dyDescent="0.25">
      <c r="A16" s="46" t="s">
        <v>32</v>
      </c>
      <c r="B16" s="47" t="s">
        <v>33</v>
      </c>
      <c r="C16" s="80"/>
      <c r="D16" s="84"/>
      <c r="E16" s="48"/>
      <c r="F16" s="49"/>
      <c r="G16" s="50"/>
      <c r="H16" s="51"/>
      <c r="I16" s="51"/>
      <c r="J16" s="160"/>
      <c r="K16" s="160"/>
      <c r="L16" s="160"/>
      <c r="M16" s="160"/>
      <c r="N16" s="160"/>
    </row>
    <row r="17" spans="1:14" s="27" customFormat="1" ht="33.75" customHeight="1" x14ac:dyDescent="0.25">
      <c r="A17" s="52" t="s">
        <v>34</v>
      </c>
      <c r="B17" s="53" t="s">
        <v>35</v>
      </c>
      <c r="C17" s="54" t="s">
        <v>36</v>
      </c>
      <c r="D17" s="64">
        <v>9.1999999999999993</v>
      </c>
      <c r="E17" s="58" t="s">
        <v>37</v>
      </c>
      <c r="F17" s="55">
        <v>1628.4</v>
      </c>
      <c r="G17" s="55">
        <f>F17/167.4</f>
        <v>9.7275985663082434</v>
      </c>
      <c r="H17" s="55">
        <v>1</v>
      </c>
      <c r="I17" s="55">
        <f>G17*H17</f>
        <v>9.7275985663082434</v>
      </c>
      <c r="J17" s="73"/>
      <c r="K17" s="26"/>
      <c r="L17" s="26"/>
      <c r="M17" s="26"/>
      <c r="N17" s="26"/>
    </row>
    <row r="18" spans="1:14" s="27" customFormat="1" ht="38.25" customHeight="1" x14ac:dyDescent="0.25">
      <c r="A18" s="56" t="s">
        <v>38</v>
      </c>
      <c r="B18" s="57" t="s">
        <v>39</v>
      </c>
      <c r="C18" s="54" t="s">
        <v>36</v>
      </c>
      <c r="D18" s="64">
        <v>9.1999999999999993</v>
      </c>
      <c r="E18" s="58" t="s">
        <v>37</v>
      </c>
      <c r="F18" s="55">
        <v>1628.4</v>
      </c>
      <c r="G18" s="55">
        <f>F18/167.4</f>
        <v>9.7275985663082434</v>
      </c>
      <c r="H18" s="55">
        <v>1</v>
      </c>
      <c r="I18" s="55">
        <f t="shared" ref="I18" si="0">G18*H18</f>
        <v>9.7275985663082434</v>
      </c>
      <c r="J18" s="73"/>
      <c r="K18" s="26"/>
      <c r="L18" s="26"/>
      <c r="M18" s="26"/>
      <c r="N18" s="26"/>
    </row>
    <row r="19" spans="1:14" s="27" customFormat="1" ht="33.75" customHeight="1" x14ac:dyDescent="0.25">
      <c r="A19" s="52" t="s">
        <v>40</v>
      </c>
      <c r="B19" s="53" t="s">
        <v>41</v>
      </c>
      <c r="C19" s="54" t="s">
        <v>36</v>
      </c>
      <c r="D19" s="64">
        <v>9.1999999999999993</v>
      </c>
      <c r="E19" s="58" t="s">
        <v>37</v>
      </c>
      <c r="F19" s="55">
        <v>1628.4</v>
      </c>
      <c r="G19" s="55">
        <f t="shared" ref="G19" si="1">F19/167.4</f>
        <v>9.7275985663082434</v>
      </c>
      <c r="H19" s="55">
        <v>1.5</v>
      </c>
      <c r="I19" s="55">
        <f>G19*H19</f>
        <v>14.591397849462364</v>
      </c>
      <c r="J19" s="73"/>
      <c r="K19" s="26"/>
      <c r="L19" s="26"/>
      <c r="M19" s="26"/>
      <c r="N19" s="26"/>
    </row>
    <row r="20" spans="1:14" s="27" customFormat="1" ht="33.75" customHeight="1" x14ac:dyDescent="0.25">
      <c r="A20" s="46" t="s">
        <v>42</v>
      </c>
      <c r="B20" s="59" t="s">
        <v>43</v>
      </c>
      <c r="C20" s="59"/>
      <c r="D20" s="85"/>
      <c r="E20" s="60"/>
      <c r="F20" s="61"/>
      <c r="G20" s="62"/>
      <c r="H20" s="61"/>
      <c r="I20" s="62"/>
      <c r="J20" s="73"/>
      <c r="K20" s="26"/>
      <c r="L20" s="26"/>
      <c r="M20" s="26"/>
      <c r="N20" s="26"/>
    </row>
    <row r="21" spans="1:14" s="27" customFormat="1" ht="33.75" customHeight="1" x14ac:dyDescent="0.25">
      <c r="A21" s="52" t="s">
        <v>44</v>
      </c>
      <c r="B21" s="54" t="s">
        <v>45</v>
      </c>
      <c r="C21" s="54" t="s">
        <v>46</v>
      </c>
      <c r="D21" s="64">
        <v>9.1999999999999993</v>
      </c>
      <c r="E21" s="58" t="s">
        <v>37</v>
      </c>
      <c r="F21" s="55">
        <v>1344</v>
      </c>
      <c r="G21" s="55">
        <f>F21/167.4</f>
        <v>8.0286738351254474</v>
      </c>
      <c r="H21" s="55">
        <v>0.3</v>
      </c>
      <c r="I21" s="55">
        <f>G21*H21</f>
        <v>2.408602150537634</v>
      </c>
      <c r="J21" s="73"/>
      <c r="K21" s="26"/>
      <c r="L21" s="26"/>
      <c r="M21" s="26"/>
      <c r="N21" s="26"/>
    </row>
    <row r="22" spans="1:14" s="27" customFormat="1" ht="33.75" customHeight="1" x14ac:dyDescent="0.25">
      <c r="A22" s="52" t="s">
        <v>47</v>
      </c>
      <c r="B22" s="63" t="s">
        <v>48</v>
      </c>
      <c r="C22" s="54" t="s">
        <v>46</v>
      </c>
      <c r="D22" s="64">
        <v>9.1999999999999993</v>
      </c>
      <c r="E22" s="58" t="s">
        <v>37</v>
      </c>
      <c r="F22" s="55">
        <v>1344</v>
      </c>
      <c r="G22" s="55">
        <f t="shared" ref="G22:G25" si="2">F22/167.4</f>
        <v>8.0286738351254474</v>
      </c>
      <c r="H22" s="55">
        <v>1.5</v>
      </c>
      <c r="I22" s="55">
        <f t="shared" ref="I22:I29" si="3">G22*H22</f>
        <v>12.043010752688172</v>
      </c>
      <c r="J22" s="73"/>
      <c r="K22" s="26"/>
      <c r="L22" s="26"/>
      <c r="M22" s="26"/>
      <c r="N22" s="26"/>
    </row>
    <row r="23" spans="1:14" s="27" customFormat="1" ht="33.75" customHeight="1" x14ac:dyDescent="0.25">
      <c r="A23" s="52" t="s">
        <v>49</v>
      </c>
      <c r="B23" s="63" t="s">
        <v>50</v>
      </c>
      <c r="C23" s="54" t="s">
        <v>46</v>
      </c>
      <c r="D23" s="64">
        <v>9.1999999999999993</v>
      </c>
      <c r="E23" s="58" t="s">
        <v>37</v>
      </c>
      <c r="F23" s="55">
        <v>1344</v>
      </c>
      <c r="G23" s="55">
        <f t="shared" si="2"/>
        <v>8.0286738351254474</v>
      </c>
      <c r="H23" s="55">
        <v>0.3</v>
      </c>
      <c r="I23" s="55">
        <f t="shared" si="3"/>
        <v>2.408602150537634</v>
      </c>
      <c r="J23" s="73"/>
      <c r="K23" s="26"/>
      <c r="L23" s="26"/>
      <c r="M23" s="26"/>
      <c r="N23" s="26"/>
    </row>
    <row r="24" spans="1:14" s="27" customFormat="1" ht="33.75" customHeight="1" x14ac:dyDescent="0.25">
      <c r="A24" s="52" t="s">
        <v>51</v>
      </c>
      <c r="B24" s="63" t="s">
        <v>52</v>
      </c>
      <c r="C24" s="54" t="s">
        <v>46</v>
      </c>
      <c r="D24" s="64">
        <v>9.1999999999999993</v>
      </c>
      <c r="E24" s="58" t="s">
        <v>37</v>
      </c>
      <c r="F24" s="55">
        <v>1344</v>
      </c>
      <c r="G24" s="55">
        <f t="shared" si="2"/>
        <v>8.0286738351254474</v>
      </c>
      <c r="H24" s="55">
        <v>0.5</v>
      </c>
      <c r="I24" s="55">
        <f t="shared" si="3"/>
        <v>4.0143369175627237</v>
      </c>
      <c r="J24" s="73"/>
      <c r="K24" s="26"/>
      <c r="L24" s="26"/>
      <c r="M24" s="26"/>
      <c r="N24" s="26"/>
    </row>
    <row r="25" spans="1:14" s="27" customFormat="1" ht="33.75" customHeight="1" x14ac:dyDescent="0.25">
      <c r="A25" s="52" t="s">
        <v>53</v>
      </c>
      <c r="B25" s="54" t="s">
        <v>54</v>
      </c>
      <c r="C25" s="54" t="s">
        <v>46</v>
      </c>
      <c r="D25" s="64">
        <v>9.1999999999999993</v>
      </c>
      <c r="E25" s="64">
        <v>1</v>
      </c>
      <c r="F25" s="55">
        <v>1344</v>
      </c>
      <c r="G25" s="55">
        <f t="shared" si="2"/>
        <v>8.0286738351254474</v>
      </c>
      <c r="H25" s="55">
        <v>1</v>
      </c>
      <c r="I25" s="55">
        <f t="shared" si="3"/>
        <v>8.0286738351254474</v>
      </c>
      <c r="J25" s="73"/>
      <c r="K25" s="26"/>
      <c r="L25" s="26"/>
      <c r="M25" s="26"/>
      <c r="N25" s="26"/>
    </row>
    <row r="26" spans="1:14" s="27" customFormat="1" ht="33.75" customHeight="1" x14ac:dyDescent="0.25">
      <c r="A26" s="52" t="s">
        <v>55</v>
      </c>
      <c r="B26" s="63" t="s">
        <v>56</v>
      </c>
      <c r="C26" s="54" t="s">
        <v>57</v>
      </c>
      <c r="D26" s="64"/>
      <c r="E26" s="64">
        <v>2</v>
      </c>
      <c r="F26" s="55"/>
      <c r="G26" s="55">
        <v>116.82</v>
      </c>
      <c r="H26" s="55">
        <v>1</v>
      </c>
      <c r="I26" s="55">
        <f t="shared" si="3"/>
        <v>116.82</v>
      </c>
      <c r="J26" s="73"/>
      <c r="K26" s="26"/>
      <c r="L26" s="26"/>
      <c r="M26" s="26"/>
      <c r="N26" s="26"/>
    </row>
    <row r="27" spans="1:14" s="27" customFormat="1" ht="39" customHeight="1" x14ac:dyDescent="0.25">
      <c r="A27" s="52" t="s">
        <v>58</v>
      </c>
      <c r="B27" s="65" t="s">
        <v>59</v>
      </c>
      <c r="C27" s="54" t="s">
        <v>60</v>
      </c>
      <c r="D27" s="64"/>
      <c r="E27" s="64">
        <v>1</v>
      </c>
      <c r="F27" s="55"/>
      <c r="G27" s="55">
        <v>223.02</v>
      </c>
      <c r="H27" s="55">
        <v>0.25</v>
      </c>
      <c r="I27" s="55">
        <f t="shared" si="3"/>
        <v>55.755000000000003</v>
      </c>
      <c r="J27" s="73"/>
      <c r="K27" s="26"/>
      <c r="L27" s="26"/>
      <c r="M27" s="26"/>
      <c r="N27" s="26"/>
    </row>
    <row r="28" spans="1:14" s="27" customFormat="1" ht="33.75" customHeight="1" x14ac:dyDescent="0.25">
      <c r="A28" s="52" t="s">
        <v>61</v>
      </c>
      <c r="B28" s="63" t="s">
        <v>62</v>
      </c>
      <c r="C28" s="54" t="s">
        <v>46</v>
      </c>
      <c r="D28" s="64">
        <v>9.1999999999999993</v>
      </c>
      <c r="E28" s="64">
        <v>1</v>
      </c>
      <c r="F28" s="55">
        <v>1344</v>
      </c>
      <c r="G28" s="55">
        <f>F28/167.4</f>
        <v>8.0286738351254474</v>
      </c>
      <c r="H28" s="55">
        <v>1</v>
      </c>
      <c r="I28" s="55">
        <f t="shared" si="3"/>
        <v>8.0286738351254474</v>
      </c>
      <c r="J28" s="73"/>
      <c r="K28" s="26"/>
      <c r="L28" s="26"/>
      <c r="M28" s="26"/>
      <c r="N28" s="26"/>
    </row>
    <row r="29" spans="1:14" s="27" customFormat="1" ht="33.75" customHeight="1" x14ac:dyDescent="0.25">
      <c r="A29" s="52" t="s">
        <v>63</v>
      </c>
      <c r="B29" s="66" t="s">
        <v>64</v>
      </c>
      <c r="C29" s="57" t="s">
        <v>46</v>
      </c>
      <c r="D29" s="67">
        <v>9.1999999999999993</v>
      </c>
      <c r="E29" s="64">
        <v>1</v>
      </c>
      <c r="F29" s="55">
        <v>1344</v>
      </c>
      <c r="G29" s="55">
        <f t="shared" ref="G29" si="4">F29/167.4</f>
        <v>8.0286738351254474</v>
      </c>
      <c r="H29" s="68">
        <v>2.5</v>
      </c>
      <c r="I29" s="55">
        <f t="shared" si="3"/>
        <v>20.071684587813618</v>
      </c>
      <c r="J29" s="73"/>
      <c r="K29" s="26"/>
      <c r="L29" s="26"/>
      <c r="M29" s="26"/>
      <c r="N29" s="26"/>
    </row>
    <row r="30" spans="1:14" s="27" customFormat="1" ht="54" customHeight="1" x14ac:dyDescent="0.25">
      <c r="A30" s="52" t="s">
        <v>65</v>
      </c>
      <c r="B30" s="59" t="s">
        <v>66</v>
      </c>
      <c r="C30" s="59"/>
      <c r="D30" s="85"/>
      <c r="E30" s="69"/>
      <c r="F30" s="62"/>
      <c r="G30" s="55"/>
      <c r="H30" s="62"/>
      <c r="I30" s="62"/>
      <c r="J30" s="73"/>
      <c r="K30" s="26"/>
      <c r="L30" s="26"/>
      <c r="M30" s="26"/>
      <c r="N30" s="26"/>
    </row>
    <row r="31" spans="1:14" s="27" customFormat="1" ht="33.75" customHeight="1" x14ac:dyDescent="0.25">
      <c r="A31" s="52" t="s">
        <v>67</v>
      </c>
      <c r="B31" s="54" t="s">
        <v>50</v>
      </c>
      <c r="C31" s="54" t="s">
        <v>36</v>
      </c>
      <c r="D31" s="64">
        <v>9.1999999999999993</v>
      </c>
      <c r="E31" s="58" t="s">
        <v>37</v>
      </c>
      <c r="F31" s="55">
        <v>1628.4</v>
      </c>
      <c r="G31" s="55">
        <f>F31/167.4</f>
        <v>9.7275985663082434</v>
      </c>
      <c r="H31" s="55">
        <v>0.3</v>
      </c>
      <c r="I31" s="55">
        <f t="shared" ref="I31:I39" si="5">G31*H31</f>
        <v>2.9182795698924728</v>
      </c>
      <c r="J31" s="73"/>
      <c r="K31" s="26"/>
      <c r="L31" s="26"/>
      <c r="M31" s="26"/>
      <c r="N31" s="26"/>
    </row>
    <row r="32" spans="1:14" s="27" customFormat="1" ht="33.75" customHeight="1" x14ac:dyDescent="0.25">
      <c r="A32" s="52" t="s">
        <v>68</v>
      </c>
      <c r="B32" s="54" t="s">
        <v>69</v>
      </c>
      <c r="C32" s="54" t="s">
        <v>70</v>
      </c>
      <c r="D32" s="64"/>
      <c r="E32" s="64">
        <v>2</v>
      </c>
      <c r="F32" s="55"/>
      <c r="G32" s="55">
        <v>116.82</v>
      </c>
      <c r="H32" s="55">
        <v>2</v>
      </c>
      <c r="I32" s="55">
        <f t="shared" si="5"/>
        <v>233.64</v>
      </c>
      <c r="J32" s="73"/>
      <c r="K32" s="26"/>
      <c r="L32" s="26"/>
      <c r="M32" s="26"/>
      <c r="N32" s="26"/>
    </row>
    <row r="33" spans="1:14" s="27" customFormat="1" ht="26.4" x14ac:dyDescent="0.25">
      <c r="A33" s="56"/>
      <c r="B33" s="154" t="s">
        <v>71</v>
      </c>
      <c r="C33" s="54" t="s">
        <v>72</v>
      </c>
      <c r="D33" s="64"/>
      <c r="E33" s="64">
        <v>8</v>
      </c>
      <c r="F33" s="55"/>
      <c r="G33" s="55">
        <v>198.24</v>
      </c>
      <c r="H33" s="55">
        <v>0.3</v>
      </c>
      <c r="I33" s="55">
        <f t="shared" si="5"/>
        <v>59.472000000000001</v>
      </c>
      <c r="J33" s="73"/>
      <c r="K33" s="26"/>
      <c r="L33" s="26"/>
      <c r="M33" s="26"/>
      <c r="N33" s="26"/>
    </row>
    <row r="34" spans="1:14" ht="56.25" customHeight="1" x14ac:dyDescent="0.25">
      <c r="A34" s="70" t="s">
        <v>73</v>
      </c>
      <c r="B34" s="155"/>
      <c r="C34" s="54" t="s">
        <v>74</v>
      </c>
      <c r="D34" s="64"/>
      <c r="E34" s="64">
        <v>1</v>
      </c>
      <c r="F34" s="55"/>
      <c r="G34" s="55">
        <v>32.21</v>
      </c>
      <c r="H34" s="55">
        <v>0.3</v>
      </c>
      <c r="I34" s="55">
        <f t="shared" si="5"/>
        <v>9.6630000000000003</v>
      </c>
      <c r="J34" s="74"/>
      <c r="K34" s="29"/>
      <c r="L34" s="29"/>
      <c r="M34" s="29"/>
      <c r="N34" s="29"/>
    </row>
    <row r="35" spans="1:14" ht="26.4" x14ac:dyDescent="0.25">
      <c r="A35" s="71"/>
      <c r="B35" s="156"/>
      <c r="C35" s="54" t="s">
        <v>36</v>
      </c>
      <c r="D35" s="64">
        <v>9.1999999999999993</v>
      </c>
      <c r="E35" s="58" t="s">
        <v>37</v>
      </c>
      <c r="F35" s="55">
        <v>1628.4</v>
      </c>
      <c r="G35" s="55">
        <f>F35/167.4</f>
        <v>9.7275985663082434</v>
      </c>
      <c r="H35" s="55">
        <v>0.3</v>
      </c>
      <c r="I35" s="55">
        <f t="shared" si="5"/>
        <v>2.9182795698924728</v>
      </c>
      <c r="J35" s="74"/>
      <c r="K35" s="29"/>
      <c r="L35" s="29"/>
      <c r="M35" s="29"/>
      <c r="N35" s="29"/>
    </row>
    <row r="36" spans="1:14" ht="36" customHeight="1" x14ac:dyDescent="0.25">
      <c r="A36" s="52" t="s">
        <v>75</v>
      </c>
      <c r="B36" s="54" t="s">
        <v>76</v>
      </c>
      <c r="C36" s="54" t="s">
        <v>46</v>
      </c>
      <c r="D36" s="64">
        <v>9.1999999999999993</v>
      </c>
      <c r="E36" s="58" t="s">
        <v>37</v>
      </c>
      <c r="F36" s="55">
        <v>1628.4</v>
      </c>
      <c r="G36" s="55">
        <f t="shared" ref="G36:G37" si="6">F36/167.4</f>
        <v>9.7275985663082434</v>
      </c>
      <c r="H36" s="55">
        <v>1</v>
      </c>
      <c r="I36" s="55">
        <f t="shared" si="5"/>
        <v>9.7275985663082434</v>
      </c>
      <c r="J36" s="74"/>
      <c r="K36" s="29"/>
      <c r="L36" s="29"/>
      <c r="M36" s="29"/>
      <c r="N36" s="29"/>
    </row>
    <row r="37" spans="1:14" ht="25.5" customHeight="1" x14ac:dyDescent="0.25">
      <c r="A37" s="52" t="s">
        <v>77</v>
      </c>
      <c r="B37" s="54" t="s">
        <v>78</v>
      </c>
      <c r="C37" s="54" t="s">
        <v>46</v>
      </c>
      <c r="D37" s="64">
        <v>9.1999999999999993</v>
      </c>
      <c r="E37" s="58" t="s">
        <v>37</v>
      </c>
      <c r="F37" s="55">
        <v>1628.4</v>
      </c>
      <c r="G37" s="55">
        <f t="shared" si="6"/>
        <v>9.7275985663082434</v>
      </c>
      <c r="H37" s="55">
        <v>0.5</v>
      </c>
      <c r="I37" s="55">
        <f t="shared" si="5"/>
        <v>4.8637992831541217</v>
      </c>
      <c r="J37" s="74"/>
      <c r="K37" s="29"/>
      <c r="L37" s="29"/>
      <c r="M37" s="29"/>
      <c r="N37" s="29"/>
    </row>
    <row r="38" spans="1:14" ht="26.4" x14ac:dyDescent="0.25">
      <c r="A38" s="52" t="s">
        <v>79</v>
      </c>
      <c r="B38" s="54" t="s">
        <v>80</v>
      </c>
      <c r="C38" s="54" t="s">
        <v>81</v>
      </c>
      <c r="D38" s="64"/>
      <c r="E38" s="58" t="s">
        <v>37</v>
      </c>
      <c r="F38" s="55"/>
      <c r="G38" s="55">
        <v>53.1</v>
      </c>
      <c r="H38" s="55">
        <v>2.5</v>
      </c>
      <c r="I38" s="55">
        <f t="shared" si="5"/>
        <v>132.75</v>
      </c>
      <c r="J38" s="74"/>
      <c r="K38" s="29"/>
      <c r="L38" s="29"/>
      <c r="M38" s="29"/>
      <c r="N38" s="29"/>
    </row>
    <row r="39" spans="1:14" ht="26.25" customHeight="1" x14ac:dyDescent="0.25">
      <c r="A39" s="52" t="s">
        <v>82</v>
      </c>
      <c r="B39" s="54" t="s">
        <v>62</v>
      </c>
      <c r="C39" s="54" t="s">
        <v>83</v>
      </c>
      <c r="D39" s="64">
        <v>9.1999999999999993</v>
      </c>
      <c r="E39" s="58" t="s">
        <v>37</v>
      </c>
      <c r="F39" s="55">
        <v>1628.4</v>
      </c>
      <c r="G39" s="55">
        <f t="shared" ref="G39:G40" si="7">F39/167.4</f>
        <v>9.7275985663082434</v>
      </c>
      <c r="H39" s="55">
        <v>0.5</v>
      </c>
      <c r="I39" s="55">
        <f t="shared" si="5"/>
        <v>4.8637992831541217</v>
      </c>
      <c r="J39" s="74"/>
      <c r="K39" s="29"/>
      <c r="L39" s="29"/>
      <c r="M39" s="29"/>
      <c r="N39" s="29"/>
    </row>
    <row r="40" spans="1:14" ht="42.75" customHeight="1" x14ac:dyDescent="0.25">
      <c r="A40" s="52" t="s">
        <v>84</v>
      </c>
      <c r="B40" s="65" t="s">
        <v>85</v>
      </c>
      <c r="C40" s="54" t="s">
        <v>46</v>
      </c>
      <c r="D40" s="64">
        <v>9.1999999999999993</v>
      </c>
      <c r="E40" s="64">
        <v>1</v>
      </c>
      <c r="F40" s="55">
        <v>1628.4</v>
      </c>
      <c r="G40" s="55">
        <f t="shared" si="7"/>
        <v>9.7275985663082434</v>
      </c>
      <c r="H40" s="55">
        <v>2.5</v>
      </c>
      <c r="I40" s="55">
        <f>G40*H40</f>
        <v>24.318996415770609</v>
      </c>
      <c r="J40" s="74"/>
      <c r="K40" s="29"/>
      <c r="L40" s="29"/>
      <c r="M40" s="29"/>
      <c r="N40" s="29"/>
    </row>
    <row r="41" spans="1:14" ht="26.4" x14ac:dyDescent="0.25">
      <c r="A41" s="52" t="s">
        <v>86</v>
      </c>
      <c r="B41" s="54" t="s">
        <v>87</v>
      </c>
      <c r="C41" s="54" t="s">
        <v>36</v>
      </c>
      <c r="D41" s="64">
        <v>9.1999999999999993</v>
      </c>
      <c r="E41" s="58" t="s">
        <v>37</v>
      </c>
      <c r="F41" s="55">
        <v>1628.4</v>
      </c>
      <c r="G41" s="55">
        <f>F41/167.4</f>
        <v>9.7275985663082434</v>
      </c>
      <c r="H41" s="55">
        <v>0.4</v>
      </c>
      <c r="I41" s="55">
        <f t="shared" ref="I41" si="8">G41*H41</f>
        <v>3.8910394265232977</v>
      </c>
      <c r="J41" s="74"/>
      <c r="K41" s="29"/>
      <c r="L41" s="29"/>
      <c r="M41" s="29"/>
      <c r="N41" s="29"/>
    </row>
    <row r="42" spans="1:14" ht="32.25" customHeight="1" x14ac:dyDescent="0.25">
      <c r="A42" s="56"/>
      <c r="B42" s="154" t="s">
        <v>88</v>
      </c>
      <c r="C42" s="54" t="s">
        <v>72</v>
      </c>
      <c r="D42" s="64"/>
      <c r="E42" s="64">
        <v>8</v>
      </c>
      <c r="F42" s="55"/>
      <c r="G42" s="55">
        <v>198.24</v>
      </c>
      <c r="H42" s="55">
        <v>0.25</v>
      </c>
      <c r="I42" s="55">
        <f>G42*H42</f>
        <v>49.56</v>
      </c>
      <c r="J42" s="74"/>
      <c r="K42" s="29"/>
      <c r="L42" s="29"/>
      <c r="M42" s="29"/>
      <c r="N42" s="29"/>
    </row>
    <row r="43" spans="1:14" ht="26.4" x14ac:dyDescent="0.25">
      <c r="A43" s="70" t="s">
        <v>89</v>
      </c>
      <c r="B43" s="155"/>
      <c r="C43" s="54" t="s">
        <v>74</v>
      </c>
      <c r="D43" s="64"/>
      <c r="E43" s="64">
        <v>1</v>
      </c>
      <c r="F43" s="55"/>
      <c r="G43" s="55">
        <v>32.21</v>
      </c>
      <c r="H43" s="55">
        <v>0.3</v>
      </c>
      <c r="I43" s="55">
        <f>G43*H43</f>
        <v>9.6630000000000003</v>
      </c>
      <c r="J43" s="74"/>
      <c r="K43" s="29"/>
      <c r="L43" s="29"/>
      <c r="M43" s="29"/>
      <c r="N43" s="29"/>
    </row>
    <row r="44" spans="1:14" ht="39" customHeight="1" x14ac:dyDescent="0.25">
      <c r="A44" s="71"/>
      <c r="B44" s="156"/>
      <c r="C44" s="54" t="s">
        <v>36</v>
      </c>
      <c r="D44" s="64">
        <v>9.1999999999999993</v>
      </c>
      <c r="E44" s="58" t="s">
        <v>37</v>
      </c>
      <c r="F44" s="55">
        <v>1628.4</v>
      </c>
      <c r="G44" s="55">
        <f>F44/167.4</f>
        <v>9.7275985663082434</v>
      </c>
      <c r="H44" s="55">
        <v>0.25</v>
      </c>
      <c r="I44" s="55">
        <f>G44*H44</f>
        <v>2.4318996415770608</v>
      </c>
      <c r="J44" s="74"/>
      <c r="K44" s="29"/>
      <c r="L44" s="29"/>
      <c r="M44" s="29"/>
      <c r="N44" s="29"/>
    </row>
    <row r="45" spans="1:14" ht="26.4" x14ac:dyDescent="0.25">
      <c r="A45" s="52" t="s">
        <v>90</v>
      </c>
      <c r="B45" s="54" t="s">
        <v>62</v>
      </c>
      <c r="C45" s="54" t="s">
        <v>36</v>
      </c>
      <c r="D45" s="64">
        <v>9.1999999999999993</v>
      </c>
      <c r="E45" s="58" t="s">
        <v>37</v>
      </c>
      <c r="F45" s="55">
        <v>1628.4</v>
      </c>
      <c r="G45" s="55">
        <f t="shared" ref="G45:G46" si="9">F45/167.4</f>
        <v>9.7275985663082434</v>
      </c>
      <c r="H45" s="55">
        <v>0.5</v>
      </c>
      <c r="I45" s="55">
        <f t="shared" ref="I45" si="10">G45*H45</f>
        <v>4.8637992831541217</v>
      </c>
      <c r="J45" s="74"/>
      <c r="K45" s="29"/>
      <c r="L45" s="29"/>
      <c r="M45" s="29"/>
      <c r="N45" s="29"/>
    </row>
    <row r="46" spans="1:14" ht="25.5" customHeight="1" x14ac:dyDescent="0.25">
      <c r="A46" s="56" t="s">
        <v>91</v>
      </c>
      <c r="B46" s="72" t="s">
        <v>92</v>
      </c>
      <c r="C46" s="54" t="s">
        <v>46</v>
      </c>
      <c r="D46" s="64">
        <v>9.1999999999999993</v>
      </c>
      <c r="E46" s="64">
        <v>1</v>
      </c>
      <c r="F46" s="55">
        <v>1628.4</v>
      </c>
      <c r="G46" s="55">
        <f t="shared" si="9"/>
        <v>9.7275985663082434</v>
      </c>
      <c r="H46" s="55">
        <v>3.5</v>
      </c>
      <c r="I46" s="55">
        <f>G46*H46</f>
        <v>34.046594982078851</v>
      </c>
      <c r="J46" s="74"/>
      <c r="K46" s="29"/>
      <c r="L46" s="29"/>
      <c r="M46" s="29"/>
      <c r="N46" s="29"/>
    </row>
    <row r="47" spans="1:14" ht="26.4" x14ac:dyDescent="0.25">
      <c r="A47" s="52" t="s">
        <v>93</v>
      </c>
      <c r="B47" s="54" t="s">
        <v>94</v>
      </c>
      <c r="C47" s="54" t="s">
        <v>95</v>
      </c>
      <c r="D47" s="64">
        <v>17</v>
      </c>
      <c r="E47" s="58" t="s">
        <v>37</v>
      </c>
      <c r="F47" s="55">
        <v>3640.89</v>
      </c>
      <c r="G47" s="55">
        <f>F47/167.4</f>
        <v>21.749641577060931</v>
      </c>
      <c r="H47" s="55">
        <v>2</v>
      </c>
      <c r="I47" s="55">
        <f t="shared" ref="I47:I48" si="11">G47*H47</f>
        <v>43.499283154121862</v>
      </c>
      <c r="J47" s="74"/>
      <c r="K47" s="29"/>
      <c r="L47" s="29"/>
      <c r="M47" s="29"/>
      <c r="N47" s="29"/>
    </row>
    <row r="48" spans="1:14" ht="52.5" customHeight="1" x14ac:dyDescent="0.25">
      <c r="A48" s="52" t="s">
        <v>96</v>
      </c>
      <c r="B48" s="54" t="s">
        <v>97</v>
      </c>
      <c r="C48" s="54" t="s">
        <v>36</v>
      </c>
      <c r="D48" s="64">
        <v>9.1999999999999993</v>
      </c>
      <c r="E48" s="58" t="s">
        <v>37</v>
      </c>
      <c r="F48" s="55">
        <v>1628.4</v>
      </c>
      <c r="G48" s="55">
        <f>F48/167.4</f>
        <v>9.7275985663082434</v>
      </c>
      <c r="H48" s="55">
        <v>1</v>
      </c>
      <c r="I48" s="55">
        <f t="shared" si="11"/>
        <v>9.7275985663082434</v>
      </c>
      <c r="J48" s="74"/>
      <c r="K48" s="29"/>
      <c r="L48" s="29"/>
      <c r="M48" s="29"/>
      <c r="N48" s="29"/>
    </row>
    <row r="49" spans="1:14" x14ac:dyDescent="0.25">
      <c r="A49" s="30"/>
      <c r="B49" s="31"/>
      <c r="C49" s="24"/>
      <c r="D49" s="28"/>
      <c r="E49" s="28"/>
      <c r="F49" s="25"/>
      <c r="G49" s="25"/>
      <c r="H49" s="25"/>
      <c r="I49" s="25"/>
      <c r="J49" s="74"/>
      <c r="K49" s="29"/>
      <c r="L49" s="29"/>
      <c r="M49" s="29"/>
      <c r="N49" s="29"/>
    </row>
    <row r="50" spans="1:14" x14ac:dyDescent="0.25">
      <c r="A50" s="32"/>
      <c r="B50" s="148" t="s">
        <v>98</v>
      </c>
      <c r="C50" s="149"/>
      <c r="D50" s="149"/>
      <c r="E50" s="149"/>
      <c r="F50" s="149"/>
      <c r="G50" s="150"/>
      <c r="H50" s="22">
        <f t="shared" ref="H50:N50" si="12">SUM(H16:H48)</f>
        <v>30.250000000000004</v>
      </c>
      <c r="I50" s="22">
        <f t="shared" si="12"/>
        <v>906.44414695340481</v>
      </c>
      <c r="J50" s="75">
        <f t="shared" si="12"/>
        <v>0</v>
      </c>
      <c r="K50" s="23">
        <f t="shared" si="12"/>
        <v>0</v>
      </c>
      <c r="L50" s="23">
        <f t="shared" si="12"/>
        <v>0</v>
      </c>
      <c r="M50" s="23">
        <f t="shared" si="12"/>
        <v>0</v>
      </c>
      <c r="N50" s="23">
        <f t="shared" si="12"/>
        <v>0</v>
      </c>
    </row>
    <row r="51" spans="1:14" x14ac:dyDescent="0.25">
      <c r="A51" s="32"/>
      <c r="B51" s="151" t="s">
        <v>99</v>
      </c>
      <c r="C51" s="152"/>
      <c r="D51" s="152"/>
      <c r="E51" s="152"/>
      <c r="F51" s="152"/>
      <c r="G51" s="152"/>
      <c r="H51" s="33"/>
      <c r="I51" s="22">
        <f>SUM(I26:I27,I32:I34,I38,I42:I43)</f>
        <v>667.32299999999987</v>
      </c>
      <c r="J51" s="75">
        <f>SUM(J42,J37:J38, J46:J47)</f>
        <v>0</v>
      </c>
      <c r="K51" s="23">
        <f>SUM(K42,K37:K38, K46:K47)</f>
        <v>0</v>
      </c>
      <c r="L51" s="23">
        <f>SUM(L42,L37:L38, L46:L47)</f>
        <v>0</v>
      </c>
      <c r="M51" s="23">
        <f>SUM(M42,M37:M38, M46:M47)</f>
        <v>0</v>
      </c>
      <c r="N51" s="23">
        <f>SUM(N42,N37:N38, N46:N47)</f>
        <v>0</v>
      </c>
    </row>
    <row r="52" spans="1:14" x14ac:dyDescent="0.25">
      <c r="A52" s="32"/>
      <c r="B52" s="151" t="s">
        <v>100</v>
      </c>
      <c r="C52" s="152"/>
      <c r="D52" s="152"/>
      <c r="E52" s="152"/>
      <c r="F52" s="152"/>
      <c r="G52" s="152"/>
      <c r="H52" s="153"/>
      <c r="I52" s="22">
        <f>SUM(I50-I51)/100*1.45</f>
        <v>3.4672566308243717</v>
      </c>
      <c r="J52" s="75">
        <f t="shared" ref="J52:N52" si="13">SUM(J50-J51)/100*1.45</f>
        <v>0</v>
      </c>
      <c r="K52" s="23">
        <f t="shared" si="13"/>
        <v>0</v>
      </c>
      <c r="L52" s="23">
        <f t="shared" si="13"/>
        <v>0</v>
      </c>
      <c r="M52" s="23">
        <f t="shared" si="13"/>
        <v>0</v>
      </c>
      <c r="N52" s="23">
        <f t="shared" si="13"/>
        <v>0</v>
      </c>
    </row>
    <row r="53" spans="1:14" ht="13.8" thickBot="1" x14ac:dyDescent="0.3">
      <c r="A53" s="34"/>
      <c r="B53" s="140" t="s">
        <v>101</v>
      </c>
      <c r="C53" s="141"/>
      <c r="D53" s="141"/>
      <c r="E53" s="141"/>
      <c r="F53" s="141"/>
      <c r="G53" s="141"/>
      <c r="H53" s="142"/>
      <c r="I53" s="77">
        <f>I50+I52</f>
        <v>909.91140358422922</v>
      </c>
      <c r="J53" s="76">
        <f t="shared" ref="J53:N53" si="14">J50+J52</f>
        <v>0</v>
      </c>
      <c r="K53" s="35">
        <f t="shared" si="14"/>
        <v>0</v>
      </c>
      <c r="L53" s="35">
        <f t="shared" si="14"/>
        <v>0</v>
      </c>
      <c r="M53" s="35">
        <f t="shared" si="14"/>
        <v>0</v>
      </c>
      <c r="N53" s="35">
        <f t="shared" si="14"/>
        <v>0</v>
      </c>
    </row>
    <row r="54" spans="1:14" x14ac:dyDescent="0.25">
      <c r="A54" s="36"/>
      <c r="B54" s="37"/>
      <c r="C54" s="81"/>
      <c r="D54" s="36"/>
      <c r="E54" s="38"/>
      <c r="F54" s="39"/>
      <c r="G54" s="37"/>
      <c r="H54" s="37"/>
      <c r="I54" s="37"/>
    </row>
    <row r="55" spans="1:14" s="40" customFormat="1" x14ac:dyDescent="0.25">
      <c r="C55" s="136" t="s">
        <v>149</v>
      </c>
      <c r="D55" s="83"/>
    </row>
    <row r="56" spans="1:14" s="40" customFormat="1" x14ac:dyDescent="0.25">
      <c r="C56" s="136" t="s">
        <v>150</v>
      </c>
      <c r="D56" s="86"/>
    </row>
    <row r="57" spans="1:14" s="40" customFormat="1" x14ac:dyDescent="0.25">
      <c r="C57" s="136"/>
      <c r="D57" s="83" t="s">
        <v>103</v>
      </c>
    </row>
    <row r="58" spans="1:14" s="40" customFormat="1" x14ac:dyDescent="0.25">
      <c r="C58" s="136"/>
      <c r="D58" s="83"/>
    </row>
    <row r="59" spans="1:14" s="40" customFormat="1" x14ac:dyDescent="0.25">
      <c r="C59" s="136" t="s">
        <v>102</v>
      </c>
      <c r="D59" s="83"/>
    </row>
    <row r="60" spans="1:14" s="40" customFormat="1" x14ac:dyDescent="0.25">
      <c r="C60" s="136" t="s">
        <v>151</v>
      </c>
      <c r="D60" s="86"/>
    </row>
    <row r="61" spans="1:14" s="40" customFormat="1" x14ac:dyDescent="0.25">
      <c r="C61" s="41"/>
      <c r="D61" s="83" t="s">
        <v>103</v>
      </c>
    </row>
    <row r="62" spans="1:14" s="40" customFormat="1" x14ac:dyDescent="0.25">
      <c r="C62" s="41"/>
      <c r="D62" s="83"/>
    </row>
  </sheetData>
  <mergeCells count="22">
    <mergeCell ref="C1:N1"/>
    <mergeCell ref="C2:N2"/>
    <mergeCell ref="C3:N3"/>
    <mergeCell ref="J14:J16"/>
    <mergeCell ref="K14:K16"/>
    <mergeCell ref="L14:L16"/>
    <mergeCell ref="M14:M16"/>
    <mergeCell ref="N14:N16"/>
    <mergeCell ref="C10:N10"/>
    <mergeCell ref="A8:N8"/>
    <mergeCell ref="A7:N7"/>
    <mergeCell ref="A9:N9"/>
    <mergeCell ref="A12:N12"/>
    <mergeCell ref="A11:N11"/>
    <mergeCell ref="B53:H53"/>
    <mergeCell ref="B14:B15"/>
    <mergeCell ref="C14:I14"/>
    <mergeCell ref="B50:G50"/>
    <mergeCell ref="B51:G51"/>
    <mergeCell ref="B52:H52"/>
    <mergeCell ref="B33:B35"/>
    <mergeCell ref="B42:B44"/>
  </mergeCells>
  <pageMargins left="0.11811023622047245" right="0.11811023622047245" top="0.15748031496062992" bottom="0.15748031496062992"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7"/>
  <sheetViews>
    <sheetView tabSelected="1" zoomScaleNormal="100" workbookViewId="0">
      <selection activeCell="C3" sqref="C3:N3"/>
    </sheetView>
  </sheetViews>
  <sheetFormatPr defaultColWidth="9.109375" defaultRowHeight="13.2" x14ac:dyDescent="0.25"/>
  <cols>
    <col min="1" max="1" width="7" style="15" customWidth="1"/>
    <col min="2" max="2" width="43.88671875" style="15" customWidth="1"/>
    <col min="3" max="3" width="12.6640625" style="15" customWidth="1"/>
    <col min="4" max="5" width="4.5546875" style="15" customWidth="1"/>
    <col min="6" max="6" width="7.5546875" style="15" customWidth="1"/>
    <col min="7" max="7" width="8.109375" style="15" customWidth="1"/>
    <col min="8" max="8" width="8.5546875" style="15" customWidth="1"/>
    <col min="9" max="9" width="7.6640625" style="15" customWidth="1"/>
    <col min="10" max="10" width="9.109375" style="15"/>
    <col min="11" max="14" width="6.5546875" style="15" customWidth="1"/>
    <col min="15" max="16384" width="9.109375" style="15"/>
  </cols>
  <sheetData>
    <row r="1" spans="1:14" s="40" customFormat="1" x14ac:dyDescent="0.25">
      <c r="C1" s="157" t="s">
        <v>145</v>
      </c>
      <c r="D1" s="157"/>
      <c r="E1" s="157"/>
      <c r="F1" s="157"/>
      <c r="G1" s="157"/>
      <c r="H1" s="157"/>
      <c r="I1" s="157"/>
      <c r="J1" s="157"/>
      <c r="K1" s="157"/>
      <c r="L1" s="157"/>
      <c r="M1" s="157"/>
      <c r="N1" s="157"/>
    </row>
    <row r="2" spans="1:14" s="40" customFormat="1" ht="14.4" customHeight="1" x14ac:dyDescent="0.25">
      <c r="C2" s="157" t="s">
        <v>146</v>
      </c>
      <c r="D2" s="157"/>
      <c r="E2" s="157"/>
      <c r="F2" s="157"/>
      <c r="G2" s="157"/>
      <c r="H2" s="157"/>
      <c r="I2" s="157"/>
      <c r="J2" s="157"/>
      <c r="K2" s="157"/>
      <c r="L2" s="157"/>
      <c r="M2" s="157"/>
      <c r="N2" s="157"/>
    </row>
    <row r="3" spans="1:14" s="40" customFormat="1" ht="14.4" customHeight="1" x14ac:dyDescent="0.25">
      <c r="C3" s="157" t="s">
        <v>147</v>
      </c>
      <c r="D3" s="157"/>
      <c r="E3" s="157"/>
      <c r="F3" s="157"/>
      <c r="G3" s="157"/>
      <c r="H3" s="157"/>
      <c r="I3" s="157"/>
      <c r="J3" s="157"/>
      <c r="K3" s="157"/>
      <c r="L3" s="157"/>
      <c r="M3" s="157"/>
      <c r="N3" s="157"/>
    </row>
    <row r="4" spans="1:14" s="41" customFormat="1" x14ac:dyDescent="0.25">
      <c r="B4" s="41" t="s">
        <v>132</v>
      </c>
      <c r="D4" s="83"/>
    </row>
    <row r="5" spans="1:14" x14ac:dyDescent="0.25">
      <c r="A5" s="27"/>
      <c r="B5" s="27"/>
      <c r="C5" s="92"/>
      <c r="D5" s="93"/>
      <c r="E5" s="27"/>
      <c r="F5" s="27"/>
      <c r="G5" s="27"/>
      <c r="H5" s="27"/>
      <c r="I5" s="27"/>
      <c r="J5" s="27"/>
      <c r="K5" s="27"/>
      <c r="L5" s="27"/>
      <c r="M5" s="27"/>
      <c r="N5" s="27"/>
    </row>
    <row r="6" spans="1:14" x14ac:dyDescent="0.25">
      <c r="A6" s="27"/>
      <c r="B6" s="27"/>
      <c r="C6" s="92"/>
      <c r="D6" s="93"/>
      <c r="E6" s="27"/>
      <c r="F6" s="27"/>
      <c r="G6" s="27"/>
      <c r="H6" s="27"/>
      <c r="I6" s="27"/>
      <c r="J6" s="27"/>
      <c r="K6" s="27"/>
      <c r="L6" s="27"/>
      <c r="M6" s="27"/>
      <c r="N6" s="27"/>
    </row>
    <row r="7" spans="1:14" ht="12.75" customHeight="1" x14ac:dyDescent="0.25">
      <c r="A7" s="162"/>
      <c r="B7" s="163"/>
      <c r="C7" s="163"/>
      <c r="D7" s="163"/>
      <c r="E7" s="163"/>
      <c r="F7" s="163"/>
      <c r="G7" s="163"/>
      <c r="H7" s="163"/>
      <c r="I7" s="163"/>
      <c r="J7" s="163"/>
      <c r="K7" s="163"/>
      <c r="L7" s="163"/>
      <c r="M7" s="163"/>
      <c r="N7" s="163"/>
    </row>
    <row r="8" spans="1:14" ht="12.75" customHeight="1" x14ac:dyDescent="0.25">
      <c r="A8" s="162" t="s">
        <v>14</v>
      </c>
      <c r="B8" s="163"/>
      <c r="C8" s="163"/>
      <c r="D8" s="163"/>
      <c r="E8" s="163"/>
      <c r="F8" s="163"/>
      <c r="G8" s="163"/>
      <c r="H8" s="163"/>
      <c r="I8" s="163"/>
      <c r="J8" s="163"/>
      <c r="K8" s="163"/>
      <c r="L8" s="163"/>
      <c r="M8" s="163"/>
      <c r="N8" s="163"/>
    </row>
    <row r="9" spans="1:14" ht="12.75" customHeight="1" x14ac:dyDescent="0.25">
      <c r="A9" s="162" t="s">
        <v>15</v>
      </c>
      <c r="B9" s="163"/>
      <c r="C9" s="163"/>
      <c r="D9" s="163"/>
      <c r="E9" s="163"/>
      <c r="F9" s="163"/>
      <c r="G9" s="163"/>
      <c r="H9" s="163"/>
      <c r="I9" s="163"/>
      <c r="J9" s="163"/>
      <c r="K9" s="163"/>
      <c r="L9" s="163"/>
      <c r="M9" s="163"/>
      <c r="N9" s="163"/>
    </row>
    <row r="10" spans="1:14" ht="15.6" x14ac:dyDescent="0.25">
      <c r="A10" s="95" t="s">
        <v>16</v>
      </c>
      <c r="B10" s="94" t="s">
        <v>0</v>
      </c>
      <c r="C10" s="161"/>
      <c r="D10" s="161"/>
      <c r="E10" s="161"/>
      <c r="F10" s="161"/>
      <c r="G10" s="161"/>
      <c r="H10" s="161"/>
      <c r="I10" s="161"/>
      <c r="J10" s="161"/>
      <c r="K10" s="161"/>
      <c r="L10" s="161"/>
      <c r="M10" s="161"/>
      <c r="N10" s="161"/>
    </row>
    <row r="11" spans="1:14" ht="42.75" customHeight="1" x14ac:dyDescent="0.25">
      <c r="A11" s="164" t="s">
        <v>2</v>
      </c>
      <c r="B11" s="165"/>
      <c r="C11" s="165"/>
      <c r="D11" s="165"/>
      <c r="E11" s="165"/>
      <c r="F11" s="165"/>
      <c r="G11" s="165"/>
      <c r="H11" s="165"/>
      <c r="I11" s="165"/>
      <c r="J11" s="165"/>
      <c r="K11" s="165"/>
      <c r="L11" s="165"/>
      <c r="M11" s="165"/>
      <c r="N11" s="165"/>
    </row>
    <row r="12" spans="1:14" ht="12.75" customHeight="1" x14ac:dyDescent="0.25">
      <c r="A12" s="164"/>
      <c r="B12" s="165"/>
      <c r="C12" s="165"/>
      <c r="D12" s="165"/>
      <c r="E12" s="165"/>
      <c r="F12" s="165"/>
      <c r="G12" s="165"/>
      <c r="H12" s="165"/>
      <c r="I12" s="165"/>
      <c r="J12" s="165"/>
      <c r="K12" s="165"/>
      <c r="L12" s="165"/>
      <c r="M12" s="165"/>
      <c r="N12" s="165"/>
    </row>
    <row r="13" spans="1:14" ht="12.75" customHeight="1" x14ac:dyDescent="0.25">
      <c r="A13" s="164"/>
      <c r="B13" s="165"/>
      <c r="C13" s="165"/>
      <c r="D13" s="165"/>
      <c r="E13" s="165"/>
      <c r="F13" s="165"/>
      <c r="G13" s="165"/>
      <c r="H13" s="165"/>
      <c r="I13" s="165"/>
      <c r="J13" s="165"/>
      <c r="K13" s="165"/>
      <c r="L13" s="165"/>
      <c r="M13" s="165"/>
      <c r="N13" s="165"/>
    </row>
    <row r="14" spans="1:14" ht="12.75" customHeight="1" x14ac:dyDescent="0.25">
      <c r="A14" s="16"/>
      <c r="B14" s="17"/>
      <c r="C14" s="17"/>
      <c r="D14" s="17"/>
      <c r="E14" s="17"/>
      <c r="F14" s="17"/>
      <c r="G14" s="17"/>
      <c r="H14" s="17"/>
      <c r="I14" s="17"/>
      <c r="J14" s="17"/>
      <c r="K14" s="17"/>
      <c r="L14" s="17"/>
      <c r="M14" s="17"/>
      <c r="N14" s="17"/>
    </row>
    <row r="15" spans="1:14" ht="12.75" customHeight="1" x14ac:dyDescent="0.25">
      <c r="A15" s="42"/>
      <c r="B15" s="143" t="s">
        <v>17</v>
      </c>
      <c r="C15" s="145" t="s">
        <v>18</v>
      </c>
      <c r="D15" s="146"/>
      <c r="E15" s="146"/>
      <c r="F15" s="146"/>
      <c r="G15" s="146"/>
      <c r="H15" s="146"/>
      <c r="I15" s="147"/>
      <c r="J15" s="169" t="s">
        <v>19</v>
      </c>
      <c r="K15" s="169" t="s">
        <v>20</v>
      </c>
      <c r="L15" s="169" t="s">
        <v>21</v>
      </c>
      <c r="M15" s="169" t="s">
        <v>22</v>
      </c>
      <c r="N15" s="169" t="s">
        <v>23</v>
      </c>
    </row>
    <row r="16" spans="1:14" ht="12.75" customHeight="1" x14ac:dyDescent="0.25">
      <c r="A16" s="18" t="s">
        <v>24</v>
      </c>
      <c r="B16" s="144"/>
      <c r="C16" s="99" t="s">
        <v>25</v>
      </c>
      <c r="D16" s="19" t="s">
        <v>26</v>
      </c>
      <c r="E16" s="19" t="s">
        <v>27</v>
      </c>
      <c r="F16" s="19" t="s">
        <v>28</v>
      </c>
      <c r="G16" s="20" t="s">
        <v>29</v>
      </c>
      <c r="H16" s="20" t="s">
        <v>30</v>
      </c>
      <c r="I16" s="21" t="s">
        <v>31</v>
      </c>
      <c r="J16" s="169"/>
      <c r="K16" s="169"/>
      <c r="L16" s="169"/>
      <c r="M16" s="169"/>
      <c r="N16" s="169"/>
    </row>
    <row r="17" spans="1:14" x14ac:dyDescent="0.25">
      <c r="A17" s="122" t="s">
        <v>32</v>
      </c>
      <c r="B17" s="123" t="s">
        <v>104</v>
      </c>
      <c r="C17" s="100"/>
      <c r="D17" s="101"/>
      <c r="E17" s="101"/>
      <c r="F17" s="102"/>
      <c r="G17" s="103"/>
      <c r="H17" s="22"/>
      <c r="I17" s="23"/>
      <c r="J17" s="169"/>
      <c r="K17" s="169"/>
      <c r="L17" s="169"/>
      <c r="M17" s="169"/>
      <c r="N17" s="169"/>
    </row>
    <row r="18" spans="1:14" s="27" customFormat="1" ht="26.4" x14ac:dyDescent="0.25">
      <c r="A18" s="124" t="s">
        <v>34</v>
      </c>
      <c r="B18" s="104" t="s">
        <v>105</v>
      </c>
      <c r="C18" s="24" t="s">
        <v>46</v>
      </c>
      <c r="D18" s="105">
        <v>8</v>
      </c>
      <c r="E18" s="105">
        <v>1</v>
      </c>
      <c r="F18" s="25">
        <v>1416</v>
      </c>
      <c r="G18" s="130">
        <v>8.4600000000000009</v>
      </c>
      <c r="H18" s="25">
        <v>2</v>
      </c>
      <c r="I18" s="106">
        <f>G18*H18</f>
        <v>16.920000000000002</v>
      </c>
      <c r="J18" s="98"/>
      <c r="K18" s="98"/>
      <c r="L18" s="98"/>
      <c r="M18" s="98"/>
      <c r="N18" s="98"/>
    </row>
    <row r="19" spans="1:14" s="27" customFormat="1" ht="26.4" x14ac:dyDescent="0.25">
      <c r="A19" s="124" t="s">
        <v>38</v>
      </c>
      <c r="B19" s="24" t="s">
        <v>106</v>
      </c>
      <c r="C19" s="24" t="s">
        <v>46</v>
      </c>
      <c r="D19" s="105">
        <v>8.6</v>
      </c>
      <c r="E19" s="105">
        <v>1</v>
      </c>
      <c r="F19" s="25">
        <v>1522.2</v>
      </c>
      <c r="G19" s="25">
        <v>9.09</v>
      </c>
      <c r="H19" s="25">
        <v>2</v>
      </c>
      <c r="I19" s="106">
        <f t="shared" ref="I19:I20" si="0">G19*H19</f>
        <v>18.18</v>
      </c>
      <c r="J19" s="26"/>
      <c r="K19" s="26"/>
      <c r="L19" s="26"/>
      <c r="M19" s="26"/>
      <c r="N19" s="26"/>
    </row>
    <row r="20" spans="1:14" ht="26.4" x14ac:dyDescent="0.25">
      <c r="A20" s="125" t="s">
        <v>40</v>
      </c>
      <c r="B20" s="107" t="s">
        <v>107</v>
      </c>
      <c r="C20" s="24" t="s">
        <v>108</v>
      </c>
      <c r="D20" s="28" t="s">
        <v>129</v>
      </c>
      <c r="E20" s="28" t="s">
        <v>37</v>
      </c>
      <c r="F20" s="25">
        <v>2309.85</v>
      </c>
      <c r="G20" s="25">
        <v>13.8</v>
      </c>
      <c r="H20" s="25">
        <v>2</v>
      </c>
      <c r="I20" s="106">
        <f t="shared" si="0"/>
        <v>27.6</v>
      </c>
      <c r="J20" s="26"/>
      <c r="K20" s="26"/>
      <c r="L20" s="26"/>
      <c r="M20" s="26"/>
      <c r="N20" s="26"/>
    </row>
    <row r="21" spans="1:14" ht="39.6" x14ac:dyDescent="0.25">
      <c r="A21" s="124" t="s">
        <v>42</v>
      </c>
      <c r="B21" s="108" t="s">
        <v>109</v>
      </c>
      <c r="C21" s="108"/>
      <c r="D21" s="109"/>
      <c r="E21" s="109"/>
      <c r="F21" s="110"/>
      <c r="G21" s="25"/>
      <c r="H21" s="110"/>
      <c r="I21" s="111"/>
      <c r="J21" s="29"/>
      <c r="K21" s="29"/>
      <c r="L21" s="29"/>
      <c r="M21" s="29"/>
      <c r="N21" s="29"/>
    </row>
    <row r="22" spans="1:14" ht="26.4" x14ac:dyDescent="0.25">
      <c r="A22" s="124" t="s">
        <v>44</v>
      </c>
      <c r="B22" s="112" t="s">
        <v>110</v>
      </c>
      <c r="C22" s="24" t="s">
        <v>46</v>
      </c>
      <c r="D22" s="28" t="s">
        <v>130</v>
      </c>
      <c r="E22" s="105">
        <v>1</v>
      </c>
      <c r="F22" s="25">
        <v>1416</v>
      </c>
      <c r="G22" s="25">
        <v>8.4600000000000009</v>
      </c>
      <c r="H22" s="25">
        <v>4</v>
      </c>
      <c r="I22" s="106">
        <f t="shared" ref="I22:I34" si="1">G22*H22</f>
        <v>33.840000000000003</v>
      </c>
      <c r="J22" s="29"/>
      <c r="K22" s="29"/>
      <c r="L22" s="29"/>
      <c r="M22" s="29"/>
      <c r="N22" s="29"/>
    </row>
    <row r="23" spans="1:14" ht="26.4" x14ac:dyDescent="0.25">
      <c r="A23" s="124" t="s">
        <v>47</v>
      </c>
      <c r="B23" s="113" t="s">
        <v>111</v>
      </c>
      <c r="C23" s="24" t="s">
        <v>46</v>
      </c>
      <c r="D23" s="28" t="s">
        <v>130</v>
      </c>
      <c r="E23" s="28" t="s">
        <v>37</v>
      </c>
      <c r="F23" s="25">
        <v>1416</v>
      </c>
      <c r="G23" s="25">
        <v>8.4600000000000009</v>
      </c>
      <c r="H23" s="25">
        <v>8</v>
      </c>
      <c r="I23" s="106">
        <f t="shared" si="1"/>
        <v>67.680000000000007</v>
      </c>
      <c r="J23" s="29"/>
      <c r="K23" s="29"/>
      <c r="L23" s="29"/>
      <c r="M23" s="29"/>
      <c r="N23" s="29"/>
    </row>
    <row r="24" spans="1:14" ht="26.4" x14ac:dyDescent="0.25">
      <c r="A24" s="124" t="s">
        <v>49</v>
      </c>
      <c r="B24" s="114" t="s">
        <v>112</v>
      </c>
      <c r="C24" s="24" t="s">
        <v>108</v>
      </c>
      <c r="D24" s="28" t="s">
        <v>129</v>
      </c>
      <c r="E24" s="28" t="s">
        <v>37</v>
      </c>
      <c r="F24" s="25">
        <v>2309.85</v>
      </c>
      <c r="G24" s="25">
        <v>13.8</v>
      </c>
      <c r="H24" s="25">
        <v>3.6</v>
      </c>
      <c r="I24" s="106">
        <f t="shared" si="1"/>
        <v>49.680000000000007</v>
      </c>
      <c r="J24" s="29"/>
      <c r="K24" s="29"/>
      <c r="L24" s="29"/>
      <c r="M24" s="29"/>
      <c r="N24" s="29"/>
    </row>
    <row r="25" spans="1:14" ht="26.4" x14ac:dyDescent="0.25">
      <c r="A25" s="124" t="s">
        <v>51</v>
      </c>
      <c r="B25" s="24" t="s">
        <v>113</v>
      </c>
      <c r="C25" s="24" t="s">
        <v>108</v>
      </c>
      <c r="D25" s="28" t="s">
        <v>129</v>
      </c>
      <c r="E25" s="28" t="s">
        <v>37</v>
      </c>
      <c r="F25" s="25">
        <v>2309.85</v>
      </c>
      <c r="G25" s="25">
        <v>13.8</v>
      </c>
      <c r="H25" s="25">
        <v>4</v>
      </c>
      <c r="I25" s="106">
        <f t="shared" si="1"/>
        <v>55.2</v>
      </c>
      <c r="J25" s="29"/>
      <c r="K25" s="29"/>
      <c r="L25" s="29"/>
      <c r="M25" s="29"/>
      <c r="N25" s="29"/>
    </row>
    <row r="26" spans="1:14" ht="26.4" x14ac:dyDescent="0.25">
      <c r="A26" s="124" t="s">
        <v>53</v>
      </c>
      <c r="B26" s="115" t="s">
        <v>114</v>
      </c>
      <c r="C26" s="24" t="s">
        <v>46</v>
      </c>
      <c r="D26" s="105">
        <v>8.6</v>
      </c>
      <c r="E26" s="105">
        <v>1</v>
      </c>
      <c r="F26" s="25">
        <v>1522.2</v>
      </c>
      <c r="G26" s="25">
        <v>9.1</v>
      </c>
      <c r="H26" s="25">
        <v>2</v>
      </c>
      <c r="I26" s="106">
        <f t="shared" si="1"/>
        <v>18.2</v>
      </c>
      <c r="J26" s="29"/>
      <c r="K26" s="29"/>
      <c r="L26" s="29"/>
      <c r="M26" s="29"/>
      <c r="N26" s="29"/>
    </row>
    <row r="27" spans="1:14" ht="26.4" x14ac:dyDescent="0.25">
      <c r="A27" s="124" t="s">
        <v>55</v>
      </c>
      <c r="B27" s="24" t="s">
        <v>116</v>
      </c>
      <c r="C27" s="24" t="s">
        <v>46</v>
      </c>
      <c r="D27" s="28" t="s">
        <v>130</v>
      </c>
      <c r="E27" s="28" t="s">
        <v>37</v>
      </c>
      <c r="F27" s="25">
        <v>1416</v>
      </c>
      <c r="G27" s="25">
        <v>8.4600000000000009</v>
      </c>
      <c r="H27" s="25">
        <v>2</v>
      </c>
      <c r="I27" s="106">
        <f t="shared" si="1"/>
        <v>16.920000000000002</v>
      </c>
      <c r="J27" s="29"/>
      <c r="K27" s="29"/>
      <c r="L27" s="29"/>
      <c r="M27" s="29"/>
      <c r="N27" s="29"/>
    </row>
    <row r="28" spans="1:14" ht="26.4" x14ac:dyDescent="0.25">
      <c r="A28" s="124" t="s">
        <v>58</v>
      </c>
      <c r="B28" s="114" t="s">
        <v>118</v>
      </c>
      <c r="C28" s="24" t="s">
        <v>46</v>
      </c>
      <c r="D28" s="105">
        <v>8</v>
      </c>
      <c r="E28" s="105">
        <v>1</v>
      </c>
      <c r="F28" s="25">
        <v>1416</v>
      </c>
      <c r="G28" s="25">
        <v>8.4600000000000009</v>
      </c>
      <c r="H28" s="25">
        <v>4</v>
      </c>
      <c r="I28" s="106">
        <f t="shared" si="1"/>
        <v>33.840000000000003</v>
      </c>
      <c r="J28" s="29"/>
      <c r="K28" s="29"/>
      <c r="L28" s="29"/>
      <c r="M28" s="29"/>
      <c r="N28" s="29"/>
    </row>
    <row r="29" spans="1:14" ht="26.4" x14ac:dyDescent="0.25">
      <c r="A29" s="124" t="s">
        <v>61</v>
      </c>
      <c r="B29" s="116" t="s">
        <v>120</v>
      </c>
      <c r="C29" s="24" t="s">
        <v>108</v>
      </c>
      <c r="D29" s="105">
        <v>13.05</v>
      </c>
      <c r="E29" s="105">
        <v>1</v>
      </c>
      <c r="F29" s="25">
        <v>2318.6999999999998</v>
      </c>
      <c r="G29" s="25">
        <v>13.85</v>
      </c>
      <c r="H29" s="25">
        <v>4</v>
      </c>
      <c r="I29" s="106">
        <f t="shared" si="1"/>
        <v>55.4</v>
      </c>
      <c r="J29" s="29"/>
      <c r="K29" s="29"/>
      <c r="L29" s="29"/>
      <c r="M29" s="29"/>
      <c r="N29" s="29"/>
    </row>
    <row r="30" spans="1:14" ht="26.4" x14ac:dyDescent="0.25">
      <c r="A30" s="124" t="s">
        <v>63</v>
      </c>
      <c r="B30" s="117" t="s">
        <v>122</v>
      </c>
      <c r="C30" s="24" t="s">
        <v>46</v>
      </c>
      <c r="D30" s="28" t="s">
        <v>130</v>
      </c>
      <c r="E30" s="28" t="s">
        <v>37</v>
      </c>
      <c r="F30" s="25">
        <v>1416</v>
      </c>
      <c r="G30" s="25">
        <v>8.4600000000000009</v>
      </c>
      <c r="H30" s="25">
        <v>2</v>
      </c>
      <c r="I30" s="106">
        <f t="shared" si="1"/>
        <v>16.920000000000002</v>
      </c>
      <c r="J30" s="29"/>
      <c r="K30" s="29"/>
      <c r="L30" s="29"/>
      <c r="M30" s="29"/>
      <c r="N30" s="29"/>
    </row>
    <row r="31" spans="1:14" ht="26.4" x14ac:dyDescent="0.25">
      <c r="A31" s="124" t="s">
        <v>115</v>
      </c>
      <c r="B31" s="24" t="s">
        <v>123</v>
      </c>
      <c r="C31" s="24" t="s">
        <v>46</v>
      </c>
      <c r="D31" s="28" t="s">
        <v>130</v>
      </c>
      <c r="E31" s="28" t="s">
        <v>37</v>
      </c>
      <c r="F31" s="25">
        <v>1416</v>
      </c>
      <c r="G31" s="25">
        <v>8.4600000000000009</v>
      </c>
      <c r="H31" s="25">
        <v>2</v>
      </c>
      <c r="I31" s="106">
        <f t="shared" si="1"/>
        <v>16.920000000000002</v>
      </c>
      <c r="J31" s="29"/>
      <c r="K31" s="29"/>
      <c r="L31" s="29"/>
      <c r="M31" s="29"/>
      <c r="N31" s="29"/>
    </row>
    <row r="32" spans="1:14" x14ac:dyDescent="0.25">
      <c r="A32" s="126" t="s">
        <v>117</v>
      </c>
      <c r="B32" s="118" t="s">
        <v>124</v>
      </c>
      <c r="C32" s="24" t="s">
        <v>125</v>
      </c>
      <c r="D32" s="105">
        <v>13.5</v>
      </c>
      <c r="E32" s="105">
        <v>1</v>
      </c>
      <c r="F32" s="25">
        <v>2389.5</v>
      </c>
      <c r="G32" s="25">
        <v>14.27</v>
      </c>
      <c r="H32" s="25">
        <v>1</v>
      </c>
      <c r="I32" s="106">
        <f t="shared" si="1"/>
        <v>14.27</v>
      </c>
      <c r="J32" s="29"/>
      <c r="K32" s="29"/>
      <c r="L32" s="29"/>
      <c r="M32" s="29"/>
      <c r="N32" s="29"/>
    </row>
    <row r="33" spans="1:14" ht="12.75" customHeight="1" x14ac:dyDescent="0.25">
      <c r="A33" s="127" t="s">
        <v>119</v>
      </c>
      <c r="B33" s="24" t="s">
        <v>126</v>
      </c>
      <c r="C33" s="24" t="s">
        <v>127</v>
      </c>
      <c r="D33" s="28" t="s">
        <v>131</v>
      </c>
      <c r="E33" s="28" t="s">
        <v>37</v>
      </c>
      <c r="F33" s="25">
        <v>3540</v>
      </c>
      <c r="G33" s="25">
        <v>21.15</v>
      </c>
      <c r="H33" s="25">
        <v>1</v>
      </c>
      <c r="I33" s="106">
        <f t="shared" si="1"/>
        <v>21.15</v>
      </c>
      <c r="J33" s="29"/>
      <c r="K33" s="29"/>
      <c r="L33" s="29"/>
      <c r="M33" s="29"/>
      <c r="N33" s="29"/>
    </row>
    <row r="34" spans="1:14" ht="26.4" x14ac:dyDescent="0.25">
      <c r="A34" s="128" t="s">
        <v>121</v>
      </c>
      <c r="B34" s="24" t="s">
        <v>128</v>
      </c>
      <c r="C34" s="24" t="s">
        <v>46</v>
      </c>
      <c r="D34" s="28" t="s">
        <v>130</v>
      </c>
      <c r="E34" s="28" t="s">
        <v>37</v>
      </c>
      <c r="F34" s="25">
        <v>1416</v>
      </c>
      <c r="G34" s="25">
        <v>8.4600000000000009</v>
      </c>
      <c r="H34" s="25">
        <v>3.6</v>
      </c>
      <c r="I34" s="106">
        <f t="shared" si="1"/>
        <v>30.456000000000003</v>
      </c>
      <c r="J34" s="29"/>
      <c r="K34" s="29"/>
      <c r="L34" s="29"/>
      <c r="M34" s="29"/>
      <c r="N34" s="29"/>
    </row>
    <row r="35" spans="1:14" x14ac:dyDescent="0.25">
      <c r="A35" s="30"/>
      <c r="B35" s="31"/>
      <c r="C35" s="24"/>
      <c r="D35" s="28"/>
      <c r="E35" s="28"/>
      <c r="F35" s="25"/>
      <c r="G35" s="25"/>
      <c r="H35" s="25"/>
      <c r="I35" s="106"/>
      <c r="J35" s="29"/>
      <c r="K35" s="29"/>
      <c r="L35" s="29"/>
      <c r="M35" s="29"/>
      <c r="N35" s="29"/>
    </row>
    <row r="36" spans="1:14" x14ac:dyDescent="0.25">
      <c r="A36" s="32"/>
      <c r="B36" s="148" t="s">
        <v>98</v>
      </c>
      <c r="C36" s="149"/>
      <c r="D36" s="149"/>
      <c r="E36" s="149"/>
      <c r="F36" s="149"/>
      <c r="G36" s="150"/>
      <c r="H36" s="22">
        <f t="shared" ref="H36:N36" si="2">SUM(H17:H34)</f>
        <v>47.2</v>
      </c>
      <c r="I36" s="23">
        <f t="shared" si="2"/>
        <v>493.17600000000004</v>
      </c>
      <c r="J36" s="23">
        <f t="shared" si="2"/>
        <v>0</v>
      </c>
      <c r="K36" s="23">
        <f t="shared" si="2"/>
        <v>0</v>
      </c>
      <c r="L36" s="23">
        <f t="shared" si="2"/>
        <v>0</v>
      </c>
      <c r="M36" s="23">
        <f t="shared" si="2"/>
        <v>0</v>
      </c>
      <c r="N36" s="129">
        <f t="shared" si="2"/>
        <v>0</v>
      </c>
    </row>
    <row r="37" spans="1:14" x14ac:dyDescent="0.25">
      <c r="A37" s="32"/>
      <c r="B37" s="151" t="s">
        <v>100</v>
      </c>
      <c r="C37" s="152"/>
      <c r="D37" s="152"/>
      <c r="E37" s="152"/>
      <c r="F37" s="152"/>
      <c r="G37" s="152"/>
      <c r="H37" s="153"/>
      <c r="I37" s="23">
        <f>SUM(I36)*1.45/100</f>
        <v>7.1510520000000009</v>
      </c>
      <c r="J37" s="23">
        <f t="shared" ref="J37:N37" si="3">SUM(J18:J35)</f>
        <v>0</v>
      </c>
      <c r="K37" s="23">
        <f t="shared" si="3"/>
        <v>0</v>
      </c>
      <c r="L37" s="23">
        <f t="shared" si="3"/>
        <v>0</v>
      </c>
      <c r="M37" s="23">
        <f t="shared" si="3"/>
        <v>0</v>
      </c>
      <c r="N37" s="129">
        <f t="shared" si="3"/>
        <v>0</v>
      </c>
    </row>
    <row r="38" spans="1:14" s="27" customFormat="1" x14ac:dyDescent="0.25">
      <c r="A38" s="119"/>
      <c r="B38" s="166" t="s">
        <v>101</v>
      </c>
      <c r="C38" s="167"/>
      <c r="D38" s="167"/>
      <c r="E38" s="167"/>
      <c r="F38" s="167"/>
      <c r="G38" s="167"/>
      <c r="H38" s="168"/>
      <c r="I38" s="131">
        <f t="shared" ref="I38" si="4">I36+I37</f>
        <v>500.32705200000004</v>
      </c>
      <c r="J38" s="23">
        <f t="shared" ref="J38:N38" si="5">SUM(J19:J36)</f>
        <v>0</v>
      </c>
      <c r="K38" s="23">
        <f t="shared" si="5"/>
        <v>0</v>
      </c>
      <c r="L38" s="23">
        <f t="shared" si="5"/>
        <v>0</v>
      </c>
      <c r="M38" s="23">
        <f t="shared" si="5"/>
        <v>0</v>
      </c>
      <c r="N38" s="129">
        <f t="shared" si="5"/>
        <v>0</v>
      </c>
    </row>
    <row r="39" spans="1:14" x14ac:dyDescent="0.25">
      <c r="A39" s="36"/>
      <c r="B39" s="37"/>
      <c r="C39" s="37"/>
      <c r="D39" s="38"/>
      <c r="E39" s="38"/>
      <c r="F39" s="39"/>
      <c r="G39" s="37"/>
      <c r="H39" s="37"/>
      <c r="I39" s="37"/>
    </row>
    <row r="40" spans="1:14" s="40" customFormat="1" x14ac:dyDescent="0.25">
      <c r="C40" s="132" t="s">
        <v>102</v>
      </c>
      <c r="D40" s="132"/>
      <c r="E40" s="132"/>
      <c r="F40" s="132"/>
      <c r="G40" s="132"/>
      <c r="H40" s="132"/>
    </row>
    <row r="41" spans="1:14" s="40" customFormat="1" x14ac:dyDescent="0.25">
      <c r="C41" s="132" t="s">
        <v>133</v>
      </c>
      <c r="D41" s="133"/>
      <c r="E41" s="132"/>
      <c r="F41" s="132"/>
      <c r="G41" s="132"/>
      <c r="H41" s="132"/>
    </row>
    <row r="42" spans="1:14" s="40" customFormat="1" x14ac:dyDescent="0.25">
      <c r="C42" s="132"/>
      <c r="D42" s="132" t="s">
        <v>103</v>
      </c>
      <c r="E42" s="132"/>
      <c r="F42" s="132"/>
      <c r="G42" s="132"/>
      <c r="H42" s="132"/>
    </row>
    <row r="43" spans="1:14" s="40" customFormat="1" x14ac:dyDescent="0.25">
      <c r="C43" s="132"/>
      <c r="D43" s="132"/>
      <c r="E43" s="132"/>
      <c r="F43" s="132"/>
      <c r="G43" s="132"/>
      <c r="H43" s="132"/>
    </row>
    <row r="44" spans="1:14" s="40" customFormat="1" x14ac:dyDescent="0.25">
      <c r="C44" s="132" t="s">
        <v>134</v>
      </c>
      <c r="D44" s="132"/>
      <c r="E44" s="132"/>
      <c r="F44" s="132"/>
      <c r="G44" s="132"/>
      <c r="H44" s="132"/>
    </row>
    <row r="45" spans="1:14" s="40" customFormat="1" x14ac:dyDescent="0.25">
      <c r="C45" s="120"/>
      <c r="D45" s="121"/>
    </row>
    <row r="46" spans="1:14" s="40" customFormat="1" x14ac:dyDescent="0.25">
      <c r="D46" s="40" t="s">
        <v>103</v>
      </c>
    </row>
    <row r="47" spans="1:14" s="40" customFormat="1" x14ac:dyDescent="0.25">
      <c r="C47" s="41"/>
      <c r="D47" s="83"/>
    </row>
  </sheetData>
  <mergeCells count="20">
    <mergeCell ref="B37:H37"/>
    <mergeCell ref="B38:H38"/>
    <mergeCell ref="A13:N13"/>
    <mergeCell ref="B15:B16"/>
    <mergeCell ref="C15:I15"/>
    <mergeCell ref="J15:J17"/>
    <mergeCell ref="K15:K17"/>
    <mergeCell ref="L15:L17"/>
    <mergeCell ref="M15:M17"/>
    <mergeCell ref="N15:N17"/>
    <mergeCell ref="B36:G36"/>
    <mergeCell ref="C1:N1"/>
    <mergeCell ref="C2:N2"/>
    <mergeCell ref="C3:N3"/>
    <mergeCell ref="A12:N12"/>
    <mergeCell ref="A7:N7"/>
    <mergeCell ref="A8:N8"/>
    <mergeCell ref="A9:N9"/>
    <mergeCell ref="C10:N10"/>
    <mergeCell ref="A11:N11"/>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E3B67235628E7F46AF2BA15FF369754F" ma:contentTypeVersion="8" ma:contentTypeDescription="Kurkite naują dokumentą." ma:contentTypeScope="" ma:versionID="2d8b167b2c463c95ea1b3c194aeedba3">
  <xsd:schema xmlns:xsd="http://www.w3.org/2001/XMLSchema" xmlns:xs="http://www.w3.org/2001/XMLSchema" xmlns:p="http://schemas.microsoft.com/office/2006/metadata/properties" xmlns:ns2="0cbfc325-95d3-4267-a4df-efb99666e73f" xmlns:ns3="58c78cca-ba62-460a-8b2d-a5f76cdde1ab" targetNamespace="http://schemas.microsoft.com/office/2006/metadata/properties" ma:root="true" ma:fieldsID="54516b87d2c17ee8decaada295d573ac" ns2:_="" ns3:_="">
    <xsd:import namespace="0cbfc325-95d3-4267-a4df-efb99666e73f"/>
    <xsd:import namespace="58c78cca-ba62-460a-8b2d-a5f76cdde1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fc325-95d3-4267-a4df-efb99666e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c78cca-ba62-460a-8b2d-a5f76cdde1ab"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833D0E-85A8-485F-9700-F455B4F6B186}">
  <ds:schemaRefs>
    <ds:schemaRef ds:uri="http://schemas.microsoft.com/sharepoint/v3/contenttype/forms"/>
  </ds:schemaRefs>
</ds:datastoreItem>
</file>

<file path=customXml/itemProps2.xml><?xml version="1.0" encoding="utf-8"?>
<ds:datastoreItem xmlns:ds="http://schemas.openxmlformats.org/officeDocument/2006/customXml" ds:itemID="{8B697809-C041-45FF-8BAF-7729366A22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bfc325-95d3-4267-a4df-efb99666e73f"/>
    <ds:schemaRef ds:uri="58c78cca-ba62-460a-8b2d-a5f76cdde1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376E98-68F4-43D3-8F43-585DC31154C4}">
  <ds:schemaRefs>
    <ds:schemaRef ds:uri="0cbfc325-95d3-4267-a4df-efb99666e73f"/>
    <ds:schemaRef ds:uri="http://schemas.microsoft.com/office/2006/documentManagement/types"/>
    <ds:schemaRef ds:uri="http://schemas.microsoft.com/office/2006/metadata/properties"/>
    <ds:schemaRef ds:uri="58c78cca-ba62-460a-8b2d-a5f76cdde1ab"/>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Paslaugos kaštai_LBEK</vt:lpstr>
      <vt:lpstr>Darbinė lentelė_LBEK</vt:lpstr>
      <vt:lpstr>Darbinė lentelė_VVKT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dc:creator>
  <cp:keywords/>
  <dc:description/>
  <cp:lastModifiedBy>Regina Kiselienė</cp:lastModifiedBy>
  <cp:revision/>
  <dcterms:created xsi:type="dcterms:W3CDTF">2021-07-27T12:23:30Z</dcterms:created>
  <dcterms:modified xsi:type="dcterms:W3CDTF">2022-03-21T07:39:47Z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0x010100E3B67235628E7F46AF2BA15FF369754F</vt:lpwstr>
  </property>
</Properties>
</file>