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R:\VPOS\MEDŽIAGA\POSĖDIS\"/>
    </mc:Choice>
  </mc:AlternateContent>
  <xr:revisionPtr revIDLastSave="0" documentId="8_{DA6AEC94-9CFC-44AC-ABFF-3B108622CA99}"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1" l="1"/>
  <c r="N34" i="1" s="1"/>
  <c r="N35" i="1" s="1"/>
  <c r="M31" i="1"/>
  <c r="N31" i="1" s="1"/>
  <c r="N32" i="1" s="1"/>
  <c r="M14" i="1" l="1"/>
  <c r="N14" i="1" s="1"/>
  <c r="M28" i="1"/>
  <c r="N28" i="1" s="1"/>
  <c r="N29" i="1" s="1"/>
  <c r="N15" i="1" l="1"/>
  <c r="M19" i="1"/>
  <c r="M22" i="1"/>
  <c r="M20" i="1" l="1"/>
  <c r="M25" i="1" l="1"/>
  <c r="N25" i="1" s="1"/>
  <c r="N22" i="1"/>
  <c r="M21" i="1"/>
  <c r="N21" i="1" s="1"/>
  <c r="N20" i="1"/>
  <c r="N19" i="1"/>
  <c r="N26" i="1" l="1"/>
  <c r="N12" i="1"/>
  <c r="N23" i="1"/>
  <c r="N36" i="1" l="1"/>
  <c r="N16" i="1"/>
  <c r="N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00000000-0006-0000-0000-000002000000}">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3000000}">
      <text>
        <r>
          <rPr>
            <sz val="9"/>
            <color indexed="81"/>
            <rFont val="Tahoma"/>
            <family val="2"/>
            <charset val="186"/>
          </rPr>
          <t xml:space="preserve">Nurodoma, ar reglamentuoja ES, ar LR teisės aktai
</t>
        </r>
      </text>
    </comment>
    <comment ref="F8" authorId="0" shapeId="0" xr:uid="{00000000-0006-0000-0000-000004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5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6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7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8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00000000-0006-0000-0000-000009000000}">
      <text>
        <r>
          <rPr>
            <sz val="9"/>
            <color indexed="81"/>
            <rFont val="Tahoma"/>
            <family val="2"/>
            <charset val="186"/>
          </rPr>
          <t xml:space="preserve">
Pvz., jei Tv=1 val., Cv=6 EUR, P= 1,25, F=1 kartas, L=1 ūkio subjektas, tai ANvv = 7,5 EUR</t>
        </r>
      </text>
    </comment>
    <comment ref="M16" authorId="0" shapeId="0" xr:uid="{00000000-0006-0000-0000-00000A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B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9" authorId="2" shapeId="0" xr:uid="{00000000-0006-0000-0000-00000C000000}">
      <text>
        <r>
          <rPr>
            <sz val="9"/>
            <color indexed="81"/>
            <rFont val="Tahoma"/>
            <family val="2"/>
            <charset val="186"/>
          </rPr>
          <t xml:space="preserve">
Pvz., jei Tv=1 val., Cv=6 EUR, P= 1,25, F=1 kartas, L=1 ūkio subjektas, tai ANvv = 7,5 EUR</t>
        </r>
      </text>
    </comment>
    <comment ref="M36" authorId="0" shapeId="0" xr:uid="{00000000-0006-0000-0000-00000D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<sst xmlns="http://schemas.openxmlformats.org/spreadsheetml/2006/main" count="102" uniqueCount="81">
  <si>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</si>
  <si>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</si>
  <si>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</si>
  <si>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</si>
  <si>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</si>
  <si>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</si>
  <si>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A2</t>
  </si>
  <si>
    <t>A3</t>
  </si>
  <si>
    <t>1.2.</t>
  </si>
  <si>
    <t>B1</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</si>
  <si>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</si>
  <si>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</si>
  <si>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</si>
  <si>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</si>
  <si>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</si>
  <si>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</si>
  <si>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Informacinis įpareigojimas A</t>
  </si>
  <si>
    <t>Informacinis įpareigojimas B</t>
  </si>
  <si>
    <t>Ataskaitą užpildė </t>
  </si>
  <si>
    <t>(pareigų pavadinimas)</t>
  </si>
  <si>
    <t xml:space="preserve">Vykdymo veiksmas </t>
  </si>
  <si>
    <t>Vykdymo veiksmas A1</t>
  </si>
  <si>
    <t>Vykdymo veiksmas B1</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</si>
  <si>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</si>
  <si>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</si>
  <si>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</si>
  <si>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</si>
  <si>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</si>
  <si>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</si>
  <si>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</si>
  <si>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</si>
  <si>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</si>
  <si>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</si>
  <si>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</si>
  <si>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</si>
  <si>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</si>
  <si>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</si>
  <si>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</si>
  <si>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</si>
  <si>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</si>
  <si>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</si>
  <si>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</si>
  <si>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</si>
  <si>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</si>
  <si>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</si>
  <si>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</si>
  <si>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A4</t>
  </si>
  <si>
    <t>Laikas (valandomis)</t>
  </si>
  <si>
    <t>Pridėtinės išlaidos</t>
  </si>
  <si>
    <t>Saulė Deveikytė</t>
  </si>
  <si>
    <t>Atliekų politikos grupės vyr. spec.</t>
  </si>
  <si>
    <t>Lietuvos Respublikos aplinkos ministerija</t>
  </si>
  <si>
    <t>Europos Sąjungos teisės aktai</t>
  </si>
  <si>
    <t xml:space="preserve">Tabako gaminių su filtrais ir filtrų, parduodamų naudoti kartu su tabako gaminiais, gamintojai ir importuotojai </t>
  </si>
  <si>
    <t>2.3.</t>
  </si>
  <si>
    <t>C1</t>
  </si>
  <si>
    <t>Lietuvos Respublikos pakuočių ir pakuočių atliekų tvarkymo įstatymo Nr. IX-517 (toliau - Įstatymas) 2, 5, 8, 10, 11 straipsnių ir 2 priedo pakeitimo ir Įstatymo papildymo 72 straipsniu ir 11 priedu įstatymo projektas</t>
  </si>
  <si>
    <r>
      <rPr>
        <b/>
        <sz val="10"/>
        <color theme="1"/>
        <rFont val="Times New Roman"/>
        <family val="1"/>
        <charset val="186"/>
      </rPr>
      <t>Įstatymo 5 str. 4 d.</t>
    </r>
    <r>
      <rPr>
        <sz val="10"/>
        <color theme="1"/>
        <rFont val="Times New Roman"/>
        <family val="1"/>
        <charset val="186"/>
      </rPr>
      <t>: paženklinti pagal Komisijos įgyvendinimo reglamento (ES) 2020/2151 reikalavimus</t>
    </r>
  </si>
  <si>
    <t>Vienkartinių plastikinių indelių gėrimams gamintojai ir importuotojai</t>
  </si>
  <si>
    <t>Vienkartinių plastikinių higieninių paketų (įklotų), tamponų, jų aplikatorių gamintojai ir importuotojai</t>
  </si>
  <si>
    <r>
      <rPr>
        <b/>
        <sz val="10"/>
        <color theme="1"/>
        <rFont val="Times New Roman"/>
        <family val="1"/>
        <charset val="186"/>
      </rPr>
      <t>Įstatymo 7-2 str. 1 d. 3 p.</t>
    </r>
    <r>
      <rPr>
        <sz val="10"/>
        <color theme="1"/>
        <rFont val="Times New Roman"/>
        <family val="1"/>
        <charset val="186"/>
      </rPr>
      <t>: šviesti ir informuoti visuomenę atliekų prevencijos ir tvarkymo klausimais</t>
    </r>
  </si>
  <si>
    <t xml:space="preserve">Gėrimų vienkartiniuose plastikiniuose  indeliuose ir taroje, be papildomo paruošimo tiesiai iš pakuotės vartojamo maisto vienkartinėje plastikinėje taroje, lanksčiuose pakeliuose, vyniojamojo popieriaus pakuotėse, gaminių lengvuosiuose plastikiniuose pirkinių maišeliuose gamintojai ir importuotojai </t>
  </si>
  <si>
    <r>
      <rPr>
        <b/>
        <sz val="10"/>
        <color theme="1"/>
        <rFont val="Times New Roman"/>
        <family val="1"/>
        <charset val="186"/>
      </rPr>
      <t>Įstatymo 8 str. 7 d.</t>
    </r>
    <r>
      <rPr>
        <sz val="10"/>
        <color theme="1"/>
        <rFont val="Times New Roman"/>
        <family val="1"/>
        <charset val="186"/>
      </rPr>
      <t>: informuoti vartotojus,  kad grąžinant vienkartinių pakuočių, už kurias nustatytas užstatas, atliekas, galima grąžinti ir jų kamštelius ir dangtelius</t>
    </r>
  </si>
  <si>
    <t>Vienkartinių plastikinių drėgnųjų servetėlių gamintojai ir importuotojai</t>
  </si>
  <si>
    <t>parengti ir pateikti informaciją (pvz., savo interneto svetainėje) (nuo 2023 m.)</t>
  </si>
  <si>
    <t>2021 m. rugpjūčio 26 d.</t>
  </si>
  <si>
    <t xml:space="preserve">Ūkio subjektų skaičius* </t>
  </si>
  <si>
    <t>** dizainas papildomas vieną kartą - tam pačiam ūkio subjektui dėl to paties gaminio nereikia kasmet kartoti šio veiksmo.</t>
  </si>
  <si>
    <t>* subjektų skaičius sąlyginis, nustatytas pagal surinktą esamą informaciją, kuri iki 2023 m. ir 2025 m. gali keistis (esami subjektai gali nutraukti veiklą, nauji subjektai gali pradėti veiklą).</t>
  </si>
  <si>
    <t>*** plakatas papildomas vieną kartą (nereikia kasmet kartoti šio veiksmo) parduotuvių tinklo administracijos, bet iškabinamas kiekvienoje parduotuvėje, kuri priima užstatines pakuotes.</t>
  </si>
  <si>
    <t>įterpti ženkliuką į pakuotės dizainą**</t>
  </si>
  <si>
    <t>įterpti ženkliuką į indelio dizainą**</t>
  </si>
  <si>
    <t>papildyti informacinį plakatą (nuo 2025 m.)***</t>
  </si>
  <si>
    <t>Gėrimų vienkartinėse pakuotėse, už kurias nustatytas užstatas, pardavėjai</t>
  </si>
  <si>
    <t>**** pagal turimą informaciją labiausiai tikėtinas scenarijus, kad visi gamintojai ir importuotojai šias pareigas vykdys kolektyviai (pavesdami esamoms pakuočių organizacijoms).</t>
  </si>
  <si>
    <t>2.4.</t>
  </si>
  <si>
    <t>D1</t>
  </si>
  <si>
    <r>
      <t xml:space="preserve">Įstatymo 10 str. 4-2 d. 1 p.: </t>
    </r>
    <r>
      <rPr>
        <sz val="10"/>
        <color theme="1"/>
        <rFont val="Times New Roman"/>
        <family val="1"/>
        <charset val="186"/>
      </rPr>
      <t>sudaryti sutartis su savivaldybėmis dėl šiukšlių tvarkymo finansavimo</t>
    </r>
  </si>
  <si>
    <t>sudaryti sutartis su 60 savivaldybių (kurios galios nuo 2023 m.)****</t>
  </si>
  <si>
    <t>Gėrimų vienkartiniuose plastikiniuose  indeliuose ir taroje, be papildomo paruošimo tiesiai iš pakuotės vartojamo maisto vienkartinėje plastikinėje taroje, lanksčiuose pakeliuose, vyniojamojo popieriaus pakuotėse, gaminių lengvuosiuose plastikiniuose pirkinių maišeliuose gamintojų ir importuotojų pavedimą vykdančios licencijuotos organizacijos</t>
  </si>
  <si>
    <r>
      <t xml:space="preserve">Įstatymo 10 str. 4-2 d. 2 p.: </t>
    </r>
    <r>
      <rPr>
        <sz val="10"/>
        <color theme="1"/>
        <rFont val="Times New Roman"/>
        <family val="1"/>
        <charset val="186"/>
      </rPr>
      <t>sudaryti sutartis su savivaldybėmis dėl į viešas surinkimo sistemas išmestų atliekų tvarkymo finansavimo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</si>
</sst>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20"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4" fontId="4" fillId="0" borderId="3" xfId="0" applyNumberFormat="1" applyFont="1" applyBorder="1" applyAlignment="1" applyProtection="1">
      <alignment horizontal="justify" vertical="center" wrapText="1"/>
      <protection hidden="1"/>
    </xf>
    <xf numFmtId="0" fontId="1" fillId="0" borderId="7" xfId="0" applyFont="1" applyBorder="1" applyAlignment="1" applyProtection="1">
      <alignment horizontal="right" vertical="center" wrapText="1"/>
      <protection hidden="1"/>
    </xf>
    <xf numFmtId="0" fontId="4" fillId="0" borderId="3" xfId="0" applyFont="1" applyBorder="1" applyAlignment="1" applyProtection="1">
      <alignment horizontal="right"/>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2" fontId="1" fillId="0" borderId="3" xfId="0" applyNumberFormat="1" applyFont="1" applyBorder="1" applyAlignment="1" applyProtection="1">
      <alignment horizontal="right" vertical="center" wrapText="1"/>
      <protection locked="0" hidden="1"/>
    </xf>
    <xf numFmtId="0" fontId="6" fillId="0" borderId="3" xfId="0" applyFont="1" applyBorder="1" applyAlignment="1" applyProtection="1">
      <alignment horizontal="justify" vertical="center"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1"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1" fillId="0" borderId="0" xfId="0" applyFont="1" applyBorder="1" applyAlignment="1" applyProtection="1">
      <alignment horizontal="justify" vertical="center" wrapText="1"/>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tabSelected="1" workbookViewId="0">
      <pane ySplit="8" topLeftCell="A10" activePane="bottomLeft" state="frozen"/>
      <selection pane="bottomLeft" activeCell="D34" sqref="D34"/>
    </sheetView>
  </sheetViews>
  <sheetFormatPr defaultRowHeight="14.4" x14ac:dyDescent="0.3"/>
  <cols>
    <col min="1" max="1" width="6.5546875" customWidth="1"/>
    <col min="2" max="2" width="19.21875" customWidth="1"/>
    <col min="3" max="3" width="18.88671875" customWidth="1"/>
    <col min="4" max="4" width="9.77734375" customWidth="1"/>
    <col min="6" max="6" width="7" customWidth="1"/>
    <col min="7" max="7" width="6.21875" customWidth="1"/>
    <col min="14" max="14" width="11.5546875" customWidth="1"/>
    <col min="17" max="17" width="9.77734375" bestFit="1" customWidth="1"/>
  </cols>
  <sheetData>
    <row r="1" spans="1:17" ht="14.55" x14ac:dyDescent="0.35">
      <c r="A1" s="1"/>
      <c r="C1" s="51" t="s">
        <v>51</v>
      </c>
      <c r="D1" s="51"/>
      <c r="E1" s="51"/>
      <c r="F1" s="51"/>
      <c r="G1" s="51"/>
      <c r="H1" s="51"/>
      <c r="I1" s="51"/>
      <c r="J1" s="51"/>
      <c r="K1" s="51"/>
      <c r="L1" s="51"/>
      <c r="M1" s="2"/>
      <c r="N1" s="3"/>
    </row>
    <row r="2" spans="1:17" x14ac:dyDescent="0.3">
      <c r="A2" s="52" t="s">
        <v>0</v>
      </c>
      <c r="B2" s="52"/>
      <c r="C2" s="52"/>
      <c r="D2" s="52"/>
      <c r="E2" s="52"/>
      <c r="F2" s="52"/>
      <c r="G2" s="52"/>
      <c r="H2" s="52"/>
      <c r="I2" s="52"/>
      <c r="J2" s="52"/>
      <c r="K2" s="52"/>
      <c r="L2" s="52"/>
      <c r="M2" s="52"/>
      <c r="N2" s="52"/>
    </row>
    <row r="3" spans="1:17" ht="15.45" x14ac:dyDescent="0.35">
      <c r="A3" s="4"/>
      <c r="N3" s="3"/>
    </row>
    <row r="4" spans="1:17" ht="15.6" x14ac:dyDescent="0.3">
      <c r="A4" s="53" t="s">
        <v>1</v>
      </c>
      <c r="B4" s="53"/>
      <c r="C4" s="53"/>
      <c r="D4" s="53"/>
      <c r="E4" s="53"/>
      <c r="F4" s="53"/>
      <c r="G4" s="53"/>
      <c r="H4" s="53"/>
      <c r="I4" s="53"/>
      <c r="J4" s="53"/>
      <c r="K4" s="53"/>
      <c r="L4" s="53"/>
      <c r="M4" s="53"/>
      <c r="N4" s="53"/>
    </row>
    <row r="5" spans="1:17" ht="15.6" x14ac:dyDescent="0.3">
      <c r="A5" s="5"/>
      <c r="B5" s="5"/>
      <c r="C5" s="5"/>
      <c r="D5" s="54" t="s">
        <v>65</v>
      </c>
      <c r="E5" s="55"/>
      <c r="F5" s="55"/>
      <c r="G5" s="55"/>
      <c r="H5" s="4" t="s">
        <v>29</v>
      </c>
      <c r="I5" s="6">
        <v>2</v>
      </c>
      <c r="N5" s="3"/>
    </row>
    <row r="6" spans="1:17" ht="14.55" x14ac:dyDescent="0.35">
      <c r="A6" s="7"/>
      <c r="B6" s="7"/>
      <c r="C6" s="7"/>
      <c r="D6" s="56" t="s">
        <v>23</v>
      </c>
      <c r="E6" s="56"/>
      <c r="F6" s="56"/>
      <c r="G6" s="56"/>
      <c r="N6" s="3"/>
    </row>
    <row r="7" spans="1:17" ht="65.25" customHeight="1" x14ac:dyDescent="0.3">
      <c r="A7" s="48" t="s">
        <v>56</v>
      </c>
      <c r="B7" s="49"/>
      <c r="C7" s="49"/>
      <c r="D7" s="49"/>
      <c r="E7" s="50"/>
      <c r="F7" s="48" t="s">
        <v>47</v>
      </c>
      <c r="G7" s="50"/>
      <c r="H7" s="42" t="s">
        <v>30</v>
      </c>
      <c r="I7" s="42" t="s">
        <v>48</v>
      </c>
      <c r="J7" s="42" t="s">
        <v>33</v>
      </c>
      <c r="K7" s="42" t="s">
        <v>35</v>
      </c>
      <c r="L7" s="42" t="s">
        <v>66</v>
      </c>
      <c r="M7" s="42" t="s">
        <v>39</v>
      </c>
      <c r="N7" s="43" t="s">
        <v>44</v>
      </c>
    </row>
    <row r="8" spans="1:17" ht="48" customHeight="1" x14ac:dyDescent="0.3">
      <c r="A8" s="29" t="s">
        <v>2</v>
      </c>
      <c r="B8" s="44" t="s">
        <v>15</v>
      </c>
      <c r="C8" s="29" t="s">
        <v>20</v>
      </c>
      <c r="D8" s="29" t="s">
        <v>24</v>
      </c>
      <c r="E8" s="29" t="s">
        <v>25</v>
      </c>
      <c r="F8" s="42" t="s">
        <v>27</v>
      </c>
      <c r="G8" s="42" t="s">
        <v>28</v>
      </c>
      <c r="H8" s="42" t="s">
        <v>31</v>
      </c>
      <c r="I8" s="42" t="s">
        <v>32</v>
      </c>
      <c r="J8" s="42" t="s">
        <v>34</v>
      </c>
      <c r="K8" s="42" t="s">
        <v>36</v>
      </c>
      <c r="L8" s="42" t="s">
        <v>38</v>
      </c>
      <c r="M8" s="42" t="s">
        <v>40</v>
      </c>
      <c r="N8" s="45" t="s">
        <v>45</v>
      </c>
    </row>
    <row r="9" spans="1:17" ht="24.75" customHeight="1" x14ac:dyDescent="0.3">
      <c r="A9" s="59" t="s">
        <v>3</v>
      </c>
      <c r="B9" s="60"/>
      <c r="C9" s="60"/>
      <c r="D9" s="60"/>
      <c r="E9" s="60"/>
      <c r="F9" s="60"/>
      <c r="G9" s="60"/>
      <c r="H9" s="60"/>
      <c r="I9" s="60"/>
      <c r="J9" s="60"/>
      <c r="K9" s="60"/>
      <c r="L9" s="60"/>
      <c r="M9" s="60"/>
      <c r="N9" s="61"/>
    </row>
    <row r="10" spans="1:17" ht="27" customHeight="1" x14ac:dyDescent="0.3">
      <c r="A10" s="8" t="s">
        <v>4</v>
      </c>
      <c r="B10" s="9" t="s">
        <v>16</v>
      </c>
      <c r="C10" s="9"/>
      <c r="D10" s="23"/>
      <c r="E10" s="23"/>
      <c r="F10" s="27"/>
      <c r="G10" s="27"/>
      <c r="H10" s="27"/>
      <c r="I10" s="27"/>
      <c r="J10" s="27"/>
      <c r="K10" s="27"/>
      <c r="L10" s="27"/>
      <c r="M10" s="27"/>
      <c r="N10" s="35"/>
    </row>
    <row r="11" spans="1:17" ht="27" customHeight="1" x14ac:dyDescent="0.35">
      <c r="A11" s="9" t="s">
        <v>5</v>
      </c>
      <c r="B11" s="9"/>
      <c r="C11" s="9" t="s">
        <v>21</v>
      </c>
      <c r="D11" s="23"/>
      <c r="E11" s="26"/>
      <c r="F11" s="24"/>
      <c r="G11" s="24"/>
      <c r="H11" s="25"/>
      <c r="I11" s="10"/>
      <c r="J11" s="25"/>
      <c r="K11" s="10"/>
      <c r="L11" s="10"/>
      <c r="M11" s="27"/>
      <c r="N11" s="36"/>
      <c r="Q11" s="28"/>
    </row>
    <row r="12" spans="1:17" ht="15.6" x14ac:dyDescent="0.35">
      <c r="A12" s="29"/>
      <c r="B12" s="29"/>
      <c r="C12" s="29"/>
      <c r="D12" s="30"/>
      <c r="E12" s="30"/>
      <c r="F12" s="31"/>
      <c r="G12" s="31"/>
      <c r="H12" s="32"/>
      <c r="I12" s="27"/>
      <c r="J12" s="32"/>
      <c r="K12" s="27"/>
      <c r="L12" s="27"/>
      <c r="M12" s="33" t="s">
        <v>41</v>
      </c>
      <c r="N12" s="34">
        <f>SUM(N11:N11)</f>
        <v>0</v>
      </c>
    </row>
    <row r="13" spans="1:17" ht="24" customHeight="1" x14ac:dyDescent="0.3">
      <c r="A13" s="9" t="s">
        <v>8</v>
      </c>
      <c r="B13" s="9" t="s">
        <v>17</v>
      </c>
      <c r="C13" s="9"/>
      <c r="D13" s="23"/>
      <c r="E13" s="23"/>
      <c r="F13" s="31"/>
      <c r="G13" s="31"/>
      <c r="H13" s="32"/>
      <c r="I13" s="27"/>
      <c r="J13" s="32"/>
      <c r="K13" s="27"/>
      <c r="L13" s="27"/>
      <c r="M13" s="27"/>
      <c r="N13" s="39"/>
    </row>
    <row r="14" spans="1:17" ht="24" customHeight="1" x14ac:dyDescent="0.35">
      <c r="A14" s="9" t="s">
        <v>9</v>
      </c>
      <c r="B14" s="9"/>
      <c r="C14" s="9" t="s">
        <v>22</v>
      </c>
      <c r="D14" s="23"/>
      <c r="E14" s="23"/>
      <c r="F14" s="24"/>
      <c r="G14" s="24"/>
      <c r="H14" s="25"/>
      <c r="I14" s="10"/>
      <c r="J14" s="25"/>
      <c r="K14" s="10"/>
      <c r="L14" s="10"/>
      <c r="M14" s="27">
        <f t="shared" ref="M14" si="0">K14*L14</f>
        <v>0</v>
      </c>
      <c r="N14" s="36">
        <f t="shared" ref="N14" si="1">((H14*I14*F14)+(J14*G14))*M14</f>
        <v>0</v>
      </c>
    </row>
    <row r="15" spans="1:17" ht="15.6" x14ac:dyDescent="0.35">
      <c r="A15" s="29"/>
      <c r="B15" s="29"/>
      <c r="C15" s="29"/>
      <c r="D15" s="30"/>
      <c r="E15" s="29"/>
      <c r="F15" s="31"/>
      <c r="G15" s="31"/>
      <c r="H15" s="32"/>
      <c r="I15" s="27"/>
      <c r="J15" s="32"/>
      <c r="K15" s="27"/>
      <c r="L15" s="27"/>
      <c r="M15" s="33" t="s">
        <v>41</v>
      </c>
      <c r="N15" s="34">
        <f>SUM(N14:N14)</f>
        <v>0</v>
      </c>
    </row>
    <row r="16" spans="1:17" ht="16.8" x14ac:dyDescent="0.35">
      <c r="A16" s="29"/>
      <c r="B16" s="29"/>
      <c r="C16" s="29"/>
      <c r="D16" s="30"/>
      <c r="E16" s="29"/>
      <c r="F16" s="31"/>
      <c r="G16" s="31"/>
      <c r="H16" s="32"/>
      <c r="I16" s="27"/>
      <c r="J16" s="32"/>
      <c r="K16" s="27"/>
      <c r="L16" s="27"/>
      <c r="M16" s="38" t="s">
        <v>42</v>
      </c>
      <c r="N16" s="34">
        <f>N12+N15</f>
        <v>0</v>
      </c>
    </row>
    <row r="17" spans="1:14" s="37" customFormat="1" ht="15" customHeight="1" x14ac:dyDescent="0.3">
      <c r="A17" s="59" t="s">
        <v>10</v>
      </c>
      <c r="B17" s="60"/>
      <c r="C17" s="60"/>
      <c r="D17" s="60"/>
      <c r="E17" s="60"/>
      <c r="F17" s="60"/>
      <c r="G17" s="60"/>
      <c r="H17" s="60"/>
      <c r="I17" s="60"/>
      <c r="J17" s="60"/>
      <c r="K17" s="60"/>
      <c r="L17" s="60"/>
      <c r="M17" s="60"/>
      <c r="N17" s="61"/>
    </row>
    <row r="18" spans="1:14" ht="92.4" x14ac:dyDescent="0.3">
      <c r="A18" s="8" t="s">
        <v>11</v>
      </c>
      <c r="B18" s="9" t="s">
        <v>57</v>
      </c>
      <c r="C18" s="9"/>
      <c r="D18" s="23"/>
      <c r="E18" s="23"/>
      <c r="F18" s="31"/>
      <c r="G18" s="31"/>
      <c r="H18" s="32"/>
      <c r="I18" s="27"/>
      <c r="J18" s="32"/>
      <c r="K18" s="27"/>
      <c r="L18" s="27"/>
      <c r="M18" s="27"/>
      <c r="N18" s="35"/>
    </row>
    <row r="19" spans="1:14" ht="91.8" x14ac:dyDescent="0.3">
      <c r="A19" s="9" t="s">
        <v>5</v>
      </c>
      <c r="B19" s="9"/>
      <c r="C19" s="9" t="s">
        <v>70</v>
      </c>
      <c r="D19" s="23" t="s">
        <v>53</v>
      </c>
      <c r="E19" s="23" t="s">
        <v>52</v>
      </c>
      <c r="F19" s="24">
        <v>3</v>
      </c>
      <c r="G19" s="24"/>
      <c r="H19" s="25">
        <v>6.09</v>
      </c>
      <c r="I19" s="10">
        <v>1.25</v>
      </c>
      <c r="J19" s="25"/>
      <c r="K19" s="10">
        <v>1</v>
      </c>
      <c r="L19" s="10">
        <v>5</v>
      </c>
      <c r="M19" s="27">
        <f>K19*L19</f>
        <v>5</v>
      </c>
      <c r="N19" s="36">
        <f t="shared" ref="N19:N22" si="2">((H19*I19*F19)+(J19*G19))*M19</f>
        <v>114.1875</v>
      </c>
    </row>
    <row r="20" spans="1:14" ht="61.2" x14ac:dyDescent="0.3">
      <c r="A20" s="9" t="s">
        <v>6</v>
      </c>
      <c r="B20" s="9"/>
      <c r="C20" s="9" t="s">
        <v>70</v>
      </c>
      <c r="D20" s="23" t="s">
        <v>63</v>
      </c>
      <c r="E20" s="23" t="s">
        <v>52</v>
      </c>
      <c r="F20" s="46">
        <v>1.5</v>
      </c>
      <c r="G20" s="24"/>
      <c r="H20" s="25">
        <v>6.09</v>
      </c>
      <c r="I20" s="10">
        <v>1.25</v>
      </c>
      <c r="J20" s="25"/>
      <c r="K20" s="10">
        <v>1</v>
      </c>
      <c r="L20" s="10">
        <v>10</v>
      </c>
      <c r="M20" s="27">
        <f t="shared" ref="M20:M21" si="3">K20*L20</f>
        <v>10</v>
      </c>
      <c r="N20" s="36">
        <f t="shared" si="2"/>
        <v>114.1875</v>
      </c>
    </row>
    <row r="21" spans="1:14" ht="81.599999999999994" x14ac:dyDescent="0.3">
      <c r="A21" s="9" t="s">
        <v>7</v>
      </c>
      <c r="B21" s="9"/>
      <c r="C21" s="9" t="s">
        <v>70</v>
      </c>
      <c r="D21" s="23" t="s">
        <v>59</v>
      </c>
      <c r="E21" s="23" t="s">
        <v>52</v>
      </c>
      <c r="F21" s="46">
        <v>1.5</v>
      </c>
      <c r="G21" s="24"/>
      <c r="H21" s="25">
        <v>6.09</v>
      </c>
      <c r="I21" s="10">
        <v>1.25</v>
      </c>
      <c r="J21" s="25"/>
      <c r="K21" s="10">
        <v>1</v>
      </c>
      <c r="L21" s="10">
        <v>10</v>
      </c>
      <c r="M21" s="27">
        <f t="shared" si="3"/>
        <v>10</v>
      </c>
      <c r="N21" s="36">
        <f t="shared" si="2"/>
        <v>114.1875</v>
      </c>
    </row>
    <row r="22" spans="1:14" ht="61.2" x14ac:dyDescent="0.3">
      <c r="A22" s="9" t="s">
        <v>46</v>
      </c>
      <c r="B22" s="9"/>
      <c r="C22" s="9" t="s">
        <v>71</v>
      </c>
      <c r="D22" s="23" t="s">
        <v>58</v>
      </c>
      <c r="E22" s="23" t="s">
        <v>52</v>
      </c>
      <c r="F22" s="46">
        <v>1.5</v>
      </c>
      <c r="G22" s="24"/>
      <c r="H22" s="25">
        <v>6.09</v>
      </c>
      <c r="I22" s="10">
        <v>1.25</v>
      </c>
      <c r="J22" s="25"/>
      <c r="K22" s="10">
        <v>1</v>
      </c>
      <c r="L22" s="10">
        <v>20</v>
      </c>
      <c r="M22" s="27">
        <f>K22*L22</f>
        <v>20</v>
      </c>
      <c r="N22" s="36">
        <f t="shared" si="2"/>
        <v>228.375</v>
      </c>
    </row>
    <row r="23" spans="1:14" ht="15.6" x14ac:dyDescent="0.35">
      <c r="A23" s="29"/>
      <c r="B23" s="29"/>
      <c r="C23" s="29"/>
      <c r="D23" s="30"/>
      <c r="E23" s="30"/>
      <c r="F23" s="31"/>
      <c r="G23" s="31"/>
      <c r="H23" s="32"/>
      <c r="I23" s="27"/>
      <c r="J23" s="32"/>
      <c r="K23" s="27"/>
      <c r="L23" s="27"/>
      <c r="M23" s="33" t="s">
        <v>41</v>
      </c>
      <c r="N23" s="34">
        <f>SUM(N19:N22)</f>
        <v>570.9375</v>
      </c>
    </row>
    <row r="24" spans="1:14" ht="66" x14ac:dyDescent="0.3">
      <c r="A24" s="13" t="s">
        <v>12</v>
      </c>
      <c r="B24" s="9" t="s">
        <v>60</v>
      </c>
      <c r="C24" s="9"/>
      <c r="D24" s="23"/>
      <c r="E24" s="23"/>
      <c r="F24" s="31"/>
      <c r="G24" s="31"/>
      <c r="H24" s="32"/>
      <c r="I24" s="27"/>
      <c r="J24" s="32"/>
      <c r="K24" s="27"/>
      <c r="L24" s="27"/>
      <c r="M24" s="27"/>
      <c r="N24" s="39"/>
    </row>
    <row r="25" spans="1:14" ht="275.39999999999998" x14ac:dyDescent="0.3">
      <c r="A25" s="9" t="s">
        <v>9</v>
      </c>
      <c r="B25" s="9"/>
      <c r="C25" s="9" t="s">
        <v>64</v>
      </c>
      <c r="D25" s="23" t="s">
        <v>61</v>
      </c>
      <c r="E25" s="23" t="s">
        <v>52</v>
      </c>
      <c r="F25" s="24">
        <v>1</v>
      </c>
      <c r="G25" s="24"/>
      <c r="H25" s="25">
        <v>8.82</v>
      </c>
      <c r="I25" s="10">
        <v>1.25</v>
      </c>
      <c r="J25" s="25"/>
      <c r="K25" s="10">
        <v>1</v>
      </c>
      <c r="L25" s="10">
        <v>100</v>
      </c>
      <c r="M25" s="11">
        <f t="shared" ref="M25" si="4">K25*L25</f>
        <v>100</v>
      </c>
      <c r="N25" s="12">
        <f t="shared" ref="N25" si="5">((H25*I25*F25)+(J25*G25))*M25</f>
        <v>1102.5</v>
      </c>
    </row>
    <row r="26" spans="1:14" ht="15.6" x14ac:dyDescent="0.35">
      <c r="A26" s="29"/>
      <c r="B26" s="29"/>
      <c r="C26" s="29"/>
      <c r="D26" s="29"/>
      <c r="E26" s="29"/>
      <c r="F26" s="27"/>
      <c r="G26" s="27"/>
      <c r="H26" s="27"/>
      <c r="I26" s="27"/>
      <c r="J26" s="27"/>
      <c r="K26" s="27"/>
      <c r="L26" s="27"/>
      <c r="M26" s="41" t="s">
        <v>41</v>
      </c>
      <c r="N26" s="34">
        <f>SUM(N25:N25)</f>
        <v>1102.5</v>
      </c>
    </row>
    <row r="27" spans="1:14" ht="105.6" x14ac:dyDescent="0.3">
      <c r="A27" s="13" t="s">
        <v>54</v>
      </c>
      <c r="B27" s="9" t="s">
        <v>62</v>
      </c>
      <c r="C27" s="9"/>
      <c r="D27" s="23"/>
      <c r="E27" s="23"/>
      <c r="F27" s="31"/>
      <c r="G27" s="31"/>
      <c r="H27" s="32"/>
      <c r="I27" s="27"/>
      <c r="J27" s="32"/>
      <c r="K27" s="27"/>
      <c r="L27" s="27"/>
      <c r="M27" s="27"/>
      <c r="N27" s="39"/>
    </row>
    <row r="28" spans="1:14" ht="71.400000000000006" x14ac:dyDescent="0.3">
      <c r="A28" s="9" t="s">
        <v>55</v>
      </c>
      <c r="B28" s="9"/>
      <c r="C28" s="9" t="s">
        <v>72</v>
      </c>
      <c r="D28" s="23" t="s">
        <v>73</v>
      </c>
      <c r="E28" s="23" t="s">
        <v>52</v>
      </c>
      <c r="F28" s="24">
        <v>0.5</v>
      </c>
      <c r="G28" s="24"/>
      <c r="H28" s="25">
        <v>6.09</v>
      </c>
      <c r="I28" s="10">
        <v>1.25</v>
      </c>
      <c r="J28" s="25"/>
      <c r="K28" s="10">
        <v>1</v>
      </c>
      <c r="L28" s="10">
        <v>2690</v>
      </c>
      <c r="M28" s="11">
        <f t="shared" ref="M28" si="6">K28*L28</f>
        <v>2690</v>
      </c>
      <c r="N28" s="12">
        <f t="shared" ref="N28" si="7">((H28*I28*F28)+(J28*G28))*M28</f>
        <v>10238.8125</v>
      </c>
    </row>
    <row r="29" spans="1:14" ht="15.6" x14ac:dyDescent="0.35">
      <c r="A29" s="29"/>
      <c r="B29" s="29"/>
      <c r="C29" s="29"/>
      <c r="D29" s="29"/>
      <c r="E29" s="29"/>
      <c r="F29" s="27"/>
      <c r="G29" s="27"/>
      <c r="H29" s="27"/>
      <c r="I29" s="27"/>
      <c r="J29" s="27"/>
      <c r="K29" s="27"/>
      <c r="L29" s="27"/>
      <c r="M29" s="41" t="s">
        <v>41</v>
      </c>
      <c r="N29" s="34">
        <f>SUM(N28:N28)</f>
        <v>10238.8125</v>
      </c>
    </row>
    <row r="30" spans="1:14" ht="66" x14ac:dyDescent="0.3">
      <c r="A30" s="13" t="s">
        <v>75</v>
      </c>
      <c r="B30" s="47" t="s">
        <v>77</v>
      </c>
      <c r="C30" s="9"/>
      <c r="D30" s="23"/>
      <c r="E30" s="23"/>
      <c r="F30" s="31"/>
      <c r="G30" s="31"/>
      <c r="H30" s="32"/>
      <c r="I30" s="27"/>
      <c r="J30" s="32"/>
      <c r="K30" s="27"/>
      <c r="L30" s="27"/>
      <c r="M30" s="27"/>
      <c r="N30" s="39"/>
    </row>
    <row r="31" spans="1:14" ht="316.2" x14ac:dyDescent="0.3">
      <c r="A31" s="9" t="s">
        <v>76</v>
      </c>
      <c r="B31" s="9"/>
      <c r="C31" s="9" t="s">
        <v>78</v>
      </c>
      <c r="D31" s="23" t="s">
        <v>79</v>
      </c>
      <c r="E31" s="23" t="s">
        <v>52</v>
      </c>
      <c r="F31" s="24">
        <v>2</v>
      </c>
      <c r="G31" s="24"/>
      <c r="H31" s="25">
        <v>9.7100000000000009</v>
      </c>
      <c r="I31" s="10">
        <v>1.25</v>
      </c>
      <c r="J31" s="25"/>
      <c r="K31" s="10">
        <v>60</v>
      </c>
      <c r="L31" s="10">
        <v>3</v>
      </c>
      <c r="M31" s="11">
        <f t="shared" ref="M31" si="8">K31*L31</f>
        <v>180</v>
      </c>
      <c r="N31" s="12">
        <f>((H31*I31*F31)+(J31*G31))*M31</f>
        <v>4369.5</v>
      </c>
    </row>
    <row r="32" spans="1:14" ht="15.6" x14ac:dyDescent="0.35">
      <c r="A32" s="29"/>
      <c r="B32" s="29"/>
      <c r="C32" s="29"/>
      <c r="D32" s="29"/>
      <c r="E32" s="29"/>
      <c r="F32" s="27"/>
      <c r="G32" s="27"/>
      <c r="H32" s="27"/>
      <c r="I32" s="27"/>
      <c r="J32" s="27"/>
      <c r="K32" s="27"/>
      <c r="L32" s="27"/>
      <c r="M32" s="41" t="s">
        <v>41</v>
      </c>
      <c r="N32" s="34">
        <f>SUM(N31:N31)</f>
        <v>4369.5</v>
      </c>
    </row>
    <row r="33" spans="1:14" ht="92.4" x14ac:dyDescent="0.3">
      <c r="A33" s="13" t="s">
        <v>75</v>
      </c>
      <c r="B33" s="47" t="s">
        <v>80</v>
      </c>
      <c r="C33" s="9"/>
      <c r="D33" s="23"/>
      <c r="E33" s="23"/>
      <c r="F33" s="31"/>
      <c r="G33" s="31"/>
      <c r="H33" s="32"/>
      <c r="I33" s="27"/>
      <c r="J33" s="32"/>
      <c r="K33" s="27"/>
      <c r="L33" s="27"/>
      <c r="M33" s="27"/>
      <c r="N33" s="39"/>
    </row>
    <row r="34" spans="1:14" ht="316.2" x14ac:dyDescent="0.3">
      <c r="A34" s="9" t="s">
        <v>76</v>
      </c>
      <c r="B34" s="9"/>
      <c r="C34" s="9" t="s">
        <v>78</v>
      </c>
      <c r="D34" s="23" t="s">
        <v>79</v>
      </c>
      <c r="E34" s="23" t="s">
        <v>52</v>
      </c>
      <c r="F34" s="24">
        <v>2</v>
      </c>
      <c r="G34" s="24"/>
      <c r="H34" s="25">
        <v>9.7100000000000009</v>
      </c>
      <c r="I34" s="10">
        <v>1.25</v>
      </c>
      <c r="J34" s="25"/>
      <c r="K34" s="10">
        <v>60</v>
      </c>
      <c r="L34" s="10">
        <v>3</v>
      </c>
      <c r="M34" s="11">
        <f>K34*L34</f>
        <v>180</v>
      </c>
      <c r="N34" s="12">
        <f>((H34*I34*F34)+(J34*G34))*M34</f>
        <v>4369.5</v>
      </c>
    </row>
    <row r="35" spans="1:14" ht="15.6" x14ac:dyDescent="0.35">
      <c r="A35" s="29"/>
      <c r="B35" s="29"/>
      <c r="C35" s="29"/>
      <c r="D35" s="29"/>
      <c r="E35" s="29"/>
      <c r="F35" s="27"/>
      <c r="G35" s="27"/>
      <c r="H35" s="27"/>
      <c r="I35" s="27"/>
      <c r="J35" s="27"/>
      <c r="K35" s="27"/>
      <c r="L35" s="27"/>
      <c r="M35" s="41" t="s">
        <v>41</v>
      </c>
      <c r="N35" s="34">
        <f>SUM(N34:N34)</f>
        <v>4369.5</v>
      </c>
    </row>
    <row r="36" spans="1:14" ht="16.8" x14ac:dyDescent="0.35">
      <c r="A36" s="29"/>
      <c r="B36" s="29"/>
      <c r="C36" s="29"/>
      <c r="D36" s="29"/>
      <c r="E36" s="29"/>
      <c r="F36" s="27"/>
      <c r="G36" s="27"/>
      <c r="H36" s="27"/>
      <c r="I36" s="27"/>
      <c r="J36" s="27"/>
      <c r="K36" s="27"/>
      <c r="L36" s="40"/>
      <c r="M36" s="38" t="s">
        <v>43</v>
      </c>
      <c r="N36" s="34">
        <f>N23+N26+N29+N32+N35</f>
        <v>20651.25</v>
      </c>
    </row>
    <row r="37" spans="1:14" x14ac:dyDescent="0.3">
      <c r="A37" s="62" t="s">
        <v>13</v>
      </c>
      <c r="B37" s="63"/>
      <c r="C37" s="63"/>
      <c r="D37" s="63"/>
      <c r="E37" s="63"/>
      <c r="F37" s="63"/>
      <c r="G37" s="63"/>
      <c r="H37" s="63"/>
      <c r="I37" s="63"/>
      <c r="J37" s="63"/>
      <c r="K37" s="63"/>
      <c r="L37" s="63"/>
      <c r="M37" s="63"/>
      <c r="N37" s="64"/>
    </row>
    <row r="38" spans="1:14" ht="16.2" x14ac:dyDescent="0.3">
      <c r="A38" s="62" t="s">
        <v>14</v>
      </c>
      <c r="B38" s="63"/>
      <c r="C38" s="63"/>
      <c r="D38" s="63"/>
      <c r="E38" s="63"/>
      <c r="F38" s="63"/>
      <c r="G38" s="63"/>
      <c r="H38" s="63"/>
      <c r="I38" s="63"/>
      <c r="J38" s="63"/>
      <c r="K38" s="63"/>
      <c r="L38" s="63"/>
      <c r="M38" s="64"/>
      <c r="N38" s="34">
        <f>N36-N16</f>
        <v>20651.25</v>
      </c>
    </row>
    <row r="39" spans="1:14" x14ac:dyDescent="0.3">
      <c r="A39" s="14"/>
      <c r="B39" s="14"/>
      <c r="C39" s="14"/>
      <c r="D39" s="14"/>
      <c r="E39" s="14"/>
      <c r="F39" s="15"/>
      <c r="G39" s="15"/>
      <c r="H39" s="15"/>
      <c r="I39" s="15"/>
      <c r="J39" s="15"/>
      <c r="K39" s="15"/>
      <c r="L39" s="15"/>
      <c r="M39" s="16"/>
      <c r="N39" s="17"/>
    </row>
    <row r="40" spans="1:14" x14ac:dyDescent="0.3">
      <c r="A40" s="66" t="s">
        <v>68</v>
      </c>
      <c r="B40" s="66"/>
      <c r="C40" s="66"/>
      <c r="D40" s="66"/>
      <c r="E40" s="66"/>
      <c r="F40" s="66"/>
      <c r="G40" s="66"/>
      <c r="H40" s="66"/>
      <c r="I40" s="66"/>
      <c r="J40" s="66"/>
      <c r="K40" s="66"/>
      <c r="L40" s="66"/>
      <c r="M40" s="66"/>
      <c r="N40" s="66"/>
    </row>
    <row r="41" spans="1:14" x14ac:dyDescent="0.3">
      <c r="A41" s="66" t="s">
        <v>67</v>
      </c>
      <c r="B41" s="66"/>
      <c r="C41" s="66"/>
      <c r="D41" s="66"/>
      <c r="E41" s="66"/>
      <c r="F41" s="66"/>
      <c r="G41" s="66"/>
      <c r="H41" s="66"/>
      <c r="I41" s="66"/>
      <c r="J41" s="66"/>
      <c r="K41" s="66"/>
      <c r="L41" s="66"/>
      <c r="M41" s="66"/>
      <c r="N41" s="66"/>
    </row>
    <row r="42" spans="1:14" x14ac:dyDescent="0.3">
      <c r="A42" s="66" t="s">
        <v>69</v>
      </c>
      <c r="B42" s="66"/>
      <c r="C42" s="66"/>
      <c r="D42" s="66"/>
      <c r="E42" s="66"/>
      <c r="F42" s="66"/>
      <c r="G42" s="66"/>
      <c r="H42" s="66"/>
      <c r="I42" s="66"/>
      <c r="J42" s="66"/>
      <c r="K42" s="66"/>
      <c r="L42" s="66"/>
      <c r="M42" s="66"/>
      <c r="N42" s="66"/>
    </row>
    <row r="43" spans="1:14" x14ac:dyDescent="0.3">
      <c r="A43" s="66" t="s">
        <v>74</v>
      </c>
      <c r="B43" s="66"/>
      <c r="C43" s="66"/>
      <c r="D43" s="66"/>
      <c r="E43" s="66"/>
      <c r="F43" s="66"/>
      <c r="G43" s="66"/>
      <c r="H43" s="66"/>
      <c r="I43" s="66"/>
      <c r="J43" s="66"/>
      <c r="K43" s="66"/>
      <c r="L43" s="66"/>
      <c r="M43" s="66"/>
      <c r="N43" s="66"/>
    </row>
    <row r="44" spans="1:14" x14ac:dyDescent="0.3">
      <c r="A44" s="18"/>
      <c r="N44" s="3"/>
    </row>
    <row r="45" spans="1:14" ht="15.6" x14ac:dyDescent="0.3">
      <c r="A45" s="19"/>
      <c r="B45" s="19" t="s">
        <v>18</v>
      </c>
      <c r="N45" s="3"/>
    </row>
    <row r="46" spans="1:14" x14ac:dyDescent="0.3">
      <c r="A46" s="20"/>
      <c r="B46" s="65" t="s">
        <v>50</v>
      </c>
      <c r="C46" s="65"/>
      <c r="E46" s="55"/>
      <c r="F46" s="55"/>
      <c r="G46" s="55"/>
      <c r="H46" s="55"/>
      <c r="K46" s="55" t="s">
        <v>49</v>
      </c>
      <c r="L46" s="55"/>
      <c r="M46" s="55"/>
      <c r="N46" s="3"/>
    </row>
    <row r="47" spans="1:14" x14ac:dyDescent="0.3">
      <c r="A47" s="20"/>
      <c r="B47" s="57" t="s">
        <v>19</v>
      </c>
      <c r="C47" s="57"/>
      <c r="D47" s="20"/>
      <c r="E47" s="52" t="s">
        <v>26</v>
      </c>
      <c r="F47" s="52"/>
      <c r="G47" s="52"/>
      <c r="H47" s="52"/>
      <c r="I47" s="20"/>
      <c r="J47" s="20"/>
      <c r="K47" s="58" t="s">
        <v>37</v>
      </c>
      <c r="L47" s="58"/>
      <c r="M47" s="58"/>
      <c r="N47" s="21"/>
    </row>
    <row r="48" spans="1:14" ht="15.6" x14ac:dyDescent="0.3">
      <c r="A48" s="4"/>
      <c r="N48" s="3"/>
    </row>
    <row r="49" spans="1:14" x14ac:dyDescent="0.3">
      <c r="A49" s="5"/>
      <c r="B49" s="5"/>
      <c r="C49" s="5"/>
      <c r="D49" s="5"/>
      <c r="E49" s="5"/>
      <c r="F49" s="5"/>
      <c r="G49" s="5"/>
      <c r="H49" s="5"/>
      <c r="I49" s="5"/>
      <c r="J49" s="5"/>
      <c r="K49" s="5"/>
      <c r="L49" s="5"/>
      <c r="M49" s="5"/>
      <c r="N49" s="22"/>
    </row>
  </sheetData>
  <sheetProtection formatRows="0" insertRows="0" deleteRows="0"/>
  <dataConsolidate/>
  <mergeCells count="21">
    <mergeCell ref="B47:C47"/>
    <mergeCell ref="E47:H47"/>
    <mergeCell ref="K47:M47"/>
    <mergeCell ref="A9:N9"/>
    <mergeCell ref="A17:N17"/>
    <mergeCell ref="A37:N37"/>
    <mergeCell ref="A38:M38"/>
    <mergeCell ref="B46:C46"/>
    <mergeCell ref="E46:H46"/>
    <mergeCell ref="K46:M46"/>
    <mergeCell ref="A42:N42"/>
    <mergeCell ref="A41:N41"/>
    <mergeCell ref="A40:N40"/>
    <mergeCell ref="A43:N43"/>
    <mergeCell ref="A7:E7"/>
    <mergeCell ref="F7:G7"/>
    <mergeCell ref="C1:L1"/>
    <mergeCell ref="A2:N2"/>
    <mergeCell ref="A4:N4"/>
    <mergeCell ref="D5:G5"/>
    <mergeCell ref="D6:G6"/>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4 E11" xr:uid="{00000000-0002-0000-0000-000000000000}">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9:E22 E25 E28 E31 E34" xr:uid="{00000000-0002-0000-0000-000001000000}">
      <formula1>"tarptautinės teisės aktai,Europos Sąjungos teisės aktai,Lietuvos Respublikos teisės aktai"</formula1>
    </dataValidation>
    <dataValidation type="decimal" allowBlank="1" showInputMessage="1" showErrorMessage="1" errorTitle="Galimi tik skaičiai" error="Įrašykite laiką valandomis" sqref="F14:G14 F19:G22 F11:G11 F25:G25 F28:G28 F31:G31 F34:G34" xr:uid="{00000000-0002-0000-0000-000002000000}">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4 I19:I22 I11 I25 I28 I31 I34" xr:uid="{00000000-0002-0000-0000-000003000000}">
      <formula1>1.25</formula1>
    </dataValidation>
    <dataValidation type="whole" allowBlank="1" showInputMessage="1" showErrorMessage="1" sqref="L15:L16" xr:uid="{00000000-0002-0000-0000-000004000000}">
      <formula1>1</formula1>
      <formula2>100000000000</formula2>
    </dataValidation>
    <dataValidation type="decimal" allowBlank="1" showInputMessage="1" showErrorMessage="1" error="Įrašykite tarifą eurais_x000a_" sqref="H14 H11" xr:uid="{00000000-0002-0000-0000-000005000000}">
      <formula1>0</formula1>
      <formula2>100</formula2>
    </dataValidation>
    <dataValidation type="decimal" allowBlank="1" showInputMessage="1" showErrorMessage="1" error="Įrašykite tarifą eurais" sqref="J14 J11 J19:J25 J27:J28 J30:J31 J33:J34" xr:uid="{00000000-0002-0000-0000-000006000000}">
      <formula1>0</formula1>
      <formula2>100</formula2>
    </dataValidation>
    <dataValidation type="decimal" allowBlank="1" showInputMessage="1" showErrorMessage="1" error="Įrašykite veiksmo vykdymo dažnį per vienerius metus_x000a_" sqref="K14 K11" xr:uid="{00000000-0002-0000-0000-000007000000}">
      <formula1>0.1</formula1>
      <formula2>200</formula2>
    </dataValidation>
    <dataValidation type="whole" allowBlank="1" showInputMessage="1" showErrorMessage="1" error="Įrašykite ūkio subjektų, kurie privalo vykdymo veiksmą, skaičių_x000a_" sqref="L14 L11 L19:L25 L27:L28 L30:L31 L33:L34" xr:uid="{00000000-0002-0000-0000-000008000000}">
      <formula1>1</formula1>
      <formula2>100000000000</formula2>
    </dataValidation>
    <dataValidation type="textLength" allowBlank="1" showInputMessage="1" showErrorMessage="1" sqref="D11" xr:uid="{00000000-0002-0000-0000-000009000000}">
      <formula1>1</formula1>
      <formula2>200</formula2>
    </dataValidation>
    <dataValidation allowBlank="1" showInputMessage="1" showErrorMessage="1" error="Įrašykite tarifą eurais" sqref="H19:H25 H27:H28 H30:H31 H33:H34" xr:uid="{00000000-0002-0000-0000-00000A000000}"/>
    <dataValidation type="decimal" allowBlank="1" showInputMessage="1" showErrorMessage="1" error="Įrašykite veiksmo vykdymo dažnį per vienerius metus" sqref="K19:K25 K27:K28 K30:K31 K33:K34" xr:uid="{00000000-0002-0000-0000-00000B000000}">
      <formula1>0.1</formula1>
      <formula2>200</formula2>
    </dataValidation>
  </dataValidations>
  <pageMargins left="0.7" right="0.7" top="0.75" bottom="0.75" header="0.3" footer="0.3"/>
  <pageSetup paperSize="9" scale="93"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82553B-3C7B-4786-983D-5F0F3908985F}">
  <ds:schemaRefs>
    <ds:schemaRef ds:uri="http://schemas.microsoft.com/office/2006/documentManagement/types"/>
    <ds:schemaRef ds:uri="http://purl.org/dc/terms/"/>
    <ds:schemaRef ds:uri="2e073065-020e-4dce-99c7-95e5c43123bb"/>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485F6D8-752E-4A07-8478-9F5E63CF6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Eurika Norkienė</dc:creator>
  <cp:lastModifiedBy>Eurika Norkienė</cp:lastModifiedBy>
  <cp:lastPrinted>2021-08-26T11:54:46Z</cp:lastPrinted>
  <dcterms:created xsi:type="dcterms:W3CDTF">2018-05-22T08:03:29Z</dcterms:created>
  <dcterms:modified xsi:type="dcterms:W3CDTF">2021-08-30T10:44:34Z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6195857</vt:lpwstr>
  </property>
  <property fmtid="{D5CDD505-2E9C-101B-9397-08002B2CF9AE}" pid="7" name="DISCdDocAuthor">
    <vt:lpwstr>n.paskauskaite</vt:lpwstr>
  </property>
  <property fmtid="{D5CDD505-2E9C-101B-9397-08002B2CF9AE}" pid="8" name="VDVISDokPavadinimas">
    <vt:lpwstr>Administracinės naštos ūkio subjektams apskaičiavimo ataskaita dėl Pakuočių ir pakuočių atliekų tvarkymo įstatymo</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https://vdvis.am.lt/cs/idcplg?IdcService=DESKTOP_DOC_INFO&amp;dDocName=AM_5904601&amp;dID=6195857&amp;ClientControlled=DocMan,taskpane&amp;coreContentOnly=1</vt:lpwstr>
  </property>
  <property fmtid="{D5CDD505-2E9C-101B-9397-08002B2CF9AE}" pid="12" name="DISdUser">
    <vt:lpwstr>n.paskauskaite</vt:lpwstr>
  </property>
  <property fmtid="{D5CDD505-2E9C-101B-9397-08002B2CF9AE}" pid="13" name="DISdDocName">
    <vt:lpwstr>AM_5904601</vt:lpwstr>
  </property>
</Properties>
</file>