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L:\ISLEIDIMAS\Gerasimovic\2024\elektroniniai dokumentai\"/>
    </mc:Choice>
  </mc:AlternateContent>
  <xr:revisionPtr revIDLastSave="0" documentId="8_{E34E3841-20A8-4687-B318-6ADA83BC691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I skaičiuoklė" sheetId="10" r:id="rId1"/>
    <sheet name="Išlaidos darbuotojams" sheetId="15" r:id="rId2"/>
    <sheet name="Išlaidos investicijoms" sheetId="14" r:id="rId3"/>
    <sheet name="Išlaidos medžiagoms" sheetId="12" r:id="rId4"/>
    <sheet name="Išlaidos paslaugoms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0" i="15" l="1"/>
  <c r="G71" i="15" s="1"/>
  <c r="A69" i="15"/>
  <c r="G67" i="15"/>
  <c r="G68" i="15" s="1"/>
  <c r="F30" i="10" s="1"/>
  <c r="A66" i="15"/>
  <c r="G64" i="15"/>
  <c r="G65" i="15" s="1"/>
  <c r="A63" i="15"/>
  <c r="A35" i="15"/>
  <c r="G61" i="15"/>
  <c r="G62" i="15" s="1"/>
  <c r="F28" i="10" s="1"/>
  <c r="A60" i="15"/>
  <c r="G58" i="15"/>
  <c r="G59" i="15" s="1"/>
  <c r="F27" i="10" s="1"/>
  <c r="A57" i="15"/>
  <c r="G55" i="15"/>
  <c r="G56" i="15" s="1"/>
  <c r="F26" i="10" s="1"/>
  <c r="A54" i="15"/>
  <c r="G52" i="15"/>
  <c r="G53" i="15" s="1"/>
  <c r="F25" i="10" s="1"/>
  <c r="A51" i="15"/>
  <c r="G49" i="15"/>
  <c r="G50" i="15" s="1"/>
  <c r="F24" i="10" s="1"/>
  <c r="A48" i="15"/>
  <c r="G40" i="15"/>
  <c r="A39" i="15"/>
  <c r="G37" i="15"/>
  <c r="G38" i="15" s="1"/>
  <c r="F20" i="10" s="1"/>
  <c r="A36" i="15"/>
  <c r="C56" i="11"/>
  <c r="C54" i="11"/>
  <c r="C50" i="11"/>
  <c r="C45" i="11"/>
  <c r="C43" i="11"/>
  <c r="C39" i="11"/>
  <c r="C25" i="11"/>
  <c r="C23" i="11"/>
  <c r="C19" i="11"/>
  <c r="C14" i="11"/>
  <c r="C12" i="11"/>
  <c r="C8" i="11"/>
  <c r="E57" i="12"/>
  <c r="E55" i="12"/>
  <c r="E51" i="12"/>
  <c r="E46" i="12"/>
  <c r="E44" i="12"/>
  <c r="E40" i="12"/>
  <c r="E25" i="12"/>
  <c r="E23" i="12"/>
  <c r="E19" i="12"/>
  <c r="I12" i="10" s="1"/>
  <c r="E14" i="12"/>
  <c r="E12" i="12"/>
  <c r="E8" i="12"/>
  <c r="D54" i="14"/>
  <c r="D52" i="14"/>
  <c r="D48" i="14"/>
  <c r="D43" i="14"/>
  <c r="D41" i="14"/>
  <c r="D37" i="14"/>
  <c r="D25" i="14"/>
  <c r="D23" i="14"/>
  <c r="G13" i="10" s="1"/>
  <c r="D19" i="14"/>
  <c r="G12" i="10" s="1"/>
  <c r="D14" i="14"/>
  <c r="D12" i="14"/>
  <c r="D8" i="14"/>
  <c r="H12" i="10"/>
  <c r="H13" i="10"/>
  <c r="I13" i="10"/>
  <c r="D51" i="14"/>
  <c r="D50" i="14"/>
  <c r="D47" i="14"/>
  <c r="D46" i="14"/>
  <c r="D40" i="14"/>
  <c r="D39" i="14"/>
  <c r="D36" i="14"/>
  <c r="D35" i="14"/>
  <c r="D22" i="14"/>
  <c r="D21" i="14"/>
  <c r="D18" i="14"/>
  <c r="D17" i="14"/>
  <c r="D11" i="14"/>
  <c r="D10" i="14"/>
  <c r="D7" i="14"/>
  <c r="D6" i="14"/>
  <c r="F31" i="10" l="1"/>
  <c r="J30" i="10"/>
  <c r="K30" i="10" s="1"/>
  <c r="F29" i="10"/>
  <c r="G41" i="15"/>
  <c r="F21" i="10" s="1"/>
  <c r="J20" i="10"/>
  <c r="K20" i="10" s="1"/>
  <c r="H8" i="10"/>
  <c r="A51" i="11"/>
  <c r="A47" i="11"/>
  <c r="A46" i="11"/>
  <c r="A40" i="11"/>
  <c r="A36" i="11"/>
  <c r="A35" i="11"/>
  <c r="A20" i="11"/>
  <c r="A16" i="11"/>
  <c r="A15" i="11"/>
  <c r="A9" i="11"/>
  <c r="A5" i="11"/>
  <c r="A4" i="11"/>
  <c r="A52" i="12"/>
  <c r="A48" i="12"/>
  <c r="A47" i="12"/>
  <c r="A41" i="12"/>
  <c r="A37" i="12"/>
  <c r="A36" i="12"/>
  <c r="A20" i="12"/>
  <c r="A16" i="12"/>
  <c r="A15" i="12"/>
  <c r="A9" i="12"/>
  <c r="A5" i="12"/>
  <c r="A4" i="12"/>
  <c r="A49" i="14"/>
  <c r="A45" i="14"/>
  <c r="A44" i="14"/>
  <c r="A38" i="14"/>
  <c r="A34" i="14"/>
  <c r="A33" i="14"/>
  <c r="A45" i="15"/>
  <c r="A42" i="15"/>
  <c r="A22" i="15"/>
  <c r="A17" i="15"/>
  <c r="A16" i="15"/>
  <c r="A4" i="15"/>
  <c r="A15" i="14"/>
  <c r="A4" i="14"/>
  <c r="A20" i="14"/>
  <c r="A16" i="14"/>
  <c r="A9" i="14"/>
  <c r="A5" i="14"/>
  <c r="A10" i="15"/>
  <c r="A5" i="15"/>
  <c r="I23" i="10"/>
  <c r="E54" i="12"/>
  <c r="E53" i="12"/>
  <c r="H23" i="10" s="1"/>
  <c r="E50" i="12"/>
  <c r="E49" i="12"/>
  <c r="E43" i="12"/>
  <c r="E42" i="12"/>
  <c r="E39" i="12"/>
  <c r="E38" i="12"/>
  <c r="G46" i="15"/>
  <c r="G43" i="15"/>
  <c r="G44" i="15" l="1"/>
  <c r="G47" i="15"/>
  <c r="I22" i="10"/>
  <c r="G23" i="10"/>
  <c r="G24" i="15"/>
  <c r="G23" i="15"/>
  <c r="G19" i="15"/>
  <c r="G18" i="15"/>
  <c r="G12" i="15"/>
  <c r="G11" i="15"/>
  <c r="G7" i="15"/>
  <c r="G6" i="15"/>
  <c r="E22" i="12"/>
  <c r="E21" i="12"/>
  <c r="E18" i="12"/>
  <c r="E17" i="12"/>
  <c r="E11" i="12"/>
  <c r="E10" i="12"/>
  <c r="E7" i="12"/>
  <c r="E6" i="12"/>
  <c r="I8" i="10"/>
  <c r="G72" i="15" l="1"/>
  <c r="F22" i="10"/>
  <c r="F23" i="10"/>
  <c r="J23" i="10" s="1"/>
  <c r="K23" i="10" s="1"/>
  <c r="G9" i="15"/>
  <c r="G21" i="15"/>
  <c r="F12" i="10" s="1"/>
  <c r="J12" i="10" s="1"/>
  <c r="K12" i="10" s="1"/>
  <c r="G14" i="15"/>
  <c r="G26" i="15"/>
  <c r="F13" i="10" s="1"/>
  <c r="J13" i="10" s="1"/>
  <c r="K13" i="10" s="1"/>
  <c r="H22" i="10"/>
  <c r="G22" i="10"/>
  <c r="I7" i="10"/>
  <c r="J31" i="10" l="1"/>
  <c r="K31" i="10" s="1"/>
  <c r="J29" i="10"/>
  <c r="K29" i="10" s="1"/>
  <c r="F7" i="10"/>
  <c r="J28" i="10"/>
  <c r="K28" i="10" s="1"/>
  <c r="J27" i="10"/>
  <c r="K27" i="10" s="1"/>
  <c r="J26" i="10"/>
  <c r="K26" i="10" s="1"/>
  <c r="J24" i="10"/>
  <c r="K24" i="10" s="1"/>
  <c r="J21" i="10"/>
  <c r="K21" i="10" s="1"/>
  <c r="G27" i="15"/>
  <c r="L15" i="10"/>
  <c r="G15" i="15"/>
  <c r="F8" i="10"/>
  <c r="J22" i="10"/>
  <c r="K22" i="10" s="1"/>
  <c r="H7" i="10"/>
  <c r="G7" i="10"/>
  <c r="G8" i="10"/>
  <c r="J25" i="10" l="1"/>
  <c r="K25" i="10" s="1"/>
  <c r="L32" i="10" s="1"/>
  <c r="J7" i="10"/>
  <c r="K7" i="10" s="1"/>
  <c r="J8" i="10"/>
  <c r="K8" i="10" s="1"/>
  <c r="L35" i="10" l="1"/>
  <c r="L34" i="10"/>
  <c r="L10" i="10"/>
  <c r="L17" i="10" s="1"/>
</calcChain>
</file>

<file path=xl/sharedStrings.xml><?xml version="1.0" encoding="utf-8"?>
<sst xmlns="http://schemas.openxmlformats.org/spreadsheetml/2006/main" count="264" uniqueCount="133">
  <si>
    <t>Eil. Nr. 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</si>
  <si>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</si>
  <si>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</si>
  <si>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</si>
  <si>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</si>
  <si>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</t>
  </si>
  <si>
    <t>1.1. </t>
  </si>
  <si>
    <t>1.1.1.</t>
  </si>
  <si>
    <t>Veiksmas A1</t>
  </si>
  <si>
    <t>1.1.2.</t>
  </si>
  <si>
    <t>Veiksmas A2</t>
  </si>
  <si>
    <t>...</t>
  </si>
  <si>
    <t> 1.2.</t>
  </si>
  <si>
    <t>1.2.1.</t>
  </si>
  <si>
    <t>Veiksmas B1</t>
  </si>
  <si>
    <t>1.2.2.</t>
  </si>
  <si>
    <t>Veiksmas B2</t>
  </si>
  <si>
    <t>....</t>
  </si>
  <si>
    <t>Straipsnis (-iai), punktas (-ai) ir įpareigojimas</t>
  </si>
  <si>
    <t xml:space="preserve">Darbuotojas </t>
  </si>
  <si>
    <t>Darbuotojų skaičius, vnt.</t>
  </si>
  <si>
    <t>Veiksmo atlikimo dažnis per metus</t>
  </si>
  <si>
    <t>A1.1</t>
  </si>
  <si>
    <t>A1.2</t>
  </si>
  <si>
    <t>A2.1</t>
  </si>
  <si>
    <t>A2.2</t>
  </si>
  <si>
    <t>B1.1</t>
  </si>
  <si>
    <t>B1.2</t>
  </si>
  <si>
    <t>B2.1</t>
  </si>
  <si>
    <t>B2.2</t>
  </si>
  <si>
    <t>Objektas</t>
  </si>
  <si>
    <t>Iš viso išlaidų investicijoms pagal veiksmą A1</t>
  </si>
  <si>
    <t>Iš viso išlaidų investicijoms pagal veiksmą A2</t>
  </si>
  <si>
    <t>Iš viso išlaidų investicijoms pagal įpareigojimą A</t>
  </si>
  <si>
    <t>Iš viso išlaidų investicijoms pagal veiksmą B1</t>
  </si>
  <si>
    <t>Iš viso išlaidų investicijoms pagal veiksmą B2</t>
  </si>
  <si>
    <t>Iš viso išlaidų investicijoms pagal įpareigojimą B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</si>
  <si>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</si>
  <si>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</si>
  <si>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</si>
  <si>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</si>
  <si>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</si>
  <si>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</si>
  <si>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</si>
  <si>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</si>
  <si>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</si>
  <si>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</si>
  <si>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</si>
  <si>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</si>
  <si>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veiksmą B2</t>
  </si>
  <si>
    <t>Iš viso išlaidų iš išorės įsigyjamoms paslaugoms (darbams) pagal įpareigojimą B</t>
  </si>
  <si>
    <t>.......</t>
  </si>
  <si>
    <t>2.</t>
  </si>
  <si>
    <t>2.1.1.</t>
  </si>
  <si>
    <t>Išlaidos paslaugoms (darbams) įsigyti, Eur, (E)</t>
  </si>
  <si>
    <t>Įpareigojimo  tikslinei grupei sukeliama prisitaikymo išlaidų suma (PI), Eur, ((5)*(11))</t>
  </si>
  <si>
    <t>Medžiagos kiekis / metus (svorio ar tūrio matais arba vienetais) (Q)</t>
  </si>
  <si>
    <t>Išlaidų investicijoms (I) apskaičiavimas (galiojantis teisės aktas)</t>
  </si>
  <si>
    <t>Išlaidų investicijoms (I) apskaičiavimas (teisės akto projektas)</t>
  </si>
  <si>
    <t>Išlaidų medžiagoms (M) apskaičiavimas (galiojantis teisės aktas)</t>
  </si>
  <si>
    <t>Išlaidų medžiagoms (M) apskaičiavimas (teisės akto projektas)</t>
  </si>
  <si>
    <t>Teisės akto  (teisės akto projekto) straipsnis (-iai), punktas   (-ai) ir įpareigojimas</t>
  </si>
  <si>
    <t>Įpareigojimo vykdymo veiksmas</t>
  </si>
  <si>
    <t>Įpareigojimo tikslinės grupės veikiančiam ūkio subjektui, vykdančiam ekonominę veiklą rinkos sąlygomis ir įgyvendinančiam įpareigojimą verslo praktikoje pagrįstomis sąnaudomis, sukeliama prisitaikymo prie reguliavimo išlaidų (toliau – prisitaikymo išlaidos) suma (S), Eur ((6) + (7) + (8) + (9) + (10)</t>
  </si>
  <si>
    <t>Kilmė (Europos Sąjungos arba tarptautinė, nacionalinė)</t>
  </si>
  <si>
    <t>Iš viso prisitaikymo išlaidų pagal įpareigojimą A</t>
  </si>
  <si>
    <t>Iš viso prisitaikymo išlaidų pagal įpareigojimą B</t>
  </si>
  <si>
    <t>Iš viso prisitaikymo išlaidų pagal galiojantį teisės aktą, Eur</t>
  </si>
  <si>
    <t>Iš viso prisitaikymo išlaidų pagal teisės akto projektą, Eur</t>
  </si>
  <si>
    <t>Teisės akto projektu numatomas sukelti prisitaikymo išlaidų pokytis, Eur</t>
  </si>
  <si>
    <t>Išlaidų darbuotojams (D) apskaičiavimas (galiojantis teisės aktas)</t>
  </si>
  <si>
    <t>Išlaidų darbuotojams (D) apskaičiavimas (teisės akto projektas)</t>
  </si>
  <si>
    <t>Darbuotojo vidutinio valandinio darbo užmokesčio ir nuo jo darbdavio mokamų mokesčių suma, Eur/val.</t>
  </si>
  <si>
    <t>Įpareigojimo vykdymo veiksmui (toliau – Veiksmas) vykdyti skirtas darbuotojo laikas, val.</t>
  </si>
  <si>
    <t>Iš viso išlaidų darbuotojams (D), Eur</t>
  </si>
  <si>
    <t>Iš viso D išlaidų veiksmui A1, Eur</t>
  </si>
  <si>
    <t>Iš viso D išlaidų veiksmui A2, Eur</t>
  </si>
  <si>
    <t>Iš viso D išlaidų pagal įpareigojimą A, Eur</t>
  </si>
  <si>
    <t>Iš viso D išlaidų veiksmui B1, Eur</t>
  </si>
  <si>
    <t>Iš viso D išlaidų veiksmui B2, Eur</t>
  </si>
  <si>
    <t>Iš viso D išlaidų pagal įpareigojimą B, Eur</t>
  </si>
  <si>
    <t xml:space="preserve">Teisės akto straipsnis, punktas ir įpareigojimas </t>
  </si>
  <si>
    <t xml:space="preserve">Teisės akto projekto straipsnis, punktas ir įpareigojimas </t>
  </si>
  <si>
    <t>Teisės akto straipsnis, punktas ir įpareigojimas</t>
  </si>
  <si>
    <t>Teisės akto projekto straipsnis, punktas ir įpareigojimas</t>
  </si>
  <si>
    <t>Medžiaga arba medžiagų grupė</t>
  </si>
  <si>
    <t>Medžiagos (medžiagų) grupės kaina už kiekio vienetą (K) (Eur už svorio ar tūrio matą arba vienetą), Eur/kiekio matą</t>
  </si>
  <si>
    <t>…</t>
  </si>
  <si>
    <t>Išlaidų iš išorės įsigyjamoms paslaugoms (darbams) (E) apskaičiavimas (galiojantis teisės aktas)</t>
  </si>
  <si>
    <t>Išlaidų iš išorės įsigyjamoms paslaugoms (darbams) (E) apskaičiavimas (teisės akto projektas)</t>
  </si>
  <si>
    <t>Ūkio subjektų administracinės naštos ir prisitaikymo prie reguliavimo išlaidų vertinimo pinigine išraiška skaičiuoklė</t>
  </si>
  <si>
    <t>Pridėtinės išlaidos (O), Eur, (0,05*((6)+(7)+(8)+(9)))</t>
  </si>
  <si>
    <t>Europos Sąjungos</t>
  </si>
  <si>
    <t>Teisės specialistas</t>
  </si>
  <si>
    <t>Veiksmas A1 „Parengti veiklos programą, kurioje nustatomos kriptoturto paslaugų, kurias prašymą teikiantis kriptoturto paslaugų teikėjas nori teikti, rūšys, įskaitant tai, kur ir kaip šios paslaugos bus siūlomos rinkoje“</t>
  </si>
  <si>
    <t> 2.1.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</si>
  <si>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</si>
  <si>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</si>
  <si>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</si>
  <si>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</si>
  <si>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</si>
  <si>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</si>
  <si>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</si>
  <si>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</si>
  <si>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</si>
  <si>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2.1.11.</t>
  </si>
  <si>
    <t>2.1.12.</t>
  </si>
  <si>
    <t>Veiksmas A2 „ Parengti vidaus kontrolės mechanizmų, politikos ir procedūrų, kuriais užtikrinama atitiktis nacionalinės teisės nuostatoms, kuriomis į nacionalinę teisę perkeliama Direktyva (ES) 2015/849, aprašymą “</t>
  </si>
  <si>
    <t>Veiksmas A3 „Parengti pinigų plovimo ir teroristų finansavimo rizikos valdymo rizikos vertinimo sistemoa ir
veiklos tęstinumo plano aprašymus“</t>
  </si>
  <si>
    <t>Veiksmas A4 „Parengti IRT sistemų ir saugumo priemonių techninius dokumentus ir jų aprašymą netechnine kalba“</t>
  </si>
  <si>
    <t>Veiksmas A5 „Parengti klientų kriptoturto ir lėšų atskyrimo procedūros aprašymą“</t>
  </si>
  <si>
    <t>Veiksmas A6 „Jei ketinama saugoti ir administruoti kriptoturtą klientų vardu, – parengti saugojimo ir administravimo politikos aprašymą“</t>
  </si>
  <si>
    <t>Veiksmas A7 „Jei ketinama valdyti prekybos kriptoturtu platformą, –parengti prekybos platformos administravimo taisyklių ir piktnaudžiavimo rinka nustatymo procedūrų ir sistemos aprašymą“</t>
  </si>
  <si>
    <t>Veiksmas A8 „Jei ketinama kriptoturtą keisti į lėšas arba į kitą kriptoturtą, – parengti nediskriminacinės prekybos politikos, kuria reglamentuojami santykiai su klientais, aprašymą ir kriptoturto, kurį siūloma keisti į lėšas ar į kitą kriptoturtą, kainos nustatymo metodikos aprašymą“</t>
  </si>
  <si>
    <t>Veiksmas A9 „Jei ketinama vykdyti su kriptoturtu susijusius pavedimus trečiųjų šalių vardu, – parengti vykdymo politikos aprašymą“</t>
  </si>
  <si>
    <t>Veiksmas A10 „Jei ketinama teikti rekomendacijas dėl kriptoturto arba kriptoturto portfelio valdymo paslaugą, – parengti įrodymus, kad fiziniai asmenys, teikiantys rekomendacijas prašymą teikiančio kriptoturto paslaugų teikėjo vardu arba valdantys portfelius prašymą teikiančio kriptoturto teikėjo vardu, turi reikiamų žinių ir patirties savo pareigoms vykdyti“</t>
  </si>
  <si>
    <t>Veiksmas A11 „Lietuvos bankui pateikti informaciją apie tai, ar kriptoturto paslauga turi sąsajų su žetonais, susietais su turtu, e. pinigų žetonais ar kitu kriptoturtu“</t>
  </si>
  <si>
    <t>Veiksmas A12 „Jei ketinama teikti kriptoturto pervedimo klientų vardu paslaugas –pateikti Lietuvos bankui informaciją, kaip tos pervedimo paslaugos bus teikiamos“</t>
  </si>
  <si>
    <t>Iš viso D išlaidų veiksmui A3, Eur</t>
  </si>
  <si>
    <t>Iš viso D išlaidų veiksmui A4, Eur</t>
  </si>
  <si>
    <t>Iš viso D išlaidų veiksmui A5, Eur</t>
  </si>
  <si>
    <t>Iš viso D išlaidų veiksmui A6, Eur</t>
  </si>
  <si>
    <t>Iš viso D išlaidų veiksmui A7, Eur</t>
  </si>
  <si>
    <t>Iš viso D išlaidų veiksmui A8, Eur</t>
  </si>
  <si>
    <t>Iš viso D išlaidų veiksmui A9, Eur</t>
  </si>
  <si>
    <t>Iš viso D išlaidų veiksmui A10, Eur</t>
  </si>
  <si>
    <t>Iš viso D išlaidų veiksmui A11, Eur</t>
  </si>
  <si>
    <t>Iš viso D išlaidų veiksmui A12, Eur</t>
  </si>
  <si>
    <t>NETAIKOMA</t>
  </si>
  <si>
    <t>LIETUVOS RESPUBLIKOS KOLEKTYVINIO INVESTAVIMO SUBJEKTŲ ĮSTATYMO NR. IX-1709 4  STRAIPSNIO PAKEITIMO ĮSTATYMO PROJEKTAS</t>
  </si>
  <si>
    <t>Ataskaitą užpildė Finansų rinkų politikos departamento Draudimo veiklos skyriaus vyriausioji specialistė Kristina Vabinskaitė</t>
  </si>
  <si>
    <r>
      <t>Pastaba.</t>
    </r>
    <r>
      <rPr>
        <sz val="8"/>
        <color theme="1"/>
        <rFont val="Verdana"/>
        <family val="2"/>
        <charset val="186"/>
      </rPr>
      <t xml:space="preserve">  2024-04-04 d. duomenimis Lietuvos bankas yra  suteikęs 20 specialiųjų kolektyvinio investavimo subjektų  ir suderintųjų kolektyvinio investavimo subjektų licencijų. </t>
    </r>
    <r>
      <rPr>
        <b/>
        <sz val="8"/>
        <color theme="1"/>
        <rFont val="Verdana"/>
        <family val="2"/>
        <charset val="186"/>
      </rPr>
      <t xml:space="preserve"> </t>
    </r>
    <r>
      <rPr>
        <sz val="8"/>
        <color theme="1"/>
        <rFont val="Verdana"/>
        <family val="2"/>
        <charset val="186"/>
      </rPr>
      <t>Darytina prielaida, kad apie 15% ūkio subjektų ketina vykdyti kriptoturto paslaugas, atitinkamai ataskaitoje vertinamas ūkio subjektų skaičius - 3.</t>
    </r>
  </si>
  <si>
    <t>1 straipsnis. 4 straipsnio pakeitimas
1. Papildyti 4 straipsnį 2(2) dalimi: 
„22. Valdymo įmonė turi teisę teikti kriptoturto paslaugas, kaip jos apibrėžtos 2023 m. gegužės 31 d. Europos Parlamento ir Tarybos reglamento (ES) 2023/1114 dėl kriptoturto rinkų, kuriuo iš dalies keičiami reglamentai (ES) Nr. 1093/2010 bei (ES) Nr. 1095/2010 ir direktyvos 2013/36/ES bei (ES) 2019/1937, 3 straipsnio 1 dalies 16 punkte, Reglamento (ES) 2023/1114 60 straipsnyje nustatyta apimtimi ir tvarka.“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</si>
</sst>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8"/>
      <color theme="1"/>
      <name val="Verdana"/>
      <family val="2"/>
      <charset val="186"/>
    </font>
    <font>
      <b/>
      <sz val="8"/>
      <color rgb="FF000000"/>
      <name val="Verdana"/>
      <family val="2"/>
      <charset val="186"/>
    </font>
    <font>
      <sz val="8"/>
      <color rgb="FF000000"/>
      <name val="Verdana"/>
      <family val="2"/>
      <charset val="186"/>
    </font>
    <font>
      <i/>
      <sz val="8"/>
      <color rgb="FF000000"/>
      <name val="Verdana"/>
      <family val="2"/>
      <charset val="186"/>
    </font>
    <font>
      <sz val="8"/>
      <name val="Verdana"/>
      <family val="2"/>
      <charset val="186"/>
    </font>
    <font>
      <b/>
      <sz val="12"/>
      <color theme="1"/>
      <name val="Verdana"/>
      <family val="2"/>
      <charset val="186"/>
    </font>
    <font>
      <b/>
      <sz val="8"/>
      <color theme="1"/>
      <name val="Verdana"/>
      <family val="2"/>
      <charset val="186"/>
    </font>
    <font>
      <b/>
      <sz val="8"/>
      <color theme="0"/>
      <name val="Verdana"/>
      <family val="2"/>
      <charset val="186"/>
    </font>
    <font>
      <sz val="9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1F0"/>
        <bgColor indexed="64"/>
      </patternFill>
    </fill>
    <fill>
      <patternFill patternType="solid">
        <fgColor rgb="FF390A6F"/>
        <bgColor indexed="64"/>
      </patternFill>
    </fill>
    <fill>
      <patternFill patternType="solid">
        <fgColor rgb="FF44BBA4"/>
        <bgColor indexed="64"/>
      </patternFill>
    </fill>
    <fill>
      <patternFill patternType="solid">
        <fgColor rgb="FFCCD3FF"/>
        <bgColor indexed="64"/>
      </patternFill>
    </fill>
    <fill>
      <patternFill patternType="solid">
        <fgColor rgb="FF7E47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4" borderId="5" xfId="0" applyFont="1" applyFill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8" fillId="6" borderId="8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vertical="top" wrapText="1"/>
    </xf>
    <xf numFmtId="0" fontId="8" fillId="7" borderId="1" xfId="0" applyFont="1" applyFill="1" applyBorder="1" applyAlignment="1">
      <alignment horizontal="center" vertical="top" wrapText="1"/>
    </xf>
    <xf numFmtId="0" fontId="2" fillId="8" borderId="8" xfId="0" applyFont="1" applyFill="1" applyBorder="1" applyAlignment="1">
      <alignment vertical="top" wrapText="1"/>
    </xf>
    <xf numFmtId="0" fontId="8" fillId="9" borderId="2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8" fillId="7" borderId="10" xfId="0" applyFont="1" applyFill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 wrapText="1"/>
    </xf>
    <xf numFmtId="0" fontId="8" fillId="7" borderId="5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right" vertical="top" wrapText="1"/>
    </xf>
    <xf numFmtId="0" fontId="5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top"/>
    </xf>
    <xf numFmtId="0" fontId="3" fillId="2" borderId="14" xfId="0" applyFont="1" applyFill="1" applyBorder="1" applyAlignment="1">
      <alignment vertical="top" wrapText="1"/>
    </xf>
    <xf numFmtId="0" fontId="3" fillId="4" borderId="14" xfId="0" applyFont="1" applyFill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9" fillId="0" borderId="14" xfId="0" applyFont="1" applyBorder="1" applyAlignment="1">
      <alignment wrapText="1"/>
    </xf>
    <xf numFmtId="0" fontId="3" fillId="2" borderId="15" xfId="0" applyFont="1" applyFill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6" fillId="5" borderId="11" xfId="0" applyFont="1" applyFill="1" applyBorder="1" applyAlignment="1">
      <alignment horizontal="left" vertical="top"/>
    </xf>
    <xf numFmtId="0" fontId="6" fillId="5" borderId="12" xfId="0" applyFont="1" applyFill="1" applyBorder="1" applyAlignment="1">
      <alignment horizontal="left" vertical="top"/>
    </xf>
    <xf numFmtId="0" fontId="6" fillId="5" borderId="4" xfId="0" applyFont="1" applyFill="1" applyBorder="1" applyAlignment="1">
      <alignment horizontal="left" vertical="top"/>
    </xf>
    <xf numFmtId="0" fontId="6" fillId="5" borderId="13" xfId="0" applyFont="1" applyFill="1" applyBorder="1" applyAlignment="1">
      <alignment horizontal="left" vertical="top"/>
    </xf>
    <xf numFmtId="0" fontId="6" fillId="5" borderId="9" xfId="0" applyFont="1" applyFill="1" applyBorder="1" applyAlignment="1">
      <alignment horizontal="left" vertical="top"/>
    </xf>
    <xf numFmtId="0" fontId="6" fillId="5" borderId="5" xfId="0" applyFont="1" applyFill="1" applyBorder="1" applyAlignment="1">
      <alignment horizontal="left" vertical="top"/>
    </xf>
    <xf numFmtId="0" fontId="2" fillId="8" borderId="6" xfId="0" applyFont="1" applyFill="1" applyBorder="1" applyAlignment="1">
      <alignment vertical="top" wrapText="1"/>
    </xf>
    <xf numFmtId="0" fontId="2" fillId="8" borderId="7" xfId="0" applyFont="1" applyFill="1" applyBorder="1" applyAlignment="1">
      <alignment vertical="top" wrapText="1"/>
    </xf>
    <xf numFmtId="0" fontId="2" fillId="8" borderId="3" xfId="0" applyFont="1" applyFill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8" fillId="9" borderId="6" xfId="0" applyFont="1" applyFill="1" applyBorder="1" applyAlignment="1">
      <alignment vertical="top" wrapText="1"/>
    </xf>
    <xf numFmtId="0" fontId="8" fillId="9" borderId="7" xfId="0" applyFont="1" applyFill="1" applyBorder="1" applyAlignment="1">
      <alignment vertical="top" wrapText="1"/>
    </xf>
    <xf numFmtId="0" fontId="8" fillId="9" borderId="3" xfId="0" applyFont="1" applyFill="1" applyBorder="1" applyAlignment="1">
      <alignment vertical="top" wrapText="1"/>
    </xf>
    <xf numFmtId="0" fontId="7" fillId="8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top" wrapText="1"/>
    </xf>
    <xf numFmtId="0" fontId="8" fillId="9" borderId="6" xfId="0" applyFont="1" applyFill="1" applyBorder="1" applyAlignment="1">
      <alignment horizontal="center" vertical="top" wrapText="1"/>
    </xf>
    <xf numFmtId="0" fontId="8" fillId="9" borderId="7" xfId="0" applyFont="1" applyFill="1" applyBorder="1" applyAlignment="1">
      <alignment horizontal="center" vertical="top" wrapText="1"/>
    </xf>
    <xf numFmtId="0" fontId="8" fillId="9" borderId="3" xfId="0" applyFont="1" applyFill="1" applyBorder="1" applyAlignment="1">
      <alignment horizontal="center" vertical="top" wrapText="1"/>
    </xf>
    <xf numFmtId="0" fontId="7" fillId="8" borderId="6" xfId="0" applyFont="1" applyFill="1" applyBorder="1" applyAlignment="1">
      <alignment horizontal="center" vertical="top"/>
    </xf>
    <xf numFmtId="0" fontId="7" fillId="8" borderId="7" xfId="0" applyFont="1" applyFill="1" applyBorder="1" applyAlignment="1">
      <alignment horizontal="center" vertical="top"/>
    </xf>
    <xf numFmtId="0" fontId="7" fillId="8" borderId="3" xfId="0" applyFont="1" applyFill="1" applyBorder="1" applyAlignment="1">
      <alignment horizontal="center" vertical="top"/>
    </xf>
    <xf numFmtId="0" fontId="8" fillId="9" borderId="6" xfId="0" applyFont="1" applyFill="1" applyBorder="1" applyAlignment="1">
      <alignment horizontal="center" vertical="top"/>
    </xf>
    <xf numFmtId="0" fontId="8" fillId="9" borderId="7" xfId="0" applyFont="1" applyFill="1" applyBorder="1" applyAlignment="1">
      <alignment horizontal="center" vertical="top"/>
    </xf>
    <xf numFmtId="0" fontId="8" fillId="9" borderId="3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 vertical="top" wrapText="1"/>
    </xf>
    <xf numFmtId="0" fontId="8" fillId="7" borderId="3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2F1F0"/>
      <color rgb="FF44BBA4"/>
      <color rgb="FF7E47FF"/>
      <color rgb="FFCCD3FF"/>
      <color rgb="FF390A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90A6F"/>
  </sheetPr>
  <dimension ref="A1:L39"/>
  <sheetViews>
    <sheetView tabSelected="1" zoomScale="90" zoomScaleNormal="90" workbookViewId="0">
      <pane ySplit="4" topLeftCell="A19" activePane="bottomLeft" state="frozen"/>
      <selection activeCell="B1" sqref="B1"/>
      <selection pane="bottomLeft" activeCell="B19" sqref="B19"/>
    </sheetView>
  </sheetViews>
  <sheetFormatPr defaultColWidth="8.7109375" defaultRowHeight="10.5" x14ac:dyDescent="0.25"/>
  <cols>
    <col min="1" max="1" width="6.85546875" style="1" customWidth="1"/>
    <col min="2" max="2" width="23.7109375" style="1" customWidth="1"/>
    <col min="3" max="3" width="13" style="1" customWidth="1"/>
    <col min="4" max="4" width="19" style="1" customWidth="1"/>
    <col min="5" max="5" width="14.140625" style="1" customWidth="1"/>
    <col min="6" max="6" width="11.85546875" style="1" customWidth="1"/>
    <col min="7" max="7" width="12.42578125" style="1" customWidth="1"/>
    <col min="8" max="8" width="11.85546875" style="1" customWidth="1"/>
    <col min="9" max="9" width="13.5703125" style="1" customWidth="1"/>
    <col min="10" max="10" width="18.140625" style="1" customWidth="1"/>
    <col min="11" max="11" width="36.28515625" style="1" customWidth="1"/>
    <col min="12" max="12" width="24.5703125" style="1" customWidth="1"/>
    <col min="13" max="16384" width="8.7109375" style="1"/>
  </cols>
  <sheetData>
    <row r="1" spans="1:12" ht="12" customHeight="1" x14ac:dyDescent="0.25">
      <c r="A1" s="49" t="s">
        <v>90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2" ht="7.5" customHeight="1" thickBot="1" x14ac:dyDescent="0.3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1:12" ht="104.25" customHeight="1" thickBot="1" x14ac:dyDescent="0.3">
      <c r="A3" s="13" t="s">
        <v>0</v>
      </c>
      <c r="B3" s="14" t="s">
        <v>61</v>
      </c>
      <c r="C3" s="14" t="s">
        <v>62</v>
      </c>
      <c r="D3" s="14" t="s">
        <v>64</v>
      </c>
      <c r="E3" s="14" t="s">
        <v>1</v>
      </c>
      <c r="F3" s="15" t="s">
        <v>2</v>
      </c>
      <c r="G3" s="15" t="s">
        <v>3</v>
      </c>
      <c r="H3" s="15" t="s">
        <v>4</v>
      </c>
      <c r="I3" s="15" t="s">
        <v>54</v>
      </c>
      <c r="J3" s="16" t="s">
        <v>91</v>
      </c>
      <c r="K3" s="14" t="s">
        <v>63</v>
      </c>
      <c r="L3" s="16" t="s">
        <v>55</v>
      </c>
    </row>
    <row r="4" spans="1:12" ht="15.75" customHeight="1" thickBot="1" x14ac:dyDescent="0.3">
      <c r="A4" s="21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  <c r="K4" s="17">
        <v>11</v>
      </c>
      <c r="L4" s="17">
        <v>12</v>
      </c>
    </row>
    <row r="5" spans="1:12" ht="18" customHeight="1" thickBot="1" x14ac:dyDescent="0.3">
      <c r="A5" s="18" t="s">
        <v>5</v>
      </c>
      <c r="B5" s="55" t="s">
        <v>128</v>
      </c>
      <c r="C5" s="56"/>
      <c r="D5" s="56"/>
      <c r="E5" s="56"/>
      <c r="F5" s="56"/>
      <c r="G5" s="56"/>
      <c r="H5" s="56"/>
      <c r="I5" s="56"/>
      <c r="J5" s="56"/>
      <c r="K5" s="56"/>
      <c r="L5" s="57"/>
    </row>
    <row r="6" spans="1:12" ht="21.75" thickBot="1" x14ac:dyDescent="0.3">
      <c r="A6" s="2" t="s">
        <v>6</v>
      </c>
      <c r="B6" s="3" t="s">
        <v>18</v>
      </c>
      <c r="C6" s="36"/>
      <c r="D6" s="5"/>
      <c r="E6" s="6">
        <v>0</v>
      </c>
      <c r="F6" s="36"/>
      <c r="G6" s="36"/>
      <c r="H6" s="36"/>
      <c r="I6" s="36"/>
      <c r="J6" s="36"/>
      <c r="K6" s="36"/>
      <c r="L6" s="36"/>
    </row>
    <row r="7" spans="1:12" ht="22.5" customHeight="1" thickBot="1" x14ac:dyDescent="0.3">
      <c r="A7" s="2" t="s">
        <v>7</v>
      </c>
      <c r="B7" s="37"/>
      <c r="C7" s="8" t="s">
        <v>8</v>
      </c>
      <c r="D7" s="36"/>
      <c r="E7" s="4"/>
      <c r="F7" s="5">
        <f>'Išlaidos darbuotojams'!G9</f>
        <v>0</v>
      </c>
      <c r="G7" s="5">
        <f>'Išlaidos investicijoms'!D8</f>
        <v>0</v>
      </c>
      <c r="H7" s="5">
        <f>'Išlaidos medžiagoms'!E8</f>
        <v>0</v>
      </c>
      <c r="I7" s="5">
        <f>'Išlaidos paslaugoms'!C8</f>
        <v>0</v>
      </c>
      <c r="J7" s="5">
        <f>0.05*(F7+G7+H7+I7)</f>
        <v>0</v>
      </c>
      <c r="K7" s="5">
        <f>SUM(F7:J7)</f>
        <v>0</v>
      </c>
      <c r="L7" s="38"/>
    </row>
    <row r="8" spans="1:12" ht="11.25" thickBot="1" x14ac:dyDescent="0.3">
      <c r="A8" s="2" t="s">
        <v>9</v>
      </c>
      <c r="B8" s="37"/>
      <c r="C8" s="8" t="s">
        <v>10</v>
      </c>
      <c r="D8" s="36"/>
      <c r="E8" s="4"/>
      <c r="F8" s="5">
        <f>'Išlaidos darbuotojams'!G14</f>
        <v>0</v>
      </c>
      <c r="G8" s="5">
        <f>'Išlaidos investicijoms'!D12</f>
        <v>0</v>
      </c>
      <c r="H8" s="5">
        <f>'Išlaidos medžiagoms'!E12</f>
        <v>0</v>
      </c>
      <c r="I8" s="5">
        <f>'Išlaidos paslaugoms'!C12</f>
        <v>0</v>
      </c>
      <c r="J8" s="5">
        <f>0.05*(F8+G8+H8+I8)</f>
        <v>0</v>
      </c>
      <c r="K8" s="5">
        <f>SUM(F8:J8)</f>
        <v>0</v>
      </c>
      <c r="L8" s="38"/>
    </row>
    <row r="9" spans="1:12" ht="11.25" thickBot="1" x14ac:dyDescent="0.3">
      <c r="A9" s="2" t="s">
        <v>11</v>
      </c>
      <c r="B9" s="37"/>
      <c r="C9" s="5" t="s">
        <v>11</v>
      </c>
      <c r="D9" s="36"/>
      <c r="E9" s="4"/>
      <c r="F9" s="9"/>
      <c r="G9" s="5"/>
      <c r="H9" s="5"/>
      <c r="I9" s="5"/>
      <c r="J9" s="5"/>
      <c r="K9" s="5"/>
      <c r="L9" s="38"/>
    </row>
    <row r="10" spans="1:12" ht="12.6" customHeight="1" thickBot="1" x14ac:dyDescent="0.3">
      <c r="A10" s="2"/>
      <c r="B10" s="58" t="s">
        <v>65</v>
      </c>
      <c r="C10" s="59"/>
      <c r="D10" s="59"/>
      <c r="E10" s="59"/>
      <c r="F10" s="59"/>
      <c r="G10" s="59"/>
      <c r="H10" s="59"/>
      <c r="I10" s="59"/>
      <c r="J10" s="59"/>
      <c r="K10" s="60"/>
      <c r="L10" s="5">
        <f>SUM(K7:K8)*E6</f>
        <v>0</v>
      </c>
    </row>
    <row r="11" spans="1:12" ht="27" customHeight="1" thickBot="1" x14ac:dyDescent="0.3">
      <c r="A11" s="2" t="s">
        <v>12</v>
      </c>
      <c r="B11" s="3" t="s">
        <v>18</v>
      </c>
      <c r="C11" s="4"/>
      <c r="D11" s="5"/>
      <c r="E11" s="6">
        <v>0</v>
      </c>
      <c r="F11" s="4"/>
      <c r="G11" s="4"/>
      <c r="H11" s="4"/>
      <c r="I11" s="4"/>
      <c r="J11" s="4"/>
      <c r="K11" s="4"/>
      <c r="L11" s="36"/>
    </row>
    <row r="12" spans="1:12" ht="23.25" customHeight="1" thickBot="1" x14ac:dyDescent="0.3">
      <c r="A12" s="2" t="s">
        <v>13</v>
      </c>
      <c r="B12" s="7"/>
      <c r="C12" s="6" t="s">
        <v>14</v>
      </c>
      <c r="D12" s="4"/>
      <c r="E12" s="4"/>
      <c r="F12" s="5">
        <f>'Išlaidos darbuotojams'!G21</f>
        <v>0</v>
      </c>
      <c r="G12" s="5">
        <f>'Išlaidos investicijoms'!D19</f>
        <v>0</v>
      </c>
      <c r="H12" s="5">
        <f>'Išlaidos medžiagoms'!E19</f>
        <v>0</v>
      </c>
      <c r="I12" s="5">
        <f>'Išlaidos medžiagoms'!E19</f>
        <v>0</v>
      </c>
      <c r="J12" s="5">
        <f>0.05*(F12+G12+H12+I12)</f>
        <v>0</v>
      </c>
      <c r="K12" s="5">
        <f>SUM(F12:J12)</f>
        <v>0</v>
      </c>
      <c r="L12" s="38"/>
    </row>
    <row r="13" spans="1:12" ht="11.25" thickBot="1" x14ac:dyDescent="0.3">
      <c r="A13" s="2" t="s">
        <v>15</v>
      </c>
      <c r="B13" s="7"/>
      <c r="C13" s="6" t="s">
        <v>16</v>
      </c>
      <c r="D13" s="4"/>
      <c r="E13" s="4"/>
      <c r="F13" s="5">
        <f>'Išlaidos darbuotojams'!G26</f>
        <v>0</v>
      </c>
      <c r="G13" s="5">
        <f>'Išlaidos investicijoms'!D23</f>
        <v>0</v>
      </c>
      <c r="H13" s="5">
        <f>'Išlaidos medžiagoms'!E23</f>
        <v>0</v>
      </c>
      <c r="I13" s="5">
        <f>'Išlaidos medžiagoms'!E23</f>
        <v>0</v>
      </c>
      <c r="J13" s="5">
        <f>0.05*(F13+G13+H13+I13)</f>
        <v>0</v>
      </c>
      <c r="K13" s="5">
        <f>SUM(F13:J13)</f>
        <v>0</v>
      </c>
      <c r="L13" s="38"/>
    </row>
    <row r="14" spans="1:12" ht="11.25" thickBot="1" x14ac:dyDescent="0.3">
      <c r="A14" s="2" t="s">
        <v>11</v>
      </c>
      <c r="B14" s="7"/>
      <c r="C14" s="6" t="s">
        <v>51</v>
      </c>
      <c r="D14" s="4"/>
      <c r="E14" s="4"/>
      <c r="F14" s="9"/>
      <c r="G14" s="5"/>
      <c r="H14" s="5"/>
      <c r="I14" s="5"/>
      <c r="J14" s="5"/>
      <c r="K14" s="5"/>
      <c r="L14" s="36"/>
    </row>
    <row r="15" spans="1:12" ht="11.25" thickBot="1" x14ac:dyDescent="0.3">
      <c r="A15" s="2"/>
      <c r="B15" s="58" t="s">
        <v>66</v>
      </c>
      <c r="C15" s="59"/>
      <c r="D15" s="59"/>
      <c r="E15" s="59"/>
      <c r="F15" s="59"/>
      <c r="G15" s="59"/>
      <c r="H15" s="59"/>
      <c r="I15" s="59"/>
      <c r="J15" s="59"/>
      <c r="K15" s="60"/>
      <c r="L15" s="10">
        <f>SUM(K12:K13)*E11</f>
        <v>0</v>
      </c>
    </row>
    <row r="16" spans="1:12" ht="11.25" thickBot="1" x14ac:dyDescent="0.3">
      <c r="A16" s="2"/>
      <c r="B16" s="5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 t="s">
        <v>11</v>
      </c>
    </row>
    <row r="17" spans="1:12" ht="12" customHeight="1" thickBot="1" x14ac:dyDescent="0.3">
      <c r="A17" s="2"/>
      <c r="B17" s="61" t="s">
        <v>67</v>
      </c>
      <c r="C17" s="62"/>
      <c r="D17" s="62"/>
      <c r="E17" s="62"/>
      <c r="F17" s="62"/>
      <c r="G17" s="62"/>
      <c r="H17" s="62"/>
      <c r="I17" s="62"/>
      <c r="J17" s="62"/>
      <c r="K17" s="63"/>
      <c r="L17" s="11">
        <f>SUM(L10,L15)</f>
        <v>0</v>
      </c>
    </row>
    <row r="18" spans="1:12" s="20" customFormat="1" ht="15.75" customHeight="1" thickBot="1" x14ac:dyDescent="0.3">
      <c r="A18" s="19" t="s">
        <v>52</v>
      </c>
      <c r="B18" s="64" t="s">
        <v>129</v>
      </c>
      <c r="C18" s="65"/>
      <c r="D18" s="65"/>
      <c r="E18" s="65"/>
      <c r="F18" s="65"/>
      <c r="G18" s="65"/>
      <c r="H18" s="65"/>
      <c r="I18" s="65"/>
      <c r="J18" s="65"/>
      <c r="K18" s="65"/>
      <c r="L18" s="66"/>
    </row>
    <row r="19" spans="1:12" ht="242.25" thickBot="1" x14ac:dyDescent="0.3">
      <c r="A19" s="2" t="s">
        <v>95</v>
      </c>
      <c r="B19" s="3" t="s">
        <v>132</v>
      </c>
      <c r="C19" s="36"/>
      <c r="D19" s="5" t="s">
        <v>92</v>
      </c>
      <c r="E19" s="6">
        <v>3</v>
      </c>
      <c r="F19" s="36"/>
      <c r="G19" s="36"/>
      <c r="H19" s="36"/>
      <c r="I19" s="36"/>
      <c r="J19" s="36"/>
      <c r="K19" s="36"/>
      <c r="L19" s="4"/>
    </row>
    <row r="20" spans="1:12" ht="171" customHeight="1" thickBot="1" x14ac:dyDescent="0.25">
      <c r="A20" s="41" t="s">
        <v>53</v>
      </c>
      <c r="B20" s="46"/>
      <c r="C20" s="45" t="s">
        <v>94</v>
      </c>
      <c r="D20" s="42"/>
      <c r="E20" s="42"/>
      <c r="F20" s="43">
        <f>'Išlaidos darbuotojams'!G38</f>
        <v>194.20000000000002</v>
      </c>
      <c r="G20" s="44"/>
      <c r="H20" s="44"/>
      <c r="I20" s="44"/>
      <c r="J20" s="44">
        <f t="shared" ref="J20" si="0">0.05*(F20+G20+H20+I20)</f>
        <v>9.7100000000000009</v>
      </c>
      <c r="K20" s="47">
        <f t="shared" ref="K20:K21" si="1">SUM(F20:J20)</f>
        <v>203.91000000000003</v>
      </c>
      <c r="L20" s="4"/>
    </row>
    <row r="21" spans="1:12" ht="202.15" customHeight="1" thickBot="1" x14ac:dyDescent="0.25">
      <c r="A21" s="41" t="s">
        <v>96</v>
      </c>
      <c r="B21" s="46"/>
      <c r="C21" s="45" t="s">
        <v>107</v>
      </c>
      <c r="D21" s="42"/>
      <c r="E21" s="42"/>
      <c r="F21" s="43">
        <f>'Išlaidos darbuotojams'!G41</f>
        <v>194.20000000000002</v>
      </c>
      <c r="G21" s="44"/>
      <c r="H21" s="44"/>
      <c r="I21" s="44"/>
      <c r="J21" s="44">
        <f t="shared" ref="J21" si="2">0.05*(F21+G21+H21+I21)</f>
        <v>9.7100000000000009</v>
      </c>
      <c r="K21" s="47">
        <f t="shared" si="1"/>
        <v>203.91000000000003</v>
      </c>
      <c r="L21" s="10"/>
    </row>
    <row r="22" spans="1:12" ht="147.75" thickBot="1" x14ac:dyDescent="0.3">
      <c r="A22" s="2" t="s">
        <v>97</v>
      </c>
      <c r="B22" s="37"/>
      <c r="C22" s="6" t="s">
        <v>108</v>
      </c>
      <c r="D22" s="36"/>
      <c r="E22" s="36"/>
      <c r="F22" s="5">
        <f>'Išlaidos darbuotojams'!G44</f>
        <v>194.20000000000002</v>
      </c>
      <c r="G22" s="5">
        <f>'Išlaidos investicijoms'!D48</f>
        <v>0</v>
      </c>
      <c r="H22" s="5">
        <f>'Išlaidos medžiagoms'!E51</f>
        <v>0</v>
      </c>
      <c r="I22" s="5">
        <f>'Išlaidos paslaugoms'!C50</f>
        <v>0</v>
      </c>
      <c r="J22" s="5">
        <f t="shared" ref="J22:J28" si="3">0.05*(F22+G22+H22+I22)</f>
        <v>9.7100000000000009</v>
      </c>
      <c r="K22" s="5">
        <f t="shared" ref="K22:K28" si="4">SUM(F22:J22)</f>
        <v>203.91000000000003</v>
      </c>
      <c r="L22" s="4"/>
    </row>
    <row r="23" spans="1:12" ht="120.75" thickBot="1" x14ac:dyDescent="0.3">
      <c r="A23" s="2" t="s">
        <v>98</v>
      </c>
      <c r="B23" s="37"/>
      <c r="C23" s="40" t="s">
        <v>109</v>
      </c>
      <c r="D23" s="36"/>
      <c r="E23" s="36"/>
      <c r="F23" s="5">
        <f>'Išlaidos darbuotojams'!G47</f>
        <v>388.40000000000003</v>
      </c>
      <c r="G23" s="5">
        <f>'Išlaidos investicijoms'!D52</f>
        <v>0</v>
      </c>
      <c r="H23" s="5">
        <f>'Išlaidos medžiagoms'!E55</f>
        <v>0</v>
      </c>
      <c r="I23" s="5">
        <f>'Išlaidos paslaugoms'!C54</f>
        <v>0</v>
      </c>
      <c r="J23" s="5">
        <f t="shared" si="3"/>
        <v>19.420000000000002</v>
      </c>
      <c r="K23" s="5">
        <f t="shared" si="4"/>
        <v>407.82000000000005</v>
      </c>
      <c r="L23" s="4"/>
    </row>
    <row r="24" spans="1:12" ht="78" customHeight="1" thickBot="1" x14ac:dyDescent="0.3">
      <c r="A24" s="2" t="s">
        <v>99</v>
      </c>
      <c r="B24" s="37"/>
      <c r="C24" s="40" t="s">
        <v>110</v>
      </c>
      <c r="D24" s="36"/>
      <c r="E24" s="36"/>
      <c r="F24" s="5">
        <f>'Išlaidos darbuotojams'!G50</f>
        <v>97.100000000000009</v>
      </c>
      <c r="G24" s="5"/>
      <c r="H24" s="5"/>
      <c r="I24" s="5"/>
      <c r="J24" s="5">
        <f t="shared" si="3"/>
        <v>4.8550000000000004</v>
      </c>
      <c r="K24" s="5">
        <f t="shared" si="4"/>
        <v>101.95500000000001</v>
      </c>
      <c r="L24" s="4"/>
    </row>
    <row r="25" spans="1:12" ht="132.75" thickBot="1" x14ac:dyDescent="0.3">
      <c r="A25" s="2" t="s">
        <v>100</v>
      </c>
      <c r="B25" s="37"/>
      <c r="C25" s="40" t="s">
        <v>111</v>
      </c>
      <c r="D25" s="36"/>
      <c r="E25" s="36"/>
      <c r="F25" s="5">
        <f>'Išlaidos darbuotojams'!G53</f>
        <v>194.20000000000002</v>
      </c>
      <c r="G25" s="5"/>
      <c r="H25" s="5"/>
      <c r="I25" s="5"/>
      <c r="J25" s="5">
        <f t="shared" si="3"/>
        <v>9.7100000000000009</v>
      </c>
      <c r="K25" s="5">
        <f t="shared" si="4"/>
        <v>203.91000000000003</v>
      </c>
      <c r="L25" s="4"/>
    </row>
    <row r="26" spans="1:12" ht="180.75" thickBot="1" x14ac:dyDescent="0.3">
      <c r="A26" s="2" t="s">
        <v>101</v>
      </c>
      <c r="B26" s="37"/>
      <c r="C26" s="40" t="s">
        <v>112</v>
      </c>
      <c r="D26" s="36"/>
      <c r="E26" s="36"/>
      <c r="F26" s="5">
        <f>'Išlaidos darbuotojams'!G56</f>
        <v>388.40000000000003</v>
      </c>
      <c r="G26" s="5"/>
      <c r="H26" s="5"/>
      <c r="I26" s="5"/>
      <c r="J26" s="5">
        <f t="shared" si="3"/>
        <v>19.420000000000002</v>
      </c>
      <c r="K26" s="5">
        <f t="shared" si="4"/>
        <v>407.82000000000005</v>
      </c>
      <c r="L26" s="4"/>
    </row>
    <row r="27" spans="1:12" ht="252.75" thickBot="1" x14ac:dyDescent="0.3">
      <c r="A27" s="2" t="s">
        <v>102</v>
      </c>
      <c r="B27" s="37"/>
      <c r="C27" s="40" t="s">
        <v>113</v>
      </c>
      <c r="D27" s="36"/>
      <c r="E27" s="36"/>
      <c r="F27" s="5">
        <f>'Išlaidos darbuotojams'!G59</f>
        <v>388.40000000000003</v>
      </c>
      <c r="G27" s="5"/>
      <c r="H27" s="5"/>
      <c r="I27" s="5"/>
      <c r="J27" s="5">
        <f t="shared" si="3"/>
        <v>19.420000000000002</v>
      </c>
      <c r="K27" s="5">
        <f t="shared" si="4"/>
        <v>407.82000000000005</v>
      </c>
      <c r="L27" s="4"/>
    </row>
    <row r="28" spans="1:12" ht="122.45" customHeight="1" thickBot="1" x14ac:dyDescent="0.3">
      <c r="A28" s="2" t="s">
        <v>103</v>
      </c>
      <c r="B28" s="37"/>
      <c r="C28" s="40" t="s">
        <v>114</v>
      </c>
      <c r="D28" s="36"/>
      <c r="E28" s="36"/>
      <c r="F28" s="5">
        <f>'Išlaidos darbuotojams'!G62</f>
        <v>194.20000000000002</v>
      </c>
      <c r="G28" s="5"/>
      <c r="H28" s="5"/>
      <c r="I28" s="5"/>
      <c r="J28" s="5">
        <f t="shared" si="3"/>
        <v>9.7100000000000009</v>
      </c>
      <c r="K28" s="5">
        <f t="shared" si="4"/>
        <v>203.91000000000003</v>
      </c>
      <c r="L28" s="4"/>
    </row>
    <row r="29" spans="1:12" ht="323.45" customHeight="1" thickBot="1" x14ac:dyDescent="0.3">
      <c r="A29" s="2" t="s">
        <v>104</v>
      </c>
      <c r="B29" s="37"/>
      <c r="C29" s="40" t="s">
        <v>115</v>
      </c>
      <c r="D29" s="36"/>
      <c r="E29" s="36"/>
      <c r="F29" s="5">
        <f>'Išlaidos darbuotojams'!G64</f>
        <v>97.100000000000009</v>
      </c>
      <c r="G29" s="5"/>
      <c r="H29" s="5"/>
      <c r="I29" s="5"/>
      <c r="J29" s="5">
        <f t="shared" ref="J29" si="5">0.05*(F29+G29+H29+I29)</f>
        <v>4.8550000000000004</v>
      </c>
      <c r="K29" s="5">
        <f t="shared" ref="K29" si="6">SUM(F29:J29)</f>
        <v>101.95500000000001</v>
      </c>
      <c r="L29" s="4"/>
    </row>
    <row r="30" spans="1:12" ht="130.15" customHeight="1" thickBot="1" x14ac:dyDescent="0.3">
      <c r="A30" s="2" t="s">
        <v>105</v>
      </c>
      <c r="B30" s="37"/>
      <c r="C30" s="40" t="s">
        <v>116</v>
      </c>
      <c r="D30" s="36"/>
      <c r="E30" s="36"/>
      <c r="F30" s="5">
        <f>'Išlaidos darbuotojams'!G68</f>
        <v>97.100000000000009</v>
      </c>
      <c r="G30" s="5"/>
      <c r="H30" s="5"/>
      <c r="I30" s="5"/>
      <c r="J30" s="5">
        <f t="shared" ref="J30" si="7">0.05*(F30+G30+H30+I30)</f>
        <v>4.8550000000000004</v>
      </c>
      <c r="K30" s="5">
        <f t="shared" ref="K30" si="8">SUM(F30:J30)</f>
        <v>101.95500000000001</v>
      </c>
      <c r="L30" s="4"/>
    </row>
    <row r="31" spans="1:12" ht="144.75" thickBot="1" x14ac:dyDescent="0.3">
      <c r="A31" s="2" t="s">
        <v>106</v>
      </c>
      <c r="B31" s="37"/>
      <c r="C31" s="40" t="s">
        <v>117</v>
      </c>
      <c r="D31" s="36"/>
      <c r="E31" s="36"/>
      <c r="F31" s="5">
        <f>'Išlaidos darbuotojams'!G70</f>
        <v>97.100000000000009</v>
      </c>
      <c r="G31" s="5"/>
      <c r="H31" s="5"/>
      <c r="I31" s="5"/>
      <c r="J31" s="5">
        <f t="shared" ref="J31" si="9">0.05*(F31+G31+H31+I31)</f>
        <v>4.8550000000000004</v>
      </c>
      <c r="K31" s="5">
        <f t="shared" ref="K31" si="10">SUM(F31:J31)</f>
        <v>101.95500000000001</v>
      </c>
      <c r="L31" s="4"/>
    </row>
    <row r="32" spans="1:12" ht="11.25" thickBot="1" x14ac:dyDescent="0.3">
      <c r="A32" s="2"/>
      <c r="B32" s="58" t="s">
        <v>65</v>
      </c>
      <c r="C32" s="59"/>
      <c r="D32" s="59"/>
      <c r="E32" s="59"/>
      <c r="F32" s="59"/>
      <c r="G32" s="59"/>
      <c r="H32" s="59"/>
      <c r="I32" s="59"/>
      <c r="J32" s="59"/>
      <c r="K32" s="60"/>
      <c r="L32" s="1">
        <f>SUM(K20:K31)*E19</f>
        <v>7952.49</v>
      </c>
    </row>
    <row r="33" spans="1:12" ht="11.25" thickBot="1" x14ac:dyDescent="0.3">
      <c r="A33" s="2"/>
      <c r="B33" s="5" t="s">
        <v>11</v>
      </c>
      <c r="C33" s="5"/>
      <c r="D33" s="5"/>
      <c r="E33" s="5"/>
      <c r="F33" s="5"/>
      <c r="G33" s="5"/>
      <c r="H33" s="5"/>
      <c r="I33" s="5"/>
      <c r="J33" s="5"/>
      <c r="K33" s="5"/>
    </row>
    <row r="34" spans="1:12" ht="11.25" thickBot="1" x14ac:dyDescent="0.3">
      <c r="A34" s="2"/>
      <c r="B34" s="61" t="s">
        <v>68</v>
      </c>
      <c r="C34" s="62"/>
      <c r="D34" s="62"/>
      <c r="E34" s="62"/>
      <c r="F34" s="62"/>
      <c r="G34" s="62"/>
      <c r="H34" s="62"/>
      <c r="I34" s="62"/>
      <c r="J34" s="62"/>
      <c r="K34" s="63"/>
      <c r="L34" s="1">
        <f>L32</f>
        <v>7952.49</v>
      </c>
    </row>
    <row r="35" spans="1:12" ht="11.25" thickBot="1" x14ac:dyDescent="0.3">
      <c r="A35" s="2"/>
      <c r="B35" s="61" t="s">
        <v>69</v>
      </c>
      <c r="C35" s="62"/>
      <c r="D35" s="62"/>
      <c r="E35" s="62"/>
      <c r="F35" s="62"/>
      <c r="G35" s="62"/>
      <c r="H35" s="62"/>
      <c r="I35" s="62"/>
      <c r="J35" s="62"/>
      <c r="K35" s="63"/>
      <c r="L35" s="1">
        <f>L32</f>
        <v>7952.49</v>
      </c>
    </row>
    <row r="37" spans="1:12" ht="29.45" customHeight="1" x14ac:dyDescent="0.25">
      <c r="B37" s="48" t="s">
        <v>131</v>
      </c>
      <c r="C37" s="48"/>
      <c r="D37" s="48"/>
      <c r="E37" s="48"/>
      <c r="F37" s="48"/>
      <c r="G37" s="48"/>
      <c r="H37" s="48"/>
      <c r="I37" s="48"/>
      <c r="J37" s="48"/>
      <c r="K37" s="48"/>
    </row>
    <row r="39" spans="1:12" x14ac:dyDescent="0.25">
      <c r="B39" s="48" t="s">
        <v>130</v>
      </c>
      <c r="C39" s="48"/>
      <c r="D39" s="48"/>
      <c r="E39" s="48"/>
      <c r="F39" s="48"/>
      <c r="G39" s="48"/>
      <c r="H39" s="48"/>
    </row>
  </sheetData>
  <mergeCells count="11">
    <mergeCell ref="B39:H39"/>
    <mergeCell ref="A1:L2"/>
    <mergeCell ref="B5:L5"/>
    <mergeCell ref="B10:K10"/>
    <mergeCell ref="B35:K35"/>
    <mergeCell ref="B15:K15"/>
    <mergeCell ref="B17:K17"/>
    <mergeCell ref="B18:L18"/>
    <mergeCell ref="B32:K32"/>
    <mergeCell ref="B34:K34"/>
    <mergeCell ref="B37:K37"/>
  </mergeCells>
  <phoneticPr fontId="10" type="noConversion"/>
  <pageMargins left="0" right="0" top="0.19685039370078741" bottom="0.19685039370078741" header="0.31496062992125984" footer="0.31496062992125984"/>
  <pageSetup paperSize="9" orientation="landscape" r:id="rId1"/>
  <ignoredErrors>
    <ignoredError sqref="A5 A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E47FF"/>
  </sheetPr>
  <dimension ref="A1:G72"/>
  <sheetViews>
    <sheetView topLeftCell="A61" zoomScaleNormal="100" workbookViewId="0">
      <selection activeCell="A73" sqref="A73"/>
    </sheetView>
  </sheetViews>
  <sheetFormatPr defaultColWidth="8.7109375" defaultRowHeight="10.5" x14ac:dyDescent="0.25"/>
  <cols>
    <col min="1" max="1" width="30.7109375" style="1" customWidth="1"/>
    <col min="2" max="2" width="12.85546875" style="1" customWidth="1"/>
    <col min="3" max="3" width="11.140625" style="1" customWidth="1"/>
    <col min="4" max="4" width="26.5703125" style="1" customWidth="1"/>
    <col min="5" max="5" width="25" style="1" customWidth="1"/>
    <col min="6" max="6" width="10.7109375" style="1" bestFit="1" customWidth="1"/>
    <col min="7" max="7" width="13.85546875" style="1" customWidth="1"/>
    <col min="8" max="16384" width="8.7109375" style="1"/>
  </cols>
  <sheetData>
    <row r="1" spans="1:7" ht="18" customHeight="1" thickBot="1" x14ac:dyDescent="0.3">
      <c r="A1" s="67" t="s">
        <v>70</v>
      </c>
      <c r="B1" s="68"/>
      <c r="C1" s="68"/>
      <c r="D1" s="68"/>
      <c r="E1" s="68"/>
      <c r="F1" s="68"/>
      <c r="G1" s="69"/>
    </row>
    <row r="2" spans="1:7" ht="57.75" customHeight="1" thickBot="1" x14ac:dyDescent="0.3">
      <c r="A2" s="28" t="s">
        <v>81</v>
      </c>
      <c r="B2" s="29" t="s">
        <v>19</v>
      </c>
      <c r="C2" s="29" t="s">
        <v>20</v>
      </c>
      <c r="D2" s="29" t="s">
        <v>72</v>
      </c>
      <c r="E2" s="29" t="s">
        <v>73</v>
      </c>
      <c r="F2" s="29" t="s">
        <v>21</v>
      </c>
      <c r="G2" s="29" t="s">
        <v>74</v>
      </c>
    </row>
    <row r="3" spans="1:7" ht="11.25" thickBot="1" x14ac:dyDescent="0.3">
      <c r="A3" s="30">
        <v>1</v>
      </c>
      <c r="B3" s="31">
        <v>2</v>
      </c>
      <c r="C3" s="30">
        <v>3</v>
      </c>
      <c r="D3" s="31">
        <v>4</v>
      </c>
      <c r="E3" s="30">
        <v>5</v>
      </c>
      <c r="F3" s="31">
        <v>6</v>
      </c>
      <c r="G3" s="30">
        <v>7</v>
      </c>
    </row>
    <row r="4" spans="1:7" ht="30" customHeight="1" thickBot="1" x14ac:dyDescent="0.3">
      <c r="A4" s="22" t="str">
        <f>'PI skaičiuoklė'!B6</f>
        <v>Straipsnis (-iai), punktas (-ai) ir įpareigojimas</v>
      </c>
      <c r="B4" s="36"/>
      <c r="C4" s="39"/>
      <c r="D4" s="39"/>
      <c r="E4" s="39"/>
      <c r="F4" s="39"/>
      <c r="G4" s="39"/>
    </row>
    <row r="5" spans="1:7" ht="11.25" thickBot="1" x14ac:dyDescent="0.3">
      <c r="A5" s="8" t="str">
        <f>'PI skaičiuoklė'!C7</f>
        <v>Veiksmas A1</v>
      </c>
      <c r="B5" s="4"/>
      <c r="C5" s="23"/>
      <c r="D5" s="23"/>
      <c r="E5" s="23"/>
      <c r="F5" s="23"/>
      <c r="G5" s="23"/>
    </row>
    <row r="6" spans="1:7" ht="11.1" customHeight="1" thickBot="1" x14ac:dyDescent="0.3">
      <c r="A6" s="24"/>
      <c r="B6" s="5" t="s">
        <v>22</v>
      </c>
      <c r="C6" s="5">
        <v>0</v>
      </c>
      <c r="D6" s="5">
        <v>0</v>
      </c>
      <c r="E6" s="5">
        <v>0</v>
      </c>
      <c r="F6" s="5">
        <v>0</v>
      </c>
      <c r="G6" s="5">
        <f>+C6*D6*E6*F6</f>
        <v>0</v>
      </c>
    </row>
    <row r="7" spans="1:7" ht="11.25" thickBot="1" x14ac:dyDescent="0.3">
      <c r="A7" s="12"/>
      <c r="B7" s="5" t="s">
        <v>23</v>
      </c>
      <c r="C7" s="5">
        <v>0</v>
      </c>
      <c r="D7" s="5">
        <v>0</v>
      </c>
      <c r="E7" s="5">
        <v>0</v>
      </c>
      <c r="F7" s="5">
        <v>0</v>
      </c>
      <c r="G7" s="5">
        <f t="shared" ref="G7" si="0">+C7*D7*E7*F7</f>
        <v>0</v>
      </c>
    </row>
    <row r="8" spans="1:7" ht="11.25" thickBot="1" x14ac:dyDescent="0.3">
      <c r="A8" s="12"/>
      <c r="B8" s="5" t="s">
        <v>11</v>
      </c>
      <c r="C8" s="5"/>
      <c r="D8" s="5"/>
      <c r="E8" s="5"/>
      <c r="F8" s="5"/>
      <c r="G8" s="5"/>
    </row>
    <row r="9" spans="1:7" ht="14.1" customHeight="1" thickBot="1" x14ac:dyDescent="0.3">
      <c r="A9" s="58" t="s">
        <v>75</v>
      </c>
      <c r="B9" s="59"/>
      <c r="C9" s="59"/>
      <c r="D9" s="59"/>
      <c r="E9" s="59"/>
      <c r="F9" s="60"/>
      <c r="G9" s="5">
        <f>SUM(G6:G8)</f>
        <v>0</v>
      </c>
    </row>
    <row r="10" spans="1:7" ht="11.25" thickBot="1" x14ac:dyDescent="0.3">
      <c r="A10" s="8" t="str">
        <f>'PI skaičiuoklė'!C8</f>
        <v>Veiksmas A2</v>
      </c>
      <c r="B10" s="36"/>
      <c r="C10" s="36"/>
      <c r="D10" s="36"/>
      <c r="E10" s="36"/>
      <c r="F10" s="36"/>
      <c r="G10" s="36"/>
    </row>
    <row r="11" spans="1:7" ht="11.25" thickBot="1" x14ac:dyDescent="0.3">
      <c r="A11" s="24"/>
      <c r="B11" s="5" t="s">
        <v>24</v>
      </c>
      <c r="C11" s="5">
        <v>0</v>
      </c>
      <c r="D11" s="5">
        <v>0</v>
      </c>
      <c r="E11" s="5">
        <v>0</v>
      </c>
      <c r="F11" s="5">
        <v>0</v>
      </c>
      <c r="G11" s="5">
        <f>+C11*D11*E11*F11</f>
        <v>0</v>
      </c>
    </row>
    <row r="12" spans="1:7" ht="11.25" thickBot="1" x14ac:dyDescent="0.3">
      <c r="A12" s="12"/>
      <c r="B12" s="5" t="s">
        <v>25</v>
      </c>
      <c r="C12" s="5">
        <v>0</v>
      </c>
      <c r="D12" s="5">
        <v>0</v>
      </c>
      <c r="E12" s="5">
        <v>0</v>
      </c>
      <c r="F12" s="5">
        <v>0</v>
      </c>
      <c r="G12" s="5">
        <f t="shared" ref="G12" si="1">+C12*D12*E12*F12</f>
        <v>0</v>
      </c>
    </row>
    <row r="13" spans="1:7" ht="11.25" thickBot="1" x14ac:dyDescent="0.3">
      <c r="A13" s="12"/>
      <c r="B13" s="5" t="s">
        <v>11</v>
      </c>
      <c r="C13" s="5"/>
      <c r="D13" s="5"/>
      <c r="E13" s="5"/>
      <c r="F13" s="5"/>
      <c r="G13" s="5"/>
    </row>
    <row r="14" spans="1:7" ht="11.25" thickBot="1" x14ac:dyDescent="0.3">
      <c r="A14" s="58" t="s">
        <v>76</v>
      </c>
      <c r="B14" s="59"/>
      <c r="C14" s="59"/>
      <c r="D14" s="59"/>
      <c r="E14" s="59"/>
      <c r="F14" s="60"/>
      <c r="G14" s="5">
        <f>SUM(G11:G13)</f>
        <v>0</v>
      </c>
    </row>
    <row r="15" spans="1:7" ht="11.25" thickBot="1" x14ac:dyDescent="0.3">
      <c r="A15" s="61" t="s">
        <v>77</v>
      </c>
      <c r="B15" s="62"/>
      <c r="C15" s="62"/>
      <c r="D15" s="62"/>
      <c r="E15" s="62"/>
      <c r="F15" s="63"/>
      <c r="G15" s="25">
        <f>SUM(G9,G14)</f>
        <v>0</v>
      </c>
    </row>
    <row r="16" spans="1:7" ht="30" customHeight="1" thickBot="1" x14ac:dyDescent="0.3">
      <c r="A16" s="22" t="str">
        <f>'PI skaičiuoklė'!B11</f>
        <v>Straipsnis (-iai), punktas (-ai) ir įpareigojimas</v>
      </c>
      <c r="B16" s="36"/>
      <c r="C16" s="36"/>
      <c r="D16" s="36"/>
      <c r="E16" s="36"/>
      <c r="F16" s="36"/>
      <c r="G16" s="36"/>
    </row>
    <row r="17" spans="1:7" ht="11.25" thickBot="1" x14ac:dyDescent="0.3">
      <c r="A17" s="8" t="str">
        <f>'PI skaičiuoklė'!C12</f>
        <v>Veiksmas B1</v>
      </c>
      <c r="B17" s="36"/>
      <c r="C17" s="36"/>
      <c r="D17" s="36"/>
      <c r="E17" s="36"/>
      <c r="F17" s="36"/>
      <c r="G17" s="36"/>
    </row>
    <row r="18" spans="1:7" ht="11.25" thickBot="1" x14ac:dyDescent="0.3">
      <c r="A18" s="24"/>
      <c r="B18" s="5" t="s">
        <v>26</v>
      </c>
      <c r="C18" s="5">
        <v>0</v>
      </c>
      <c r="D18" s="5">
        <v>0</v>
      </c>
      <c r="E18" s="5">
        <v>0</v>
      </c>
      <c r="F18" s="5">
        <v>0</v>
      </c>
      <c r="G18" s="5">
        <f t="shared" ref="G18:G19" si="2">+C18*D18*E18*F18</f>
        <v>0</v>
      </c>
    </row>
    <row r="19" spans="1:7" ht="11.25" thickBot="1" x14ac:dyDescent="0.3">
      <c r="A19" s="12"/>
      <c r="B19" s="5" t="s">
        <v>27</v>
      </c>
      <c r="C19" s="5">
        <v>0</v>
      </c>
      <c r="D19" s="5">
        <v>0</v>
      </c>
      <c r="E19" s="5">
        <v>0</v>
      </c>
      <c r="F19" s="5">
        <v>0</v>
      </c>
      <c r="G19" s="5">
        <f t="shared" si="2"/>
        <v>0</v>
      </c>
    </row>
    <row r="20" spans="1:7" ht="11.25" thickBot="1" x14ac:dyDescent="0.3">
      <c r="A20" s="12"/>
      <c r="B20" s="5" t="s">
        <v>11</v>
      </c>
      <c r="C20" s="5"/>
      <c r="D20" s="5"/>
      <c r="E20" s="5"/>
      <c r="F20" s="5"/>
      <c r="G20" s="5"/>
    </row>
    <row r="21" spans="1:7" ht="11.25" thickBot="1" x14ac:dyDescent="0.3">
      <c r="A21" s="58" t="s">
        <v>78</v>
      </c>
      <c r="B21" s="59"/>
      <c r="C21" s="59"/>
      <c r="D21" s="59"/>
      <c r="E21" s="59"/>
      <c r="F21" s="60"/>
      <c r="G21" s="5">
        <f>SUM(G18:G20)</f>
        <v>0</v>
      </c>
    </row>
    <row r="22" spans="1:7" ht="11.25" thickBot="1" x14ac:dyDescent="0.3">
      <c r="A22" s="8" t="str">
        <f>'PI skaičiuoklė'!C13</f>
        <v>Veiksmas B2</v>
      </c>
      <c r="B22" s="36"/>
      <c r="C22" s="36"/>
      <c r="D22" s="36"/>
      <c r="E22" s="36"/>
      <c r="F22" s="36"/>
      <c r="G22" s="36"/>
    </row>
    <row r="23" spans="1:7" ht="11.25" thickBot="1" x14ac:dyDescent="0.3">
      <c r="A23" s="24"/>
      <c r="B23" s="5" t="s">
        <v>28</v>
      </c>
      <c r="C23" s="5">
        <v>0</v>
      </c>
      <c r="D23" s="5">
        <v>0</v>
      </c>
      <c r="E23" s="5">
        <v>0</v>
      </c>
      <c r="F23" s="5">
        <v>0</v>
      </c>
      <c r="G23" s="5">
        <f t="shared" ref="G23:G24" si="3">+C23*D23*E23*F23</f>
        <v>0</v>
      </c>
    </row>
    <row r="24" spans="1:7" ht="11.25" thickBot="1" x14ac:dyDescent="0.3">
      <c r="A24" s="12"/>
      <c r="B24" s="5" t="s">
        <v>29</v>
      </c>
      <c r="C24" s="5">
        <v>0</v>
      </c>
      <c r="D24" s="5">
        <v>0</v>
      </c>
      <c r="E24" s="5">
        <v>0</v>
      </c>
      <c r="F24" s="5">
        <v>0</v>
      </c>
      <c r="G24" s="5">
        <f t="shared" si="3"/>
        <v>0</v>
      </c>
    </row>
    <row r="25" spans="1:7" ht="11.25" thickBot="1" x14ac:dyDescent="0.3">
      <c r="A25" s="12"/>
      <c r="B25" s="5" t="s">
        <v>11</v>
      </c>
      <c r="C25" s="5"/>
      <c r="D25" s="5"/>
      <c r="E25" s="5"/>
      <c r="F25" s="5"/>
      <c r="G25" s="5"/>
    </row>
    <row r="26" spans="1:7" ht="11.25" thickBot="1" x14ac:dyDescent="0.3">
      <c r="A26" s="58" t="s">
        <v>79</v>
      </c>
      <c r="B26" s="59"/>
      <c r="C26" s="59"/>
      <c r="D26" s="59"/>
      <c r="E26" s="59"/>
      <c r="F26" s="60"/>
      <c r="G26" s="5">
        <f>SUM(G23:G25)</f>
        <v>0</v>
      </c>
    </row>
    <row r="27" spans="1:7" ht="11.25" thickBot="1" x14ac:dyDescent="0.3">
      <c r="A27" s="61" t="s">
        <v>80</v>
      </c>
      <c r="B27" s="62"/>
      <c r="C27" s="62"/>
      <c r="D27" s="62"/>
      <c r="E27" s="62"/>
      <c r="F27" s="63"/>
      <c r="G27" s="25">
        <f>SUM(G21,G26)</f>
        <v>0</v>
      </c>
    </row>
    <row r="28" spans="1:7" x14ac:dyDescent="0.25">
      <c r="A28" s="26"/>
      <c r="B28" s="26"/>
      <c r="C28" s="26"/>
      <c r="D28" s="26"/>
      <c r="E28" s="26"/>
      <c r="F28" s="26"/>
      <c r="G28" s="27"/>
    </row>
    <row r="29" spans="1:7" x14ac:dyDescent="0.25">
      <c r="A29" s="26"/>
      <c r="B29" s="26"/>
      <c r="C29" s="26"/>
      <c r="D29" s="26"/>
      <c r="E29" s="26"/>
      <c r="F29" s="26"/>
      <c r="G29" s="27"/>
    </row>
    <row r="31" spans="1:7" ht="11.25" thickBot="1" x14ac:dyDescent="0.3"/>
    <row r="32" spans="1:7" ht="16.5" customHeight="1" thickBot="1" x14ac:dyDescent="0.3">
      <c r="A32" s="70" t="s">
        <v>71</v>
      </c>
      <c r="B32" s="71"/>
      <c r="C32" s="71"/>
      <c r="D32" s="71"/>
      <c r="E32" s="71"/>
      <c r="F32" s="71"/>
      <c r="G32" s="72"/>
    </row>
    <row r="33" spans="1:7" ht="59.25" customHeight="1" thickBot="1" x14ac:dyDescent="0.3">
      <c r="A33" s="28" t="s">
        <v>82</v>
      </c>
      <c r="B33" s="29" t="s">
        <v>19</v>
      </c>
      <c r="C33" s="29" t="s">
        <v>20</v>
      </c>
      <c r="D33" s="29" t="s">
        <v>72</v>
      </c>
      <c r="E33" s="29" t="s">
        <v>73</v>
      </c>
      <c r="F33" s="29" t="s">
        <v>21</v>
      </c>
      <c r="G33" s="29" t="s">
        <v>74</v>
      </c>
    </row>
    <row r="34" spans="1:7" ht="11.25" thickBot="1" x14ac:dyDescent="0.3">
      <c r="A34" s="30">
        <v>1</v>
      </c>
      <c r="B34" s="31">
        <v>2</v>
      </c>
      <c r="C34" s="30">
        <v>3</v>
      </c>
      <c r="D34" s="31">
        <v>4</v>
      </c>
      <c r="E34" s="30">
        <v>5</v>
      </c>
      <c r="F34" s="31">
        <v>6</v>
      </c>
      <c r="G34" s="30">
        <v>7</v>
      </c>
    </row>
    <row r="35" spans="1:7" ht="168.75" thickBot="1" x14ac:dyDescent="0.3">
      <c r="A35" s="22" t="str">
        <f>'PI skaičiuoklė'!B19</f>
        <v>1 straipsnis. 4 straipsnio pakeitimas
1. Papildyti 4 straipsnį 2(2) dalimi: 
„22. Valdymo įmonė turi teisę teikti kriptoturto paslaugas, kaip jos apibrėžtos 2023 m. gegužės 31 d. Europos Parlamento ir Tarybos reglamento (ES) 2023/1114 dėl kriptoturto rinkų, kuriuo iš dalies keičiami reglamentai (ES) Nr. 1093/2010 bei (ES) Nr. 1095/2010 ir direktyvos 2013/36/ES bei (ES) 2019/1937, 3 straipsnio 1 dalies 16 punkte, Reglamento (ES) 2023/1114 60 straipsnyje nustatyta apimtimi ir tvarka.“</v>
      </c>
      <c r="B35" s="36"/>
      <c r="C35" s="36"/>
      <c r="D35" s="36"/>
      <c r="E35" s="36"/>
      <c r="F35" s="36"/>
      <c r="G35" s="36"/>
    </row>
    <row r="36" spans="1:7" ht="74.25" thickBot="1" x14ac:dyDescent="0.3">
      <c r="A36" s="8" t="str">
        <f>'PI skaičiuoklė'!C20</f>
        <v>Veiksmas A1 „Parengti veiklos programą, kurioje nustatomos kriptoturto paslaugų, kurias prašymą teikiantis kriptoturto paslaugų teikėjas nori teikti, rūšys, įskaitant tai, kur ir kaip šios paslaugos bus siūlomos rinkoje“</v>
      </c>
      <c r="B36" s="36"/>
      <c r="C36" s="36"/>
      <c r="D36" s="36"/>
      <c r="E36" s="36"/>
      <c r="F36" s="36"/>
      <c r="G36" s="36"/>
    </row>
    <row r="37" spans="1:7" ht="21.75" thickBot="1" x14ac:dyDescent="0.3">
      <c r="A37" s="24"/>
      <c r="B37" s="5" t="s">
        <v>93</v>
      </c>
      <c r="C37" s="5">
        <v>1</v>
      </c>
      <c r="D37" s="5">
        <v>9.7100000000000009</v>
      </c>
      <c r="E37" s="5">
        <v>20</v>
      </c>
      <c r="F37" s="5">
        <v>1</v>
      </c>
      <c r="G37" s="5">
        <f>+C37*D37*E37*F37</f>
        <v>194.20000000000002</v>
      </c>
    </row>
    <row r="38" spans="1:7" ht="11.25" thickBot="1" x14ac:dyDescent="0.3">
      <c r="A38" s="58" t="s">
        <v>75</v>
      </c>
      <c r="B38" s="59"/>
      <c r="C38" s="59"/>
      <c r="D38" s="59"/>
      <c r="E38" s="59"/>
      <c r="F38" s="60"/>
      <c r="G38" s="5">
        <f>SUM(G37)</f>
        <v>194.20000000000002</v>
      </c>
    </row>
    <row r="39" spans="1:7" ht="74.25" thickBot="1" x14ac:dyDescent="0.3">
      <c r="A39" s="8" t="str">
        <f>'PI skaičiuoklė'!C21</f>
        <v>Veiksmas A2 „ Parengti vidaus kontrolės mechanizmų, politikos ir procedūrų, kuriais užtikrinama atitiktis nacionalinės teisės nuostatoms, kuriomis į nacionalinę teisę perkeliama Direktyva (ES) 2015/849, aprašymą “</v>
      </c>
      <c r="B39" s="36"/>
      <c r="C39" s="36"/>
      <c r="D39" s="36"/>
      <c r="E39" s="36"/>
      <c r="F39" s="36"/>
      <c r="G39" s="36"/>
    </row>
    <row r="40" spans="1:7" ht="29.45" customHeight="1" thickBot="1" x14ac:dyDescent="0.3">
      <c r="A40" s="24"/>
      <c r="B40" s="5" t="s">
        <v>93</v>
      </c>
      <c r="C40" s="5">
        <v>1</v>
      </c>
      <c r="D40" s="5">
        <v>9.7100000000000009</v>
      </c>
      <c r="E40" s="5">
        <v>20</v>
      </c>
      <c r="F40" s="5">
        <v>1</v>
      </c>
      <c r="G40" s="5">
        <f>+C40*D40*E40*F40</f>
        <v>194.20000000000002</v>
      </c>
    </row>
    <row r="41" spans="1:7" ht="11.25" thickBot="1" x14ac:dyDescent="0.3">
      <c r="A41" s="58" t="s">
        <v>76</v>
      </c>
      <c r="B41" s="59"/>
      <c r="C41" s="59"/>
      <c r="D41" s="59"/>
      <c r="E41" s="59"/>
      <c r="F41" s="60"/>
      <c r="G41" s="5">
        <f>SUM(G40)</f>
        <v>194.20000000000002</v>
      </c>
    </row>
    <row r="42" spans="1:7" ht="63.75" thickBot="1" x14ac:dyDescent="0.3">
      <c r="A42" s="8" t="str">
        <f>'PI skaičiuoklė'!C22</f>
        <v>Veiksmas A3 „Parengti pinigų plovimo ir teroristų finansavimo rizikos valdymo rizikos vertinimo sistemoa ir
veiklos tęstinumo plano aprašymus“</v>
      </c>
      <c r="B42" s="36"/>
      <c r="C42" s="36"/>
      <c r="D42" s="36"/>
      <c r="E42" s="36"/>
      <c r="F42" s="36"/>
      <c r="G42" s="36"/>
    </row>
    <row r="43" spans="1:7" ht="31.9" customHeight="1" thickBot="1" x14ac:dyDescent="0.3">
      <c r="A43" s="24"/>
      <c r="B43" s="5" t="s">
        <v>93</v>
      </c>
      <c r="C43" s="5">
        <v>1</v>
      </c>
      <c r="D43" s="5">
        <v>9.7100000000000009</v>
      </c>
      <c r="E43" s="5">
        <v>20</v>
      </c>
      <c r="F43" s="5">
        <v>1</v>
      </c>
      <c r="G43" s="5">
        <f t="shared" ref="G43" si="4">+C43*D43*E43*F43</f>
        <v>194.20000000000002</v>
      </c>
    </row>
    <row r="44" spans="1:7" ht="11.25" thickBot="1" x14ac:dyDescent="0.3">
      <c r="A44" s="58" t="s">
        <v>118</v>
      </c>
      <c r="B44" s="59"/>
      <c r="C44" s="59"/>
      <c r="D44" s="59"/>
      <c r="E44" s="59"/>
      <c r="F44" s="60"/>
      <c r="G44" s="5">
        <f>SUM(G43:G43)</f>
        <v>194.20000000000002</v>
      </c>
    </row>
    <row r="45" spans="1:7" ht="37.15" customHeight="1" thickBot="1" x14ac:dyDescent="0.3">
      <c r="A45" s="8" t="str">
        <f>'PI skaičiuoklė'!C23</f>
        <v>Veiksmas A4 „Parengti IRT sistemų ir saugumo priemonių techninius dokumentus ir jų aprašymą netechnine kalba“</v>
      </c>
      <c r="B45" s="36"/>
      <c r="C45" s="36"/>
      <c r="D45" s="36"/>
      <c r="E45" s="36"/>
      <c r="F45" s="36"/>
      <c r="G45" s="36"/>
    </row>
    <row r="46" spans="1:7" ht="21.75" thickBot="1" x14ac:dyDescent="0.3">
      <c r="A46" s="24"/>
      <c r="B46" s="5" t="s">
        <v>93</v>
      </c>
      <c r="C46" s="5">
        <v>1</v>
      </c>
      <c r="D46" s="5">
        <v>9.7100000000000009</v>
      </c>
      <c r="E46" s="5">
        <v>40</v>
      </c>
      <c r="F46" s="5">
        <v>1</v>
      </c>
      <c r="G46" s="5">
        <f t="shared" ref="G46" si="5">+C46*D46*E46*F46</f>
        <v>388.40000000000003</v>
      </c>
    </row>
    <row r="47" spans="1:7" ht="11.25" thickBot="1" x14ac:dyDescent="0.3">
      <c r="A47" s="58" t="s">
        <v>119</v>
      </c>
      <c r="B47" s="59"/>
      <c r="C47" s="59"/>
      <c r="D47" s="59"/>
      <c r="E47" s="59"/>
      <c r="F47" s="60"/>
      <c r="G47" s="5">
        <f>SUM(G46:G46)</f>
        <v>388.40000000000003</v>
      </c>
    </row>
    <row r="48" spans="1:7" ht="32.25" thickBot="1" x14ac:dyDescent="0.3">
      <c r="A48" s="8" t="str">
        <f>'PI skaičiuoklė'!C24</f>
        <v>Veiksmas A5 „Parengti klientų kriptoturto ir lėšų atskyrimo procedūros aprašymą“</v>
      </c>
      <c r="B48" s="36"/>
      <c r="C48" s="36"/>
      <c r="D48" s="36"/>
      <c r="E48" s="36"/>
      <c r="F48" s="36"/>
      <c r="G48" s="36"/>
    </row>
    <row r="49" spans="1:7" ht="21.75" thickBot="1" x14ac:dyDescent="0.3">
      <c r="A49" s="24"/>
      <c r="B49" s="5" t="s">
        <v>93</v>
      </c>
      <c r="C49" s="5">
        <v>1</v>
      </c>
      <c r="D49" s="5">
        <v>9.7100000000000009</v>
      </c>
      <c r="E49" s="5">
        <v>10</v>
      </c>
      <c r="F49" s="5">
        <v>1</v>
      </c>
      <c r="G49" s="5">
        <f t="shared" ref="G49" si="6">+C49*D49*E49*F49</f>
        <v>97.100000000000009</v>
      </c>
    </row>
    <row r="50" spans="1:7" ht="11.25" thickBot="1" x14ac:dyDescent="0.3">
      <c r="A50" s="58" t="s">
        <v>120</v>
      </c>
      <c r="B50" s="59"/>
      <c r="C50" s="59"/>
      <c r="D50" s="59"/>
      <c r="E50" s="59"/>
      <c r="F50" s="60"/>
      <c r="G50" s="5">
        <f>SUM(G49)</f>
        <v>97.100000000000009</v>
      </c>
    </row>
    <row r="51" spans="1:7" ht="53.25" thickBot="1" x14ac:dyDescent="0.3">
      <c r="A51" s="8" t="str">
        <f>'PI skaičiuoklė'!C25</f>
        <v>Veiksmas A6 „Jei ketinama saugoti ir administruoti kriptoturtą klientų vardu, – parengti saugojimo ir administravimo politikos aprašymą“</v>
      </c>
      <c r="B51" s="36"/>
      <c r="C51" s="36"/>
      <c r="D51" s="36"/>
      <c r="E51" s="36"/>
      <c r="F51" s="36"/>
      <c r="G51" s="36"/>
    </row>
    <row r="52" spans="1:7" ht="21.75" thickBot="1" x14ac:dyDescent="0.3">
      <c r="A52" s="24"/>
      <c r="B52" s="5" t="s">
        <v>93</v>
      </c>
      <c r="C52" s="5">
        <v>1</v>
      </c>
      <c r="D52" s="5">
        <v>9.7100000000000009</v>
      </c>
      <c r="E52" s="5">
        <v>20</v>
      </c>
      <c r="F52" s="5">
        <v>1</v>
      </c>
      <c r="G52" s="5">
        <f t="shared" ref="G52" si="7">+C52*D52*E52*F52</f>
        <v>194.20000000000002</v>
      </c>
    </row>
    <row r="53" spans="1:7" ht="11.25" thickBot="1" x14ac:dyDescent="0.3">
      <c r="A53" s="58" t="s">
        <v>121</v>
      </c>
      <c r="B53" s="59"/>
      <c r="C53" s="59"/>
      <c r="D53" s="59"/>
      <c r="E53" s="59"/>
      <c r="F53" s="60"/>
      <c r="G53" s="5">
        <f>SUM(G52)</f>
        <v>194.20000000000002</v>
      </c>
    </row>
    <row r="54" spans="1:7" ht="63.75" thickBot="1" x14ac:dyDescent="0.3">
      <c r="A54" s="8" t="str">
        <f>'PI skaičiuoklė'!C26</f>
        <v>Veiksmas A7 „Jei ketinama valdyti prekybos kriptoturtu platformą, –parengti prekybos platformos administravimo taisyklių ir piktnaudžiavimo rinka nustatymo procedūrų ir sistemos aprašymą“</v>
      </c>
      <c r="B54" s="36"/>
      <c r="C54" s="36"/>
      <c r="D54" s="36"/>
      <c r="E54" s="36"/>
      <c r="F54" s="36"/>
      <c r="G54" s="36"/>
    </row>
    <row r="55" spans="1:7" ht="21.75" thickBot="1" x14ac:dyDescent="0.3">
      <c r="A55" s="24"/>
      <c r="B55" s="5" t="s">
        <v>93</v>
      </c>
      <c r="C55" s="5">
        <v>1</v>
      </c>
      <c r="D55" s="5">
        <v>9.7100000000000009</v>
      </c>
      <c r="E55" s="5">
        <v>40</v>
      </c>
      <c r="F55" s="5">
        <v>1</v>
      </c>
      <c r="G55" s="5">
        <f t="shared" ref="G55" si="8">+C55*D55*E55*F55</f>
        <v>388.40000000000003</v>
      </c>
    </row>
    <row r="56" spans="1:7" ht="11.25" thickBot="1" x14ac:dyDescent="0.3">
      <c r="A56" s="58" t="s">
        <v>122</v>
      </c>
      <c r="B56" s="59"/>
      <c r="C56" s="59"/>
      <c r="D56" s="59"/>
      <c r="E56" s="59"/>
      <c r="F56" s="60"/>
      <c r="G56" s="5">
        <f>SUM(G55)</f>
        <v>388.40000000000003</v>
      </c>
    </row>
    <row r="57" spans="1:7" ht="95.25" thickBot="1" x14ac:dyDescent="0.3">
      <c r="A57" s="8" t="str">
        <f>'PI skaičiuoklė'!C27</f>
        <v>Veiksmas A8 „Jei ketinama kriptoturtą keisti į lėšas arba į kitą kriptoturtą, – parengti nediskriminacinės prekybos politikos, kuria reglamentuojami santykiai su klientais, aprašymą ir kriptoturto, kurį siūloma keisti į lėšas ar į kitą kriptoturtą, kainos nustatymo metodikos aprašymą“</v>
      </c>
      <c r="B57" s="36"/>
      <c r="C57" s="36"/>
      <c r="D57" s="36"/>
      <c r="E57" s="36"/>
      <c r="F57" s="36"/>
      <c r="G57" s="36"/>
    </row>
    <row r="58" spans="1:7" ht="21.75" thickBot="1" x14ac:dyDescent="0.3">
      <c r="A58" s="24"/>
      <c r="B58" s="5" t="s">
        <v>93</v>
      </c>
      <c r="C58" s="5">
        <v>1</v>
      </c>
      <c r="D58" s="5">
        <v>9.7100000000000009</v>
      </c>
      <c r="E58" s="5">
        <v>40</v>
      </c>
      <c r="F58" s="5">
        <v>1</v>
      </c>
      <c r="G58" s="5">
        <f t="shared" ref="G58" si="9">+C58*D58*E58*F58</f>
        <v>388.40000000000003</v>
      </c>
    </row>
    <row r="59" spans="1:7" ht="11.25" thickBot="1" x14ac:dyDescent="0.3">
      <c r="A59" s="58" t="s">
        <v>123</v>
      </c>
      <c r="B59" s="59"/>
      <c r="C59" s="59"/>
      <c r="D59" s="59"/>
      <c r="E59" s="59"/>
      <c r="F59" s="60"/>
      <c r="G59" s="5">
        <f>SUM(G58)</f>
        <v>388.40000000000003</v>
      </c>
    </row>
    <row r="60" spans="1:7" ht="45" customHeight="1" thickBot="1" x14ac:dyDescent="0.3">
      <c r="A60" s="8" t="str">
        <f>'PI skaičiuoklė'!C28</f>
        <v>Veiksmas A9 „Jei ketinama vykdyti su kriptoturtu susijusius pavedimus trečiųjų šalių vardu, – parengti vykdymo politikos aprašymą“</v>
      </c>
      <c r="B60" s="36"/>
      <c r="C60" s="36"/>
      <c r="D60" s="36"/>
      <c r="E60" s="36"/>
      <c r="F60" s="36"/>
      <c r="G60" s="36"/>
    </row>
    <row r="61" spans="1:7" ht="21.75" thickBot="1" x14ac:dyDescent="0.3">
      <c r="A61" s="24"/>
      <c r="B61" s="5" t="s">
        <v>93</v>
      </c>
      <c r="C61" s="5">
        <v>1</v>
      </c>
      <c r="D61" s="5">
        <v>9.7100000000000009</v>
      </c>
      <c r="E61" s="5">
        <v>20</v>
      </c>
      <c r="F61" s="5">
        <v>1</v>
      </c>
      <c r="G61" s="5">
        <f t="shared" ref="G61" si="10">+C61*D61*E61*F61</f>
        <v>194.20000000000002</v>
      </c>
    </row>
    <row r="62" spans="1:7" ht="11.25" thickBot="1" x14ac:dyDescent="0.3">
      <c r="A62" s="58" t="s">
        <v>124</v>
      </c>
      <c r="B62" s="59"/>
      <c r="C62" s="59"/>
      <c r="D62" s="59"/>
      <c r="E62" s="59"/>
      <c r="F62" s="60"/>
      <c r="G62" s="5">
        <f>SUM(G61)</f>
        <v>194.20000000000002</v>
      </c>
    </row>
    <row r="63" spans="1:7" ht="116.25" thickBot="1" x14ac:dyDescent="0.3">
      <c r="A63" s="8" t="str">
        <f>'PI skaičiuoklė'!C29</f>
        <v>Veiksmas A10 „Jei ketinama teikti rekomendacijas dėl kriptoturto arba kriptoturto portfelio valdymo paslaugą, – parengti įrodymus, kad fiziniai asmenys, teikiantys rekomendacijas prašymą teikiančio kriptoturto paslaugų teikėjo vardu arba valdantys portfelius prašymą teikiančio kriptoturto teikėjo vardu, turi reikiamų žinių ir patirties savo pareigoms vykdyti“</v>
      </c>
      <c r="B63" s="36"/>
      <c r="C63" s="36"/>
      <c r="D63" s="36"/>
      <c r="E63" s="36"/>
      <c r="F63" s="36"/>
      <c r="G63" s="36"/>
    </row>
    <row r="64" spans="1:7" ht="21.75" thickBot="1" x14ac:dyDescent="0.3">
      <c r="A64" s="24"/>
      <c r="B64" s="5" t="s">
        <v>93</v>
      </c>
      <c r="C64" s="5">
        <v>1</v>
      </c>
      <c r="D64" s="5">
        <v>9.7100000000000009</v>
      </c>
      <c r="E64" s="5">
        <v>10</v>
      </c>
      <c r="F64" s="5">
        <v>1</v>
      </c>
      <c r="G64" s="5">
        <f t="shared" ref="G64" si="11">+C64*D64*E64*F64</f>
        <v>97.100000000000009</v>
      </c>
    </row>
    <row r="65" spans="1:7" ht="11.25" thickBot="1" x14ac:dyDescent="0.3">
      <c r="A65" s="58" t="s">
        <v>125</v>
      </c>
      <c r="B65" s="59"/>
      <c r="C65" s="59"/>
      <c r="D65" s="59"/>
      <c r="E65" s="59"/>
      <c r="F65" s="60"/>
      <c r="G65" s="5">
        <f>SUM(G64)</f>
        <v>97.100000000000009</v>
      </c>
    </row>
    <row r="66" spans="1:7" ht="54" customHeight="1" thickBot="1" x14ac:dyDescent="0.3">
      <c r="A66" s="8" t="str">
        <f>'PI skaičiuoklė'!C30</f>
        <v>Veiksmas A11 „Lietuvos bankui pateikti informaciją apie tai, ar kriptoturto paslauga turi sąsajų su žetonais, susietais su turtu, e. pinigų žetonais ar kitu kriptoturtu“</v>
      </c>
      <c r="B66" s="36"/>
      <c r="C66" s="36"/>
      <c r="D66" s="36"/>
      <c r="E66" s="36"/>
      <c r="F66" s="36"/>
      <c r="G66" s="36"/>
    </row>
    <row r="67" spans="1:7" ht="21.75" thickBot="1" x14ac:dyDescent="0.3">
      <c r="A67" s="24"/>
      <c r="B67" s="5" t="s">
        <v>93</v>
      </c>
      <c r="C67" s="5">
        <v>1</v>
      </c>
      <c r="D67" s="5">
        <v>9.7100000000000009</v>
      </c>
      <c r="E67" s="5">
        <v>10</v>
      </c>
      <c r="F67" s="5">
        <v>1</v>
      </c>
      <c r="G67" s="5">
        <f t="shared" ref="G67" si="12">+C67*D67*E67*F67</f>
        <v>97.100000000000009</v>
      </c>
    </row>
    <row r="68" spans="1:7" ht="11.25" thickBot="1" x14ac:dyDescent="0.3">
      <c r="A68" s="58" t="s">
        <v>126</v>
      </c>
      <c r="B68" s="59"/>
      <c r="C68" s="59"/>
      <c r="D68" s="59"/>
      <c r="E68" s="59"/>
      <c r="F68" s="60"/>
      <c r="G68" s="5">
        <f>SUM(G67)</f>
        <v>97.100000000000009</v>
      </c>
    </row>
    <row r="69" spans="1:7" ht="63.75" thickBot="1" x14ac:dyDescent="0.3">
      <c r="A69" s="8" t="str">
        <f>'PI skaičiuoklė'!C31</f>
        <v>Veiksmas A12 „Jei ketinama teikti kriptoturto pervedimo klientų vardu paslaugas –pateikti Lietuvos bankui informaciją, kaip tos pervedimo paslaugos bus teikiamos“</v>
      </c>
      <c r="B69" s="36"/>
      <c r="C69" s="36"/>
      <c r="D69" s="36"/>
      <c r="E69" s="36"/>
      <c r="F69" s="36"/>
      <c r="G69" s="36"/>
    </row>
    <row r="70" spans="1:7" ht="21.75" thickBot="1" x14ac:dyDescent="0.3">
      <c r="A70" s="24"/>
      <c r="B70" s="5" t="s">
        <v>93</v>
      </c>
      <c r="C70" s="5">
        <v>1</v>
      </c>
      <c r="D70" s="5">
        <v>9.7100000000000009</v>
      </c>
      <c r="E70" s="5">
        <v>10</v>
      </c>
      <c r="F70" s="5">
        <v>1</v>
      </c>
      <c r="G70" s="5">
        <f t="shared" ref="G70" si="13">+C70*D70*E70*F70</f>
        <v>97.100000000000009</v>
      </c>
    </row>
    <row r="71" spans="1:7" ht="11.25" thickBot="1" x14ac:dyDescent="0.3">
      <c r="A71" s="58" t="s">
        <v>127</v>
      </c>
      <c r="B71" s="59"/>
      <c r="C71" s="59"/>
      <c r="D71" s="59"/>
      <c r="E71" s="59"/>
      <c r="F71" s="60"/>
      <c r="G71" s="5">
        <f>SUM(G70)</f>
        <v>97.100000000000009</v>
      </c>
    </row>
    <row r="72" spans="1:7" ht="11.25" thickBot="1" x14ac:dyDescent="0.3">
      <c r="A72" s="61" t="s">
        <v>77</v>
      </c>
      <c r="B72" s="62"/>
      <c r="C72" s="62"/>
      <c r="D72" s="62"/>
      <c r="E72" s="62"/>
      <c r="F72" s="63"/>
      <c r="G72" s="25">
        <f>G38+G41+G44+G47+G50+G53+G56+G59+G62+G65+G68+G71</f>
        <v>2524.6</v>
      </c>
    </row>
  </sheetData>
  <mergeCells count="21">
    <mergeCell ref="A38:F38"/>
    <mergeCell ref="A41:F41"/>
    <mergeCell ref="A50:F50"/>
    <mergeCell ref="A44:F44"/>
    <mergeCell ref="A47:F47"/>
    <mergeCell ref="A65:F65"/>
    <mergeCell ref="A68:F68"/>
    <mergeCell ref="A71:F71"/>
    <mergeCell ref="A72:F72"/>
    <mergeCell ref="A1:G1"/>
    <mergeCell ref="A32:G32"/>
    <mergeCell ref="A27:F27"/>
    <mergeCell ref="A9:F9"/>
    <mergeCell ref="A14:F14"/>
    <mergeCell ref="A15:F15"/>
    <mergeCell ref="A21:F21"/>
    <mergeCell ref="A26:F26"/>
    <mergeCell ref="A53:F53"/>
    <mergeCell ref="A56:F56"/>
    <mergeCell ref="A59:F59"/>
    <mergeCell ref="A62:F62"/>
  </mergeCells>
  <pageMargins left="0.70866141732283472" right="0.70866141732283472" top="1.1417322834645669" bottom="0.9448818897637796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D3FF"/>
  </sheetPr>
  <dimension ref="A1:D54"/>
  <sheetViews>
    <sheetView zoomScale="85" zoomScaleNormal="85" workbookViewId="0">
      <selection activeCell="J13" sqref="J13"/>
    </sheetView>
  </sheetViews>
  <sheetFormatPr defaultColWidth="8.7109375" defaultRowHeight="10.5" x14ac:dyDescent="0.25"/>
  <cols>
    <col min="1" max="1" width="33.42578125" style="1" customWidth="1"/>
    <col min="2" max="2" width="16.7109375" style="1" customWidth="1"/>
    <col min="3" max="3" width="15.5703125" style="1" customWidth="1"/>
    <col min="4" max="4" width="36.42578125" style="1" customWidth="1"/>
    <col min="5" max="16384" width="8.7109375" style="1"/>
  </cols>
  <sheetData>
    <row r="1" spans="1:4" ht="20.25" customHeight="1" thickBot="1" x14ac:dyDescent="0.3">
      <c r="A1" s="73" t="s">
        <v>57</v>
      </c>
      <c r="B1" s="74"/>
      <c r="C1" s="74"/>
      <c r="D1" s="75"/>
    </row>
    <row r="2" spans="1:4" ht="24.6" customHeight="1" thickBot="1" x14ac:dyDescent="0.3">
      <c r="A2" s="28" t="s">
        <v>83</v>
      </c>
      <c r="B2" s="79" t="s">
        <v>30</v>
      </c>
      <c r="C2" s="80"/>
      <c r="D2" s="29" t="s">
        <v>3</v>
      </c>
    </row>
    <row r="3" spans="1:4" ht="11.25" thickBot="1" x14ac:dyDescent="0.3">
      <c r="A3" s="30">
        <v>1</v>
      </c>
      <c r="B3" s="81">
        <v>2</v>
      </c>
      <c r="C3" s="82"/>
      <c r="D3" s="30">
        <v>3</v>
      </c>
    </row>
    <row r="4" spans="1:4" ht="21.75" thickBot="1" x14ac:dyDescent="0.3">
      <c r="A4" s="22" t="str">
        <f>'PI skaičiuoklė'!B6</f>
        <v>Straipsnis (-iai), punktas (-ai) ir įpareigojimas</v>
      </c>
      <c r="B4" s="4"/>
      <c r="C4" s="4"/>
      <c r="D4" s="4"/>
    </row>
    <row r="5" spans="1:4" ht="11.25" thickBot="1" x14ac:dyDescent="0.3">
      <c r="A5" s="8" t="str">
        <f>'PI skaičiuoklė'!C7</f>
        <v>Veiksmas A1</v>
      </c>
      <c r="B5" s="4"/>
      <c r="C5" s="4"/>
      <c r="D5" s="4"/>
    </row>
    <row r="6" spans="1:4" ht="11.25" thickBot="1" x14ac:dyDescent="0.3">
      <c r="A6" s="12"/>
      <c r="B6" s="5" t="s">
        <v>22</v>
      </c>
      <c r="C6" s="5">
        <v>0</v>
      </c>
      <c r="D6" s="5">
        <f>+C6</f>
        <v>0</v>
      </c>
    </row>
    <row r="7" spans="1:4" ht="11.25" thickBot="1" x14ac:dyDescent="0.3">
      <c r="A7" s="12"/>
      <c r="B7" s="5" t="s">
        <v>23</v>
      </c>
      <c r="C7" s="5">
        <v>0</v>
      </c>
      <c r="D7" s="5">
        <f>+C7</f>
        <v>0</v>
      </c>
    </row>
    <row r="8" spans="1:4" ht="20.100000000000001" customHeight="1" thickBot="1" x14ac:dyDescent="0.3">
      <c r="A8" s="58" t="s">
        <v>31</v>
      </c>
      <c r="B8" s="59"/>
      <c r="C8" s="59"/>
      <c r="D8" s="4">
        <f>SUM(D6:D7)</f>
        <v>0</v>
      </c>
    </row>
    <row r="9" spans="1:4" ht="11.25" thickBot="1" x14ac:dyDescent="0.3">
      <c r="A9" s="8" t="str">
        <f>'PI skaičiuoklė'!C8</f>
        <v>Veiksmas A2</v>
      </c>
      <c r="B9" s="4"/>
      <c r="C9" s="4"/>
      <c r="D9" s="4"/>
    </row>
    <row r="10" spans="1:4" ht="11.25" thickBot="1" x14ac:dyDescent="0.3">
      <c r="A10" s="12"/>
      <c r="B10" s="5" t="s">
        <v>24</v>
      </c>
      <c r="C10" s="5">
        <v>0</v>
      </c>
      <c r="D10" s="5">
        <f>+C10</f>
        <v>0</v>
      </c>
    </row>
    <row r="11" spans="1:4" ht="11.25" thickBot="1" x14ac:dyDescent="0.3">
      <c r="A11" s="12"/>
      <c r="B11" s="5" t="s">
        <v>25</v>
      </c>
      <c r="C11" s="5">
        <v>0</v>
      </c>
      <c r="D11" s="5">
        <f>+C11</f>
        <v>0</v>
      </c>
    </row>
    <row r="12" spans="1:4" ht="11.25" thickBot="1" x14ac:dyDescent="0.3">
      <c r="A12" s="58" t="s">
        <v>32</v>
      </c>
      <c r="B12" s="59"/>
      <c r="C12" s="59"/>
      <c r="D12" s="4">
        <f>SUM(D10:D11)</f>
        <v>0</v>
      </c>
    </row>
    <row r="13" spans="1:4" ht="11.25" thickBot="1" x14ac:dyDescent="0.3">
      <c r="A13" s="8" t="s">
        <v>11</v>
      </c>
      <c r="B13" s="5"/>
      <c r="C13" s="5"/>
      <c r="D13" s="5" t="s">
        <v>11</v>
      </c>
    </row>
    <row r="14" spans="1:4" ht="11.25" thickBot="1" x14ac:dyDescent="0.3">
      <c r="A14" s="61" t="s">
        <v>33</v>
      </c>
      <c r="B14" s="62"/>
      <c r="C14" s="62"/>
      <c r="D14" s="4">
        <f>SUM(D8,D12)</f>
        <v>0</v>
      </c>
    </row>
    <row r="15" spans="1:4" ht="23.45" customHeight="1" thickBot="1" x14ac:dyDescent="0.3">
      <c r="A15" s="22" t="str">
        <f>'PI skaičiuoklė'!B11</f>
        <v>Straipsnis (-iai), punktas (-ai) ir įpareigojimas</v>
      </c>
      <c r="B15" s="5"/>
      <c r="C15" s="5"/>
      <c r="D15" s="5"/>
    </row>
    <row r="16" spans="1:4" ht="11.25" thickBot="1" x14ac:dyDescent="0.3">
      <c r="A16" s="8" t="str">
        <f>'PI skaičiuoklė'!C12</f>
        <v>Veiksmas B1</v>
      </c>
      <c r="B16" s="4"/>
      <c r="C16" s="4"/>
      <c r="D16" s="4"/>
    </row>
    <row r="17" spans="1:4" ht="11.25" thickBot="1" x14ac:dyDescent="0.3">
      <c r="A17" s="12"/>
      <c r="B17" s="5" t="s">
        <v>26</v>
      </c>
      <c r="C17" s="5">
        <v>0</v>
      </c>
      <c r="D17" s="5">
        <f>+C17</f>
        <v>0</v>
      </c>
    </row>
    <row r="18" spans="1:4" ht="11.25" thickBot="1" x14ac:dyDescent="0.3">
      <c r="A18" s="12"/>
      <c r="B18" s="5" t="s">
        <v>27</v>
      </c>
      <c r="C18" s="5">
        <v>0</v>
      </c>
      <c r="D18" s="5">
        <f>+C18</f>
        <v>0</v>
      </c>
    </row>
    <row r="19" spans="1:4" ht="11.25" thickBot="1" x14ac:dyDescent="0.3">
      <c r="A19" s="58" t="s">
        <v>34</v>
      </c>
      <c r="B19" s="59"/>
      <c r="C19" s="59"/>
      <c r="D19" s="4">
        <f>SUM(D17:D18)</f>
        <v>0</v>
      </c>
    </row>
    <row r="20" spans="1:4" ht="11.25" thickBot="1" x14ac:dyDescent="0.3">
      <c r="A20" s="8" t="str">
        <f>'PI skaičiuoklė'!C13</f>
        <v>Veiksmas B2</v>
      </c>
      <c r="B20" s="4"/>
      <c r="C20" s="4"/>
      <c r="D20" s="36"/>
    </row>
    <row r="21" spans="1:4" ht="11.25" thickBot="1" x14ac:dyDescent="0.3">
      <c r="A21" s="12"/>
      <c r="B21" s="5" t="s">
        <v>28</v>
      </c>
      <c r="C21" s="5">
        <v>0</v>
      </c>
      <c r="D21" s="5">
        <f>+C21</f>
        <v>0</v>
      </c>
    </row>
    <row r="22" spans="1:4" ht="11.25" thickBot="1" x14ac:dyDescent="0.3">
      <c r="A22" s="12"/>
      <c r="B22" s="5" t="s">
        <v>29</v>
      </c>
      <c r="C22" s="5">
        <v>0</v>
      </c>
      <c r="D22" s="5">
        <f>+C22</f>
        <v>0</v>
      </c>
    </row>
    <row r="23" spans="1:4" ht="11.25" thickBot="1" x14ac:dyDescent="0.3">
      <c r="A23" s="58" t="s">
        <v>35</v>
      </c>
      <c r="B23" s="59"/>
      <c r="C23" s="59"/>
      <c r="D23" s="4">
        <f>SUM(D21:D22)</f>
        <v>0</v>
      </c>
    </row>
    <row r="24" spans="1:4" ht="11.25" thickBot="1" x14ac:dyDescent="0.3">
      <c r="A24" s="12"/>
      <c r="B24" s="5" t="s">
        <v>11</v>
      </c>
      <c r="C24" s="5"/>
      <c r="D24" s="5" t="s">
        <v>17</v>
      </c>
    </row>
    <row r="25" spans="1:4" ht="11.25" thickBot="1" x14ac:dyDescent="0.3">
      <c r="A25" s="61" t="s">
        <v>36</v>
      </c>
      <c r="B25" s="62"/>
      <c r="C25" s="62"/>
      <c r="D25" s="36">
        <f>SUM(D19,D23)</f>
        <v>0</v>
      </c>
    </row>
    <row r="29" spans="1:4" ht="11.25" thickBot="1" x14ac:dyDescent="0.3"/>
    <row r="30" spans="1:4" ht="11.25" thickBot="1" x14ac:dyDescent="0.3">
      <c r="A30" s="76" t="s">
        <v>58</v>
      </c>
      <c r="B30" s="77"/>
      <c r="C30" s="77"/>
      <c r="D30" s="78"/>
    </row>
    <row r="31" spans="1:4" ht="36.75" customHeight="1" thickBot="1" x14ac:dyDescent="0.3">
      <c r="A31" s="28" t="s">
        <v>84</v>
      </c>
      <c r="B31" s="79" t="s">
        <v>30</v>
      </c>
      <c r="C31" s="80"/>
      <c r="D31" s="29" t="s">
        <v>3</v>
      </c>
    </row>
    <row r="32" spans="1:4" ht="11.25" thickBot="1" x14ac:dyDescent="0.3">
      <c r="A32" s="30">
        <v>1</v>
      </c>
      <c r="B32" s="81">
        <v>2</v>
      </c>
      <c r="C32" s="82"/>
      <c r="D32" s="30">
        <v>3</v>
      </c>
    </row>
    <row r="33" spans="1:4" ht="27.75" customHeight="1" thickBot="1" x14ac:dyDescent="0.3">
      <c r="A33" s="22" t="e">
        <f>'PI skaičiuoklė'!#REF!</f>
        <v>#REF!</v>
      </c>
      <c r="B33" s="4"/>
      <c r="C33" s="4"/>
      <c r="D33" s="4"/>
    </row>
    <row r="34" spans="1:4" ht="11.25" thickBot="1" x14ac:dyDescent="0.3">
      <c r="A34" s="8" t="e">
        <f>'PI skaičiuoklė'!#REF!</f>
        <v>#REF!</v>
      </c>
      <c r="B34" s="4"/>
      <c r="C34" s="4"/>
      <c r="D34" s="4"/>
    </row>
    <row r="35" spans="1:4" ht="11.25" thickBot="1" x14ac:dyDescent="0.3">
      <c r="A35" s="12"/>
      <c r="B35" s="5" t="s">
        <v>22</v>
      </c>
      <c r="C35" s="5">
        <v>0</v>
      </c>
      <c r="D35" s="5">
        <f>+C35</f>
        <v>0</v>
      </c>
    </row>
    <row r="36" spans="1:4" ht="11.25" thickBot="1" x14ac:dyDescent="0.3">
      <c r="A36" s="12"/>
      <c r="B36" s="5" t="s">
        <v>23</v>
      </c>
      <c r="C36" s="5">
        <v>0</v>
      </c>
      <c r="D36" s="5">
        <f>+C36</f>
        <v>0</v>
      </c>
    </row>
    <row r="37" spans="1:4" ht="11.25" thickBot="1" x14ac:dyDescent="0.3">
      <c r="A37" s="58" t="s">
        <v>31</v>
      </c>
      <c r="B37" s="59"/>
      <c r="C37" s="59"/>
      <c r="D37" s="4">
        <f>SUM(D35:D36)</f>
        <v>0</v>
      </c>
    </row>
    <row r="38" spans="1:4" ht="11.25" thickBot="1" x14ac:dyDescent="0.3">
      <c r="A38" s="8" t="e">
        <f>'PI skaičiuoklė'!#REF!</f>
        <v>#REF!</v>
      </c>
      <c r="B38" s="4"/>
      <c r="C38" s="4"/>
      <c r="D38" s="4"/>
    </row>
    <row r="39" spans="1:4" ht="11.25" thickBot="1" x14ac:dyDescent="0.3">
      <c r="A39" s="12"/>
      <c r="B39" s="5" t="s">
        <v>24</v>
      </c>
      <c r="C39" s="5">
        <v>0</v>
      </c>
      <c r="D39" s="5">
        <f>+C39</f>
        <v>0</v>
      </c>
    </row>
    <row r="40" spans="1:4" ht="11.25" thickBot="1" x14ac:dyDescent="0.3">
      <c r="A40" s="12"/>
      <c r="B40" s="5" t="s">
        <v>25</v>
      </c>
      <c r="C40" s="5">
        <v>0</v>
      </c>
      <c r="D40" s="5">
        <f>+C40</f>
        <v>0</v>
      </c>
    </row>
    <row r="41" spans="1:4" ht="11.25" thickBot="1" x14ac:dyDescent="0.3">
      <c r="A41" s="58" t="s">
        <v>32</v>
      </c>
      <c r="B41" s="59"/>
      <c r="C41" s="59"/>
      <c r="D41" s="4">
        <f>SUM(D39:D40)</f>
        <v>0</v>
      </c>
    </row>
    <row r="42" spans="1:4" ht="11.25" thickBot="1" x14ac:dyDescent="0.3">
      <c r="A42" s="8" t="s">
        <v>11</v>
      </c>
      <c r="B42" s="5"/>
      <c r="C42" s="5"/>
      <c r="D42" s="5" t="s">
        <v>11</v>
      </c>
    </row>
    <row r="43" spans="1:4" ht="11.25" thickBot="1" x14ac:dyDescent="0.3">
      <c r="A43" s="61" t="s">
        <v>33</v>
      </c>
      <c r="B43" s="62"/>
      <c r="C43" s="62"/>
      <c r="D43" s="4">
        <f>SUM(D37,D41)</f>
        <v>0</v>
      </c>
    </row>
    <row r="44" spans="1:4" ht="11.25" thickBot="1" x14ac:dyDescent="0.3">
      <c r="A44" s="22" t="e">
        <f>'PI skaičiuoklė'!#REF!</f>
        <v>#REF!</v>
      </c>
      <c r="B44" s="5"/>
      <c r="C44" s="5"/>
      <c r="D44" s="5"/>
    </row>
    <row r="45" spans="1:4" ht="42.75" thickBot="1" x14ac:dyDescent="0.3">
      <c r="A45" s="8" t="str">
        <f>'PI skaičiuoklė'!C22</f>
        <v>Veiksmas A3 „Parengti pinigų plovimo ir teroristų finansavimo rizikos valdymo rizikos vertinimo sistemoa ir
veiklos tęstinumo plano aprašymus“</v>
      </c>
      <c r="B45" s="4"/>
      <c r="C45" s="4"/>
      <c r="D45" s="4"/>
    </row>
    <row r="46" spans="1:4" ht="11.25" thickBot="1" x14ac:dyDescent="0.3">
      <c r="A46" s="12"/>
      <c r="B46" s="5" t="s">
        <v>26</v>
      </c>
      <c r="C46" s="5">
        <v>0</v>
      </c>
      <c r="D46" s="5">
        <f>+C46</f>
        <v>0</v>
      </c>
    </row>
    <row r="47" spans="1:4" ht="11.25" thickBot="1" x14ac:dyDescent="0.3">
      <c r="A47" s="12"/>
      <c r="B47" s="5" t="s">
        <v>27</v>
      </c>
      <c r="C47" s="5">
        <v>0</v>
      </c>
      <c r="D47" s="5">
        <f>+C47</f>
        <v>0</v>
      </c>
    </row>
    <row r="48" spans="1:4" ht="11.25" thickBot="1" x14ac:dyDescent="0.3">
      <c r="A48" s="58" t="s">
        <v>34</v>
      </c>
      <c r="B48" s="59"/>
      <c r="C48" s="59"/>
      <c r="D48" s="4">
        <f>SUM(D46:D47)</f>
        <v>0</v>
      </c>
    </row>
    <row r="49" spans="1:4" ht="42.75" thickBot="1" x14ac:dyDescent="0.3">
      <c r="A49" s="8" t="str">
        <f>'PI skaičiuoklė'!C23</f>
        <v>Veiksmas A4 „Parengti IRT sistemų ir saugumo priemonių techninius dokumentus ir jų aprašymą netechnine kalba“</v>
      </c>
      <c r="B49" s="4"/>
      <c r="C49" s="4"/>
      <c r="D49" s="4"/>
    </row>
    <row r="50" spans="1:4" ht="11.25" thickBot="1" x14ac:dyDescent="0.3">
      <c r="A50" s="12"/>
      <c r="B50" s="5" t="s">
        <v>28</v>
      </c>
      <c r="C50" s="5">
        <v>0</v>
      </c>
      <c r="D50" s="5">
        <f>+C50</f>
        <v>0</v>
      </c>
    </row>
    <row r="51" spans="1:4" ht="11.25" thickBot="1" x14ac:dyDescent="0.3">
      <c r="A51" s="12"/>
      <c r="B51" s="5" t="s">
        <v>29</v>
      </c>
      <c r="C51" s="5">
        <v>0</v>
      </c>
      <c r="D51" s="5">
        <f>+C51</f>
        <v>0</v>
      </c>
    </row>
    <row r="52" spans="1:4" ht="11.25" thickBot="1" x14ac:dyDescent="0.3">
      <c r="A52" s="58" t="s">
        <v>35</v>
      </c>
      <c r="B52" s="59"/>
      <c r="C52" s="59"/>
      <c r="D52" s="4">
        <f>SUM(D50:D51)</f>
        <v>0</v>
      </c>
    </row>
    <row r="53" spans="1:4" ht="11.25" thickBot="1" x14ac:dyDescent="0.3">
      <c r="A53" s="12"/>
      <c r="B53" s="5" t="s">
        <v>11</v>
      </c>
      <c r="C53" s="5"/>
      <c r="D53" s="5" t="s">
        <v>17</v>
      </c>
    </row>
    <row r="54" spans="1:4" ht="11.25" thickBot="1" x14ac:dyDescent="0.3">
      <c r="A54" s="61" t="s">
        <v>36</v>
      </c>
      <c r="B54" s="62"/>
      <c r="C54" s="62"/>
      <c r="D54" s="4">
        <f>SUM(D48,D52)</f>
        <v>0</v>
      </c>
    </row>
  </sheetData>
  <mergeCells count="18">
    <mergeCell ref="A48:C48"/>
    <mergeCell ref="A52:C52"/>
    <mergeCell ref="A54:C54"/>
    <mergeCell ref="A1:D1"/>
    <mergeCell ref="A30:D30"/>
    <mergeCell ref="A37:C37"/>
    <mergeCell ref="A41:C41"/>
    <mergeCell ref="A43:C43"/>
    <mergeCell ref="A25:C25"/>
    <mergeCell ref="A8:C8"/>
    <mergeCell ref="A12:C12"/>
    <mergeCell ref="A14:C14"/>
    <mergeCell ref="A19:C19"/>
    <mergeCell ref="A23:C23"/>
    <mergeCell ref="B2:C2"/>
    <mergeCell ref="B3:C3"/>
    <mergeCell ref="B31:C31"/>
    <mergeCell ref="B32:C3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44BBA4"/>
  </sheetPr>
  <dimension ref="A1:E57"/>
  <sheetViews>
    <sheetView zoomScale="85" zoomScaleNormal="85" workbookViewId="0">
      <selection sqref="A1:E1"/>
    </sheetView>
  </sheetViews>
  <sheetFormatPr defaultColWidth="8.7109375" defaultRowHeight="10.5" x14ac:dyDescent="0.25"/>
  <cols>
    <col min="1" max="1" width="28.5703125" style="1" customWidth="1"/>
    <col min="2" max="2" width="13" style="1" customWidth="1"/>
    <col min="3" max="3" width="22.5703125" style="1" customWidth="1"/>
    <col min="4" max="4" width="37.42578125" style="1" customWidth="1"/>
    <col min="5" max="5" width="17.7109375" style="1" customWidth="1"/>
    <col min="6" max="16384" width="8.7109375" style="1"/>
  </cols>
  <sheetData>
    <row r="1" spans="1:5" ht="16.5" customHeight="1" thickBot="1" x14ac:dyDescent="0.3">
      <c r="A1" s="73" t="s">
        <v>59</v>
      </c>
      <c r="B1" s="74"/>
      <c r="C1" s="74"/>
      <c r="D1" s="74"/>
      <c r="E1" s="75"/>
    </row>
    <row r="2" spans="1:5" ht="44.25" customHeight="1" thickBot="1" x14ac:dyDescent="0.3">
      <c r="A2" s="28" t="s">
        <v>83</v>
      </c>
      <c r="B2" s="29" t="s">
        <v>85</v>
      </c>
      <c r="C2" s="29" t="s">
        <v>56</v>
      </c>
      <c r="D2" s="29" t="s">
        <v>86</v>
      </c>
      <c r="E2" s="29" t="s">
        <v>4</v>
      </c>
    </row>
    <row r="3" spans="1:5" ht="13.5" customHeight="1" thickBot="1" x14ac:dyDescent="0.3">
      <c r="A3" s="30">
        <v>1</v>
      </c>
      <c r="B3" s="31">
        <v>2</v>
      </c>
      <c r="C3" s="31">
        <v>3</v>
      </c>
      <c r="D3" s="31">
        <v>4</v>
      </c>
      <c r="E3" s="31">
        <v>5</v>
      </c>
    </row>
    <row r="4" spans="1:5" ht="21.75" thickBot="1" x14ac:dyDescent="0.3">
      <c r="A4" s="22" t="str">
        <f>'PI skaičiuoklė'!B6</f>
        <v>Straipsnis (-iai), punktas (-ai) ir įpareigojimas</v>
      </c>
      <c r="B4" s="4"/>
      <c r="C4" s="4"/>
      <c r="D4" s="4"/>
      <c r="E4" s="4"/>
    </row>
    <row r="5" spans="1:5" ht="11.25" thickBot="1" x14ac:dyDescent="0.3">
      <c r="A5" s="8" t="str">
        <f>'PI skaičiuoklė'!C7</f>
        <v>Veiksmas A1</v>
      </c>
      <c r="B5" s="4"/>
      <c r="C5" s="4"/>
      <c r="D5" s="4"/>
      <c r="E5" s="4"/>
    </row>
    <row r="6" spans="1:5" ht="11.25" thickBot="1" x14ac:dyDescent="0.3">
      <c r="A6" s="12"/>
      <c r="B6" s="5" t="s">
        <v>22</v>
      </c>
      <c r="C6" s="5">
        <v>0</v>
      </c>
      <c r="D6" s="5">
        <v>0</v>
      </c>
      <c r="E6" s="5">
        <f>+C6*D6</f>
        <v>0</v>
      </c>
    </row>
    <row r="7" spans="1:5" ht="11.25" thickBot="1" x14ac:dyDescent="0.3">
      <c r="A7" s="12"/>
      <c r="B7" s="5" t="s">
        <v>23</v>
      </c>
      <c r="C7" s="5">
        <v>0</v>
      </c>
      <c r="D7" s="5">
        <v>0</v>
      </c>
      <c r="E7" s="5">
        <f>+C7*D7</f>
        <v>0</v>
      </c>
    </row>
    <row r="8" spans="1:5" ht="14.1" customHeight="1" thickBot="1" x14ac:dyDescent="0.3">
      <c r="A8" s="58" t="s">
        <v>37</v>
      </c>
      <c r="B8" s="59"/>
      <c r="C8" s="59"/>
      <c r="D8" s="60"/>
      <c r="E8" s="5">
        <f>SUM(E6:E7)</f>
        <v>0</v>
      </c>
    </row>
    <row r="9" spans="1:5" ht="11.25" thickBot="1" x14ac:dyDescent="0.3">
      <c r="A9" s="8" t="str">
        <f>'PI skaičiuoklė'!C8</f>
        <v>Veiksmas A2</v>
      </c>
      <c r="B9" s="4"/>
      <c r="C9" s="4"/>
      <c r="D9" s="4"/>
      <c r="E9" s="4"/>
    </row>
    <row r="10" spans="1:5" ht="11.25" thickBot="1" x14ac:dyDescent="0.3">
      <c r="A10" s="12"/>
      <c r="B10" s="5" t="s">
        <v>24</v>
      </c>
      <c r="C10" s="5">
        <v>0</v>
      </c>
      <c r="D10" s="5">
        <v>0</v>
      </c>
      <c r="E10" s="5">
        <f t="shared" ref="E10:E11" si="0">+C10*D10</f>
        <v>0</v>
      </c>
    </row>
    <row r="11" spans="1:5" ht="11.25" thickBot="1" x14ac:dyDescent="0.3">
      <c r="A11" s="12"/>
      <c r="B11" s="5" t="s">
        <v>25</v>
      </c>
      <c r="C11" s="5">
        <v>0</v>
      </c>
      <c r="D11" s="5">
        <v>0</v>
      </c>
      <c r="E11" s="5">
        <f t="shared" si="0"/>
        <v>0</v>
      </c>
    </row>
    <row r="12" spans="1:5" ht="11.25" thickBot="1" x14ac:dyDescent="0.3">
      <c r="A12" s="58" t="s">
        <v>38</v>
      </c>
      <c r="B12" s="59"/>
      <c r="C12" s="59"/>
      <c r="D12" s="60"/>
      <c r="E12" s="5">
        <f>SUM(E10:E11)</f>
        <v>0</v>
      </c>
    </row>
    <row r="13" spans="1:5" ht="11.25" thickBot="1" x14ac:dyDescent="0.3">
      <c r="A13" s="12"/>
      <c r="B13" s="5" t="s">
        <v>11</v>
      </c>
      <c r="C13" s="5">
        <v>0</v>
      </c>
      <c r="D13" s="5"/>
      <c r="E13" s="5" t="s">
        <v>87</v>
      </c>
    </row>
    <row r="14" spans="1:5" ht="11.25" thickBot="1" x14ac:dyDescent="0.3">
      <c r="A14" s="61" t="s">
        <v>39</v>
      </c>
      <c r="B14" s="62"/>
      <c r="C14" s="62"/>
      <c r="D14" s="63"/>
      <c r="E14" s="4">
        <f>SUM(E8,E12)</f>
        <v>0</v>
      </c>
    </row>
    <row r="15" spans="1:5" ht="21.75" thickBot="1" x14ac:dyDescent="0.3">
      <c r="A15" s="22" t="str">
        <f>'PI skaičiuoklė'!B11</f>
        <v>Straipsnis (-iai), punktas (-ai) ir įpareigojimas</v>
      </c>
      <c r="B15" s="4"/>
      <c r="C15" s="4"/>
      <c r="D15" s="4"/>
      <c r="E15" s="4"/>
    </row>
    <row r="16" spans="1:5" ht="11.25" thickBot="1" x14ac:dyDescent="0.3">
      <c r="A16" s="8" t="str">
        <f>'PI skaičiuoklė'!C12</f>
        <v>Veiksmas B1</v>
      </c>
      <c r="B16" s="4"/>
      <c r="C16" s="4"/>
      <c r="D16" s="4"/>
      <c r="E16" s="4"/>
    </row>
    <row r="17" spans="1:5" ht="11.25" thickBot="1" x14ac:dyDescent="0.3">
      <c r="A17" s="12"/>
      <c r="B17" s="5" t="s">
        <v>26</v>
      </c>
      <c r="C17" s="5">
        <v>0</v>
      </c>
      <c r="D17" s="5">
        <v>0</v>
      </c>
      <c r="E17" s="5">
        <f t="shared" ref="E17:E18" si="1">+C17*D17</f>
        <v>0</v>
      </c>
    </row>
    <row r="18" spans="1:5" ht="11.25" thickBot="1" x14ac:dyDescent="0.3">
      <c r="A18" s="12"/>
      <c r="B18" s="5" t="s">
        <v>27</v>
      </c>
      <c r="C18" s="5">
        <v>0</v>
      </c>
      <c r="D18" s="5">
        <v>0</v>
      </c>
      <c r="E18" s="5">
        <f t="shared" si="1"/>
        <v>0</v>
      </c>
    </row>
    <row r="19" spans="1:5" ht="11.25" thickBot="1" x14ac:dyDescent="0.3">
      <c r="A19" s="58" t="s">
        <v>40</v>
      </c>
      <c r="B19" s="59"/>
      <c r="C19" s="59"/>
      <c r="D19" s="60"/>
      <c r="E19" s="5">
        <f>SUM(E17:E18)</f>
        <v>0</v>
      </c>
    </row>
    <row r="20" spans="1:5" ht="11.25" thickBot="1" x14ac:dyDescent="0.3">
      <c r="A20" s="8" t="str">
        <f>'PI skaičiuoklė'!C13</f>
        <v>Veiksmas B2</v>
      </c>
      <c r="B20" s="4"/>
      <c r="C20" s="4"/>
      <c r="D20" s="4"/>
      <c r="E20" s="4"/>
    </row>
    <row r="21" spans="1:5" ht="11.25" thickBot="1" x14ac:dyDescent="0.3">
      <c r="A21" s="12"/>
      <c r="B21" s="5" t="s">
        <v>28</v>
      </c>
      <c r="C21" s="5">
        <v>0</v>
      </c>
      <c r="D21" s="5">
        <v>0</v>
      </c>
      <c r="E21" s="5">
        <f t="shared" ref="E21:E22" si="2">+C21*D21</f>
        <v>0</v>
      </c>
    </row>
    <row r="22" spans="1:5" ht="11.25" thickBot="1" x14ac:dyDescent="0.3">
      <c r="A22" s="12"/>
      <c r="B22" s="5" t="s">
        <v>29</v>
      </c>
      <c r="C22" s="5">
        <v>0</v>
      </c>
      <c r="D22" s="5">
        <v>0</v>
      </c>
      <c r="E22" s="5">
        <f t="shared" si="2"/>
        <v>0</v>
      </c>
    </row>
    <row r="23" spans="1:5" ht="11.25" thickBot="1" x14ac:dyDescent="0.3">
      <c r="A23" s="58" t="s">
        <v>42</v>
      </c>
      <c r="B23" s="59"/>
      <c r="C23" s="59"/>
      <c r="D23" s="60"/>
      <c r="E23" s="5">
        <f>SUM(E21:E22)</f>
        <v>0</v>
      </c>
    </row>
    <row r="24" spans="1:5" ht="11.25" thickBot="1" x14ac:dyDescent="0.3">
      <c r="A24" s="12"/>
      <c r="B24" s="5" t="s">
        <v>11</v>
      </c>
      <c r="C24" s="5"/>
      <c r="D24" s="5"/>
      <c r="E24" s="5" t="s">
        <v>17</v>
      </c>
    </row>
    <row r="25" spans="1:5" ht="11.25" thickBot="1" x14ac:dyDescent="0.3">
      <c r="A25" s="61" t="s">
        <v>41</v>
      </c>
      <c r="B25" s="62"/>
      <c r="C25" s="62"/>
      <c r="D25" s="63"/>
      <c r="E25" s="4">
        <f>SUM(E19,E23)</f>
        <v>0</v>
      </c>
    </row>
    <row r="26" spans="1:5" x14ac:dyDescent="0.25">
      <c r="A26" s="26"/>
      <c r="B26" s="26"/>
      <c r="C26" s="26"/>
      <c r="D26" s="26"/>
      <c r="E26" s="32"/>
    </row>
    <row r="27" spans="1:5" x14ac:dyDescent="0.25">
      <c r="A27" s="26"/>
      <c r="B27" s="26"/>
      <c r="C27" s="26"/>
      <c r="D27" s="26"/>
      <c r="E27" s="32"/>
    </row>
    <row r="28" spans="1:5" x14ac:dyDescent="0.25">
      <c r="A28" s="26"/>
      <c r="B28" s="26"/>
      <c r="C28" s="26"/>
      <c r="D28" s="26"/>
      <c r="E28" s="32"/>
    </row>
    <row r="29" spans="1:5" x14ac:dyDescent="0.25">
      <c r="A29" s="26"/>
      <c r="B29" s="26"/>
      <c r="C29" s="26"/>
      <c r="D29" s="26"/>
      <c r="E29" s="32"/>
    </row>
    <row r="30" spans="1:5" x14ac:dyDescent="0.25">
      <c r="A30" s="26"/>
      <c r="B30" s="26"/>
      <c r="C30" s="26"/>
      <c r="D30" s="26"/>
      <c r="E30" s="32"/>
    </row>
    <row r="32" spans="1:5" ht="11.25" thickBot="1" x14ac:dyDescent="0.3"/>
    <row r="33" spans="1:5" ht="19.5" customHeight="1" thickBot="1" x14ac:dyDescent="0.3">
      <c r="A33" s="76" t="s">
        <v>60</v>
      </c>
      <c r="B33" s="77"/>
      <c r="C33" s="77"/>
      <c r="D33" s="77"/>
      <c r="E33" s="78"/>
    </row>
    <row r="34" spans="1:5" ht="42.75" thickBot="1" x14ac:dyDescent="0.3">
      <c r="A34" s="28" t="s">
        <v>84</v>
      </c>
      <c r="B34" s="29" t="s">
        <v>85</v>
      </c>
      <c r="C34" s="29" t="s">
        <v>56</v>
      </c>
      <c r="D34" s="29" t="s">
        <v>86</v>
      </c>
      <c r="E34" s="29" t="s">
        <v>4</v>
      </c>
    </row>
    <row r="35" spans="1:5" ht="11.25" thickBot="1" x14ac:dyDescent="0.3">
      <c r="A35" s="30">
        <v>1</v>
      </c>
      <c r="B35" s="31">
        <v>2</v>
      </c>
      <c r="C35" s="31">
        <v>3</v>
      </c>
      <c r="D35" s="31">
        <v>4</v>
      </c>
      <c r="E35" s="31">
        <v>5</v>
      </c>
    </row>
    <row r="36" spans="1:5" ht="11.25" thickBot="1" x14ac:dyDescent="0.3">
      <c r="A36" s="22" t="e">
        <f>'PI skaičiuoklė'!#REF!</f>
        <v>#REF!</v>
      </c>
      <c r="B36" s="4"/>
      <c r="C36" s="4"/>
      <c r="D36" s="4"/>
      <c r="E36" s="4"/>
    </row>
    <row r="37" spans="1:5" ht="11.25" thickBot="1" x14ac:dyDescent="0.3">
      <c r="A37" s="8" t="e">
        <f>'PI skaičiuoklė'!#REF!</f>
        <v>#REF!</v>
      </c>
      <c r="B37" s="4"/>
      <c r="C37" s="4"/>
      <c r="D37" s="4"/>
      <c r="E37" s="4"/>
    </row>
    <row r="38" spans="1:5" ht="11.25" thickBot="1" x14ac:dyDescent="0.3">
      <c r="A38" s="12"/>
      <c r="B38" s="5" t="s">
        <v>22</v>
      </c>
      <c r="C38" s="5">
        <v>0</v>
      </c>
      <c r="D38" s="5">
        <v>0</v>
      </c>
      <c r="E38" s="5">
        <f>+C38*D38</f>
        <v>0</v>
      </c>
    </row>
    <row r="39" spans="1:5" ht="11.25" thickBot="1" x14ac:dyDescent="0.3">
      <c r="A39" s="12"/>
      <c r="B39" s="5" t="s">
        <v>23</v>
      </c>
      <c r="C39" s="5">
        <v>0</v>
      </c>
      <c r="D39" s="5">
        <v>0</v>
      </c>
      <c r="E39" s="5">
        <f>+C39*D39</f>
        <v>0</v>
      </c>
    </row>
    <row r="40" spans="1:5" ht="11.25" thickBot="1" x14ac:dyDescent="0.3">
      <c r="A40" s="58" t="s">
        <v>37</v>
      </c>
      <c r="B40" s="59"/>
      <c r="C40" s="59"/>
      <c r="D40" s="60"/>
      <c r="E40" s="5">
        <f>SUM(E38:E39)</f>
        <v>0</v>
      </c>
    </row>
    <row r="41" spans="1:5" ht="11.25" thickBot="1" x14ac:dyDescent="0.3">
      <c r="A41" s="8" t="e">
        <f>'PI skaičiuoklė'!#REF!</f>
        <v>#REF!</v>
      </c>
      <c r="B41" s="4"/>
      <c r="C41" s="4"/>
      <c r="D41" s="4"/>
      <c r="E41" s="4"/>
    </row>
    <row r="42" spans="1:5" ht="11.25" thickBot="1" x14ac:dyDescent="0.3">
      <c r="A42" s="12"/>
      <c r="B42" s="5" t="s">
        <v>24</v>
      </c>
      <c r="C42" s="5">
        <v>0</v>
      </c>
      <c r="D42" s="5">
        <v>0</v>
      </c>
      <c r="E42" s="5">
        <f t="shared" ref="E42:E43" si="3">+C42*D42</f>
        <v>0</v>
      </c>
    </row>
    <row r="43" spans="1:5" ht="11.25" thickBot="1" x14ac:dyDescent="0.3">
      <c r="A43" s="12"/>
      <c r="B43" s="5" t="s">
        <v>25</v>
      </c>
      <c r="C43" s="5">
        <v>0</v>
      </c>
      <c r="D43" s="5">
        <v>0</v>
      </c>
      <c r="E43" s="5">
        <f t="shared" si="3"/>
        <v>0</v>
      </c>
    </row>
    <row r="44" spans="1:5" ht="11.25" thickBot="1" x14ac:dyDescent="0.3">
      <c r="A44" s="58" t="s">
        <v>38</v>
      </c>
      <c r="B44" s="59"/>
      <c r="C44" s="59"/>
      <c r="D44" s="60"/>
      <c r="E44" s="5">
        <f>SUM(E42:E43)</f>
        <v>0</v>
      </c>
    </row>
    <row r="45" spans="1:5" ht="11.25" thickBot="1" x14ac:dyDescent="0.3">
      <c r="A45" s="12"/>
      <c r="B45" s="5" t="s">
        <v>11</v>
      </c>
      <c r="C45" s="5"/>
      <c r="D45" s="5"/>
      <c r="E45" s="5" t="s">
        <v>87</v>
      </c>
    </row>
    <row r="46" spans="1:5" ht="11.25" thickBot="1" x14ac:dyDescent="0.3">
      <c r="A46" s="61" t="s">
        <v>39</v>
      </c>
      <c r="B46" s="62"/>
      <c r="C46" s="62"/>
      <c r="D46" s="63"/>
      <c r="E46" s="4">
        <f>SUM(E40,E44)</f>
        <v>0</v>
      </c>
    </row>
    <row r="47" spans="1:5" ht="11.25" thickBot="1" x14ac:dyDescent="0.3">
      <c r="A47" s="22" t="e">
        <f>'PI skaičiuoklė'!#REF!</f>
        <v>#REF!</v>
      </c>
      <c r="B47" s="4"/>
      <c r="C47" s="4"/>
      <c r="D47" s="4"/>
      <c r="E47" s="4"/>
    </row>
    <row r="48" spans="1:5" ht="63.75" thickBot="1" x14ac:dyDescent="0.3">
      <c r="A48" s="8" t="str">
        <f>'PI skaičiuoklė'!C22</f>
        <v>Veiksmas A3 „Parengti pinigų plovimo ir teroristų finansavimo rizikos valdymo rizikos vertinimo sistemoa ir
veiklos tęstinumo plano aprašymus“</v>
      </c>
      <c r="B48" s="4"/>
      <c r="C48" s="4"/>
      <c r="D48" s="4"/>
      <c r="E48" s="4"/>
    </row>
    <row r="49" spans="1:5" ht="11.25" thickBot="1" x14ac:dyDescent="0.3">
      <c r="A49" s="12"/>
      <c r="B49" s="5" t="s">
        <v>26</v>
      </c>
      <c r="C49" s="5">
        <v>0</v>
      </c>
      <c r="D49" s="5">
        <v>0</v>
      </c>
      <c r="E49" s="5">
        <f t="shared" ref="E49:E50" si="4">+C49*D49</f>
        <v>0</v>
      </c>
    </row>
    <row r="50" spans="1:5" ht="11.25" thickBot="1" x14ac:dyDescent="0.3">
      <c r="A50" s="12"/>
      <c r="B50" s="5" t="s">
        <v>27</v>
      </c>
      <c r="C50" s="5">
        <v>0</v>
      </c>
      <c r="D50" s="5">
        <v>0</v>
      </c>
      <c r="E50" s="5">
        <f t="shared" si="4"/>
        <v>0</v>
      </c>
    </row>
    <row r="51" spans="1:5" ht="11.25" thickBot="1" x14ac:dyDescent="0.3">
      <c r="A51" s="58" t="s">
        <v>40</v>
      </c>
      <c r="B51" s="59"/>
      <c r="C51" s="59"/>
      <c r="D51" s="60"/>
      <c r="E51" s="5">
        <f>SUM(E49:E50)</f>
        <v>0</v>
      </c>
    </row>
    <row r="52" spans="1:5" ht="42.75" thickBot="1" x14ac:dyDescent="0.3">
      <c r="A52" s="8" t="str">
        <f>'PI skaičiuoklė'!C23</f>
        <v>Veiksmas A4 „Parengti IRT sistemų ir saugumo priemonių techninius dokumentus ir jų aprašymą netechnine kalba“</v>
      </c>
      <c r="B52" s="4"/>
      <c r="C52" s="4"/>
      <c r="D52" s="4"/>
      <c r="E52" s="4"/>
    </row>
    <row r="53" spans="1:5" ht="11.25" thickBot="1" x14ac:dyDescent="0.3">
      <c r="A53" s="12"/>
      <c r="B53" s="5" t="s">
        <v>28</v>
      </c>
      <c r="C53" s="5">
        <v>0</v>
      </c>
      <c r="D53" s="5">
        <v>0</v>
      </c>
      <c r="E53" s="5">
        <f t="shared" ref="E53:E54" si="5">+C53*D53</f>
        <v>0</v>
      </c>
    </row>
    <row r="54" spans="1:5" ht="11.25" thickBot="1" x14ac:dyDescent="0.3">
      <c r="A54" s="12"/>
      <c r="B54" s="5" t="s">
        <v>29</v>
      </c>
      <c r="C54" s="5">
        <v>0</v>
      </c>
      <c r="D54" s="5">
        <v>0</v>
      </c>
      <c r="E54" s="5">
        <f t="shared" si="5"/>
        <v>0</v>
      </c>
    </row>
    <row r="55" spans="1:5" ht="11.25" thickBot="1" x14ac:dyDescent="0.3">
      <c r="A55" s="58" t="s">
        <v>42</v>
      </c>
      <c r="B55" s="59"/>
      <c r="C55" s="59"/>
      <c r="D55" s="60"/>
      <c r="E55" s="5">
        <f>SUM(E53:E54)</f>
        <v>0</v>
      </c>
    </row>
    <row r="56" spans="1:5" ht="11.25" thickBot="1" x14ac:dyDescent="0.3">
      <c r="A56" s="12"/>
      <c r="B56" s="5" t="s">
        <v>11</v>
      </c>
      <c r="C56" s="5"/>
      <c r="D56" s="5"/>
      <c r="E56" s="5" t="s">
        <v>17</v>
      </c>
    </row>
    <row r="57" spans="1:5" ht="11.25" thickBot="1" x14ac:dyDescent="0.3">
      <c r="A57" s="61" t="s">
        <v>41</v>
      </c>
      <c r="B57" s="62"/>
      <c r="C57" s="62"/>
      <c r="D57" s="63"/>
      <c r="E57" s="4">
        <f>SUM(E51,E55)</f>
        <v>0</v>
      </c>
    </row>
  </sheetData>
  <mergeCells count="14">
    <mergeCell ref="A51:D51"/>
    <mergeCell ref="A55:D55"/>
    <mergeCell ref="A57:D57"/>
    <mergeCell ref="A1:E1"/>
    <mergeCell ref="A33:E33"/>
    <mergeCell ref="A40:D40"/>
    <mergeCell ref="A44:D44"/>
    <mergeCell ref="A46:D46"/>
    <mergeCell ref="A25:D25"/>
    <mergeCell ref="A8:D8"/>
    <mergeCell ref="A12:D12"/>
    <mergeCell ref="A14:D14"/>
    <mergeCell ref="A19:D19"/>
    <mergeCell ref="A23:D23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F1F0"/>
  </sheetPr>
  <dimension ref="A1:C56"/>
  <sheetViews>
    <sheetView zoomScale="85" zoomScaleNormal="85" workbookViewId="0">
      <selection sqref="A1:C1"/>
    </sheetView>
  </sheetViews>
  <sheetFormatPr defaultColWidth="8.7109375" defaultRowHeight="10.5" x14ac:dyDescent="0.25"/>
  <cols>
    <col min="1" max="1" width="39" style="1" customWidth="1"/>
    <col min="2" max="2" width="30.140625" style="1" customWidth="1"/>
    <col min="3" max="3" width="24.5703125" style="1" customWidth="1"/>
    <col min="4" max="16384" width="8.7109375" style="1"/>
  </cols>
  <sheetData>
    <row r="1" spans="1:3" ht="21" customHeight="1" thickBot="1" x14ac:dyDescent="0.3">
      <c r="A1" s="67" t="s">
        <v>88</v>
      </c>
      <c r="B1" s="68"/>
      <c r="C1" s="69"/>
    </row>
    <row r="2" spans="1:3" ht="26.45" customHeight="1" thickBot="1" x14ac:dyDescent="0.3">
      <c r="A2" s="28" t="s">
        <v>83</v>
      </c>
      <c r="B2" s="29" t="s">
        <v>43</v>
      </c>
      <c r="C2" s="29" t="s">
        <v>44</v>
      </c>
    </row>
    <row r="3" spans="1:3" ht="11.25" customHeight="1" thickBot="1" x14ac:dyDescent="0.3">
      <c r="A3" s="30">
        <v>1</v>
      </c>
      <c r="B3" s="31">
        <v>2</v>
      </c>
      <c r="C3" s="31">
        <v>3</v>
      </c>
    </row>
    <row r="4" spans="1:3" ht="30.75" customHeight="1" thickBot="1" x14ac:dyDescent="0.3">
      <c r="A4" s="22" t="str">
        <f>'PI skaičiuoklė'!B6</f>
        <v>Straipsnis (-iai), punktas (-ai) ir įpareigojimas</v>
      </c>
      <c r="B4" s="4"/>
      <c r="C4" s="4"/>
    </row>
    <row r="5" spans="1:3" ht="11.25" thickBot="1" x14ac:dyDescent="0.3">
      <c r="A5" s="8" t="str">
        <f>'PI skaičiuoklė'!C7</f>
        <v>Veiksmas A1</v>
      </c>
      <c r="B5" s="4"/>
      <c r="C5" s="4"/>
    </row>
    <row r="6" spans="1:3" ht="11.25" thickBot="1" x14ac:dyDescent="0.3">
      <c r="A6" s="12"/>
      <c r="B6" s="5" t="s">
        <v>22</v>
      </c>
      <c r="C6" s="5">
        <v>0</v>
      </c>
    </row>
    <row r="7" spans="1:3" ht="11.25" thickBot="1" x14ac:dyDescent="0.3">
      <c r="A7" s="12"/>
      <c r="B7" s="5" t="s">
        <v>23</v>
      </c>
      <c r="C7" s="5">
        <v>0</v>
      </c>
    </row>
    <row r="8" spans="1:3" ht="12" customHeight="1" thickBot="1" x14ac:dyDescent="0.3">
      <c r="A8" s="58" t="s">
        <v>45</v>
      </c>
      <c r="B8" s="60"/>
      <c r="C8" s="5">
        <f>SUM(C6:C7)</f>
        <v>0</v>
      </c>
    </row>
    <row r="9" spans="1:3" ht="11.25" thickBot="1" x14ac:dyDescent="0.3">
      <c r="A9" s="8" t="str">
        <f>'PI skaičiuoklė'!C8</f>
        <v>Veiksmas A2</v>
      </c>
      <c r="B9" s="4"/>
      <c r="C9" s="4"/>
    </row>
    <row r="10" spans="1:3" ht="11.25" thickBot="1" x14ac:dyDescent="0.3">
      <c r="A10" s="12"/>
      <c r="B10" s="5" t="s">
        <v>24</v>
      </c>
      <c r="C10" s="5">
        <v>0</v>
      </c>
    </row>
    <row r="11" spans="1:3" ht="11.25" thickBot="1" x14ac:dyDescent="0.3">
      <c r="A11" s="12"/>
      <c r="B11" s="5" t="s">
        <v>25</v>
      </c>
      <c r="C11" s="5">
        <v>0</v>
      </c>
    </row>
    <row r="12" spans="1:3" ht="18.95" customHeight="1" thickBot="1" x14ac:dyDescent="0.3">
      <c r="A12" s="58" t="s">
        <v>46</v>
      </c>
      <c r="B12" s="60"/>
      <c r="C12" s="5">
        <f>SUM(C10:C11)</f>
        <v>0</v>
      </c>
    </row>
    <row r="13" spans="1:3" ht="11.25" thickBot="1" x14ac:dyDescent="0.3">
      <c r="A13" s="12"/>
      <c r="B13" s="5" t="s">
        <v>11</v>
      </c>
      <c r="C13" s="5"/>
    </row>
    <row r="14" spans="1:3" ht="15" customHeight="1" thickBot="1" x14ac:dyDescent="0.3">
      <c r="A14" s="61" t="s">
        <v>47</v>
      </c>
      <c r="B14" s="63"/>
      <c r="C14" s="33">
        <f>SUM(C8,C12)</f>
        <v>0</v>
      </c>
    </row>
    <row r="15" spans="1:3" ht="11.45" customHeight="1" thickBot="1" x14ac:dyDescent="0.3">
      <c r="A15" s="22" t="str">
        <f>'PI skaičiuoklė'!B11</f>
        <v>Straipsnis (-iai), punktas (-ai) ir įpareigojimas</v>
      </c>
      <c r="B15" s="4"/>
      <c r="C15" s="4"/>
    </row>
    <row r="16" spans="1:3" ht="11.25" thickBot="1" x14ac:dyDescent="0.3">
      <c r="A16" s="8" t="str">
        <f>'PI skaičiuoklė'!C12</f>
        <v>Veiksmas B1</v>
      </c>
      <c r="B16" s="4"/>
      <c r="C16" s="4"/>
    </row>
    <row r="17" spans="1:3" ht="11.25" thickBot="1" x14ac:dyDescent="0.3">
      <c r="A17" s="34"/>
      <c r="B17" s="5" t="s">
        <v>26</v>
      </c>
      <c r="C17" s="5">
        <v>0</v>
      </c>
    </row>
    <row r="18" spans="1:3" ht="11.25" thickBot="1" x14ac:dyDescent="0.3">
      <c r="A18" s="12"/>
      <c r="B18" s="5" t="s">
        <v>27</v>
      </c>
      <c r="C18" s="5">
        <v>0</v>
      </c>
    </row>
    <row r="19" spans="1:3" ht="15" customHeight="1" thickBot="1" x14ac:dyDescent="0.3">
      <c r="A19" s="58" t="s">
        <v>48</v>
      </c>
      <c r="B19" s="60"/>
      <c r="C19" s="5">
        <f>SUM(C17:C18)</f>
        <v>0</v>
      </c>
    </row>
    <row r="20" spans="1:3" ht="11.25" thickBot="1" x14ac:dyDescent="0.3">
      <c r="A20" s="8" t="str">
        <f>'PI skaičiuoklė'!C13</f>
        <v>Veiksmas B2</v>
      </c>
      <c r="B20" s="4"/>
      <c r="C20" s="4"/>
    </row>
    <row r="21" spans="1:3" ht="11.25" thickBot="1" x14ac:dyDescent="0.3">
      <c r="A21" s="12"/>
      <c r="B21" s="5" t="s">
        <v>28</v>
      </c>
      <c r="C21" s="5">
        <v>0</v>
      </c>
    </row>
    <row r="22" spans="1:3" ht="11.25" thickBot="1" x14ac:dyDescent="0.3">
      <c r="A22" s="12"/>
      <c r="B22" s="5" t="s">
        <v>29</v>
      </c>
      <c r="C22" s="5">
        <v>0</v>
      </c>
    </row>
    <row r="23" spans="1:3" ht="16.5" customHeight="1" thickBot="1" x14ac:dyDescent="0.3">
      <c r="A23" s="58" t="s">
        <v>49</v>
      </c>
      <c r="B23" s="60"/>
      <c r="C23" s="5">
        <f>SUM(C21:C22)</f>
        <v>0</v>
      </c>
    </row>
    <row r="24" spans="1:3" ht="11.25" thickBot="1" x14ac:dyDescent="0.3">
      <c r="A24" s="12"/>
      <c r="B24" s="5" t="s">
        <v>11</v>
      </c>
      <c r="C24" s="5" t="s">
        <v>11</v>
      </c>
    </row>
    <row r="25" spans="1:3" ht="15" customHeight="1" thickBot="1" x14ac:dyDescent="0.3">
      <c r="A25" s="61" t="s">
        <v>50</v>
      </c>
      <c r="B25" s="63"/>
      <c r="C25" s="33">
        <f>SUM(C19,C23)</f>
        <v>0</v>
      </c>
    </row>
    <row r="26" spans="1:3" ht="15" customHeight="1" x14ac:dyDescent="0.25">
      <c r="A26" s="26"/>
      <c r="B26" s="26"/>
      <c r="C26" s="35"/>
    </row>
    <row r="27" spans="1:3" ht="15" customHeight="1" x14ac:dyDescent="0.25">
      <c r="A27" s="26"/>
      <c r="B27" s="26"/>
      <c r="C27" s="35"/>
    </row>
    <row r="28" spans="1:3" ht="15" customHeight="1" x14ac:dyDescent="0.25">
      <c r="A28" s="26"/>
      <c r="B28" s="26"/>
      <c r="C28" s="35"/>
    </row>
    <row r="29" spans="1:3" ht="15" customHeight="1" x14ac:dyDescent="0.25">
      <c r="A29" s="26"/>
      <c r="B29" s="26"/>
      <c r="C29" s="35"/>
    </row>
    <row r="30" spans="1:3" ht="1.5" customHeight="1" x14ac:dyDescent="0.25"/>
    <row r="31" spans="1:3" ht="11.25" thickBot="1" x14ac:dyDescent="0.3"/>
    <row r="32" spans="1:3" ht="17.25" customHeight="1" thickBot="1" x14ac:dyDescent="0.3">
      <c r="A32" s="70" t="s">
        <v>89</v>
      </c>
      <c r="B32" s="71"/>
      <c r="C32" s="72"/>
    </row>
    <row r="33" spans="1:3" ht="30" customHeight="1" thickBot="1" x14ac:dyDescent="0.3">
      <c r="A33" s="28" t="s">
        <v>84</v>
      </c>
      <c r="B33" s="29" t="s">
        <v>43</v>
      </c>
      <c r="C33" s="29" t="s">
        <v>44</v>
      </c>
    </row>
    <row r="34" spans="1:3" ht="11.25" thickBot="1" x14ac:dyDescent="0.3">
      <c r="A34" s="30">
        <v>1</v>
      </c>
      <c r="B34" s="31">
        <v>2</v>
      </c>
      <c r="C34" s="31">
        <v>3</v>
      </c>
    </row>
    <row r="35" spans="1:3" ht="27.75" customHeight="1" thickBot="1" x14ac:dyDescent="0.3">
      <c r="A35" s="22" t="e">
        <f>'PI skaičiuoklė'!#REF!</f>
        <v>#REF!</v>
      </c>
      <c r="B35" s="4"/>
      <c r="C35" s="4"/>
    </row>
    <row r="36" spans="1:3" ht="11.25" thickBot="1" x14ac:dyDescent="0.3">
      <c r="A36" s="8" t="e">
        <f>'PI skaičiuoklė'!#REF!</f>
        <v>#REF!</v>
      </c>
      <c r="B36" s="4"/>
      <c r="C36" s="4"/>
    </row>
    <row r="37" spans="1:3" ht="11.25" thickBot="1" x14ac:dyDescent="0.3">
      <c r="A37" s="12"/>
      <c r="B37" s="5" t="s">
        <v>22</v>
      </c>
      <c r="C37" s="5">
        <v>0</v>
      </c>
    </row>
    <row r="38" spans="1:3" ht="11.25" thickBot="1" x14ac:dyDescent="0.3">
      <c r="A38" s="12"/>
      <c r="B38" s="5" t="s">
        <v>23</v>
      </c>
      <c r="C38" s="5">
        <v>0</v>
      </c>
    </row>
    <row r="39" spans="1:3" ht="11.25" thickBot="1" x14ac:dyDescent="0.3">
      <c r="A39" s="58" t="s">
        <v>45</v>
      </c>
      <c r="B39" s="60"/>
      <c r="C39" s="5">
        <f>SUM(C37:C38)</f>
        <v>0</v>
      </c>
    </row>
    <row r="40" spans="1:3" ht="11.25" thickBot="1" x14ac:dyDescent="0.3">
      <c r="A40" s="8" t="e">
        <f>'PI skaičiuoklė'!#REF!</f>
        <v>#REF!</v>
      </c>
      <c r="B40" s="4"/>
      <c r="C40" s="4"/>
    </row>
    <row r="41" spans="1:3" ht="11.25" thickBot="1" x14ac:dyDescent="0.3">
      <c r="A41" s="12"/>
      <c r="B41" s="5" t="s">
        <v>24</v>
      </c>
      <c r="C41" s="5">
        <v>0</v>
      </c>
    </row>
    <row r="42" spans="1:3" ht="11.25" thickBot="1" x14ac:dyDescent="0.3">
      <c r="A42" s="12"/>
      <c r="B42" s="5" t="s">
        <v>25</v>
      </c>
      <c r="C42" s="5">
        <v>0</v>
      </c>
    </row>
    <row r="43" spans="1:3" ht="11.25" thickBot="1" x14ac:dyDescent="0.3">
      <c r="A43" s="58" t="s">
        <v>46</v>
      </c>
      <c r="B43" s="60"/>
      <c r="C43" s="5">
        <f>SUM(C41:C42)</f>
        <v>0</v>
      </c>
    </row>
    <row r="44" spans="1:3" ht="11.25" thickBot="1" x14ac:dyDescent="0.3">
      <c r="A44" s="12"/>
      <c r="B44" s="5" t="s">
        <v>11</v>
      </c>
      <c r="C44" s="5"/>
    </row>
    <row r="45" spans="1:3" ht="11.25" thickBot="1" x14ac:dyDescent="0.3">
      <c r="A45" s="61" t="s">
        <v>47</v>
      </c>
      <c r="B45" s="63"/>
      <c r="C45" s="33">
        <f>SUM(C39,C43)</f>
        <v>0</v>
      </c>
    </row>
    <row r="46" spans="1:3" ht="11.25" thickBot="1" x14ac:dyDescent="0.3">
      <c r="A46" s="22" t="e">
        <f>'PI skaičiuoklė'!#REF!</f>
        <v>#REF!</v>
      </c>
      <c r="B46" s="4"/>
      <c r="C46" s="4"/>
    </row>
    <row r="47" spans="1:3" ht="42.75" thickBot="1" x14ac:dyDescent="0.3">
      <c r="A47" s="8" t="str">
        <f>'PI skaičiuoklė'!C22</f>
        <v>Veiksmas A3 „Parengti pinigų plovimo ir teroristų finansavimo rizikos valdymo rizikos vertinimo sistemoa ir
veiklos tęstinumo plano aprašymus“</v>
      </c>
      <c r="B47" s="4"/>
      <c r="C47" s="4"/>
    </row>
    <row r="48" spans="1:3" ht="11.25" thickBot="1" x14ac:dyDescent="0.3">
      <c r="A48" s="34"/>
      <c r="B48" s="5" t="s">
        <v>26</v>
      </c>
      <c r="C48" s="5">
        <v>0</v>
      </c>
    </row>
    <row r="49" spans="1:3" ht="11.25" thickBot="1" x14ac:dyDescent="0.3">
      <c r="A49" s="12"/>
      <c r="B49" s="5" t="s">
        <v>27</v>
      </c>
      <c r="C49" s="5">
        <v>0</v>
      </c>
    </row>
    <row r="50" spans="1:3" ht="11.25" thickBot="1" x14ac:dyDescent="0.3">
      <c r="A50" s="58" t="s">
        <v>48</v>
      </c>
      <c r="B50" s="60"/>
      <c r="C50" s="5">
        <f>SUM(C48:C49)</f>
        <v>0</v>
      </c>
    </row>
    <row r="51" spans="1:3" ht="32.25" thickBot="1" x14ac:dyDescent="0.3">
      <c r="A51" s="8" t="str">
        <f>'PI skaičiuoklė'!C23</f>
        <v>Veiksmas A4 „Parengti IRT sistemų ir saugumo priemonių techninius dokumentus ir jų aprašymą netechnine kalba“</v>
      </c>
      <c r="B51" s="4"/>
      <c r="C51" s="4"/>
    </row>
    <row r="52" spans="1:3" ht="11.25" thickBot="1" x14ac:dyDescent="0.3">
      <c r="A52" s="12"/>
      <c r="B52" s="5" t="s">
        <v>28</v>
      </c>
      <c r="C52" s="5">
        <v>0</v>
      </c>
    </row>
    <row r="53" spans="1:3" ht="11.25" thickBot="1" x14ac:dyDescent="0.3">
      <c r="A53" s="12"/>
      <c r="B53" s="5" t="s">
        <v>29</v>
      </c>
      <c r="C53" s="5">
        <v>0</v>
      </c>
    </row>
    <row r="54" spans="1:3" ht="11.25" thickBot="1" x14ac:dyDescent="0.3">
      <c r="A54" s="58" t="s">
        <v>49</v>
      </c>
      <c r="B54" s="60"/>
      <c r="C54" s="5">
        <f>SUM(C52:C53)</f>
        <v>0</v>
      </c>
    </row>
    <row r="55" spans="1:3" ht="11.25" thickBot="1" x14ac:dyDescent="0.3">
      <c r="A55" s="12"/>
      <c r="B55" s="5" t="s">
        <v>11</v>
      </c>
      <c r="C55" s="5" t="s">
        <v>11</v>
      </c>
    </row>
    <row r="56" spans="1:3" ht="11.25" thickBot="1" x14ac:dyDescent="0.3">
      <c r="A56" s="61" t="s">
        <v>50</v>
      </c>
      <c r="B56" s="63"/>
      <c r="C56" s="33">
        <f>SUM(C50,C54)</f>
        <v>0</v>
      </c>
    </row>
  </sheetData>
  <mergeCells count="14">
    <mergeCell ref="A50:B50"/>
    <mergeCell ref="A54:B54"/>
    <mergeCell ref="A56:B56"/>
    <mergeCell ref="A1:C1"/>
    <mergeCell ref="A32:C32"/>
    <mergeCell ref="A39:B39"/>
    <mergeCell ref="A43:B43"/>
    <mergeCell ref="A45:B45"/>
    <mergeCell ref="A25:B25"/>
    <mergeCell ref="A8:B8"/>
    <mergeCell ref="A12:B12"/>
    <mergeCell ref="A14:B14"/>
    <mergeCell ref="A19:B19"/>
    <mergeCell ref="A23:B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2F31A8F31CD2D458B1820EC8E9439A8" ma:contentTypeVersion="4" ma:contentTypeDescription="Kurkite naują dokumentą." ma:contentTypeScope="" ma:versionID="0b8e69b05e37bb016ce66936420bb9f9">
  <xsd:schema xmlns:xsd="http://www.w3.org/2001/XMLSchema" xmlns:xs="http://www.w3.org/2001/XMLSchema" xmlns:p="http://schemas.microsoft.com/office/2006/metadata/properties" xmlns:ns3="2e073065-020e-4dce-99c7-95e5c43123bb" targetNamespace="http://schemas.microsoft.com/office/2006/metadata/properties" ma:root="true" ma:fieldsID="e3781e86f90e9808efb857dffe9517c8" ns3:_="">
    <xsd:import namespace="2e073065-020e-4dce-99c7-95e5c43123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3065-020e-4dce-99c7-95e5c4312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49A1B8-5C13-4E29-B3DA-24B0C0F80DFE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2e073065-020e-4dce-99c7-95e5c43123bb"/>
  </ds:schemaRefs>
</ds:datastoreItem>
</file>

<file path=customXml/itemProps2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5079EF-3808-467A-9E62-6FF5AE093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PI skaičiuoklė</vt:lpstr>
      <vt:lpstr>Išlaidos darbuotojams</vt:lpstr>
      <vt:lpstr>Išlaidos investicijoms</vt:lpstr>
      <vt:lpstr>Išlaidos medžiagoms</vt:lpstr>
      <vt:lpstr>Išlaidos paslaugoms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Piotr Gerasimovič</cp:lastModifiedBy>
  <cp:lastPrinted>2020-06-30T05:46:20Z</cp:lastPrinted>
  <dcterms:created xsi:type="dcterms:W3CDTF">2017-11-29T09:20:31Z</dcterms:created>
  <dcterms:modified xsi:type="dcterms:W3CDTF">2024-05-28T13:29:18Z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0x01010002F31A8F31CD2D458B1820EC8E9439A8</vt:lpwstr>
  </property>
</Properties>
</file>