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972C35AA-25B1-4DCC-A2E9-445C622BED95}"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ų darbuotojams skaičiuok."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5" l="1"/>
  <c r="C56" i="11"/>
  <c r="C54" i="11"/>
  <c r="C50" i="11"/>
  <c r="C45" i="11"/>
  <c r="C43" i="11"/>
  <c r="C39" i="11"/>
  <c r="C25" i="11"/>
  <c r="C23" i="11"/>
  <c r="C19" i="11"/>
  <c r="C14" i="11"/>
  <c r="C12" i="11"/>
  <c r="C8" i="11"/>
  <c r="D52" i="14"/>
  <c r="D54" i="14" s="1"/>
  <c r="D48" i="14"/>
  <c r="D41" i="14"/>
  <c r="D37" i="14"/>
  <c r="D43" i="14" s="1"/>
  <c r="D25" i="14"/>
  <c r="D23" i="14"/>
  <c r="G17" i="10" s="1"/>
  <c r="D19" i="14"/>
  <c r="G16" i="10" s="1"/>
  <c r="D14" i="14"/>
  <c r="D12" i="14"/>
  <c r="D8" i="14"/>
  <c r="D51" i="14"/>
  <c r="D50" i="14"/>
  <c r="D47" i="14"/>
  <c r="D46" i="14"/>
  <c r="D40" i="14"/>
  <c r="D39" i="14"/>
  <c r="D36" i="14"/>
  <c r="D35" i="14"/>
  <c r="D22" i="14"/>
  <c r="D21" i="14"/>
  <c r="D18" i="14"/>
  <c r="D17" i="14"/>
  <c r="D11" i="14"/>
  <c r="D10" i="14"/>
  <c r="D7" i="14"/>
  <c r="D6" i="14"/>
  <c r="I23" i="10" l="1"/>
  <c r="I22"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7" i="10"/>
  <c r="E54" i="12"/>
  <c r="E53" i="12"/>
  <c r="E50" i="12"/>
  <c r="E49" i="12"/>
  <c r="E51" i="12" s="1"/>
  <c r="E43" i="12"/>
  <c r="E42" i="12"/>
  <c r="E39" i="12"/>
  <c r="E38" i="12"/>
  <c r="G55" i="15"/>
  <c r="G54" i="15"/>
  <c r="G50" i="15"/>
  <c r="G49" i="15"/>
  <c r="G52" i="15" s="1"/>
  <c r="G43" i="15"/>
  <c r="G42" i="15"/>
  <c r="G45" i="15" s="1"/>
  <c r="G38" i="15"/>
  <c r="G37" i="15"/>
  <c r="G40" i="15" s="1"/>
  <c r="G46" i="15" s="1"/>
  <c r="E57" i="12" l="1"/>
  <c r="G57" i="15"/>
  <c r="G58" i="15" s="1"/>
  <c r="E55" i="12"/>
  <c r="H27" i="10" s="1"/>
  <c r="E44" i="12"/>
  <c r="H23" i="10" s="1"/>
  <c r="E40" i="12"/>
  <c r="E46" i="12" s="1"/>
  <c r="G23" i="10"/>
  <c r="G22" i="10"/>
  <c r="I26" i="10"/>
  <c r="F22" i="10"/>
  <c r="G27" i="10"/>
  <c r="F26" i="10"/>
  <c r="G24" i="15"/>
  <c r="G23" i="15"/>
  <c r="G19" i="15"/>
  <c r="G18" i="15"/>
  <c r="G21" i="15" s="1"/>
  <c r="G12" i="15"/>
  <c r="G11" i="15"/>
  <c r="G14" i="15" s="1"/>
  <c r="G7" i="15"/>
  <c r="G9" i="15"/>
  <c r="G15" i="15" s="1"/>
  <c r="E22" i="12"/>
  <c r="E21" i="12"/>
  <c r="E18" i="12"/>
  <c r="E17" i="12"/>
  <c r="E19" i="12" s="1"/>
  <c r="E11" i="12"/>
  <c r="E10" i="12"/>
  <c r="E12" i="12" s="1"/>
  <c r="E7" i="12"/>
  <c r="E6" i="12"/>
  <c r="E8" i="12" s="1"/>
  <c r="E14" i="12" s="1"/>
  <c r="H22" i="10" l="1"/>
  <c r="F27" i="10"/>
  <c r="F16" i="10"/>
  <c r="I16" i="10"/>
  <c r="E25" i="12"/>
  <c r="H16" i="10"/>
  <c r="E23" i="12"/>
  <c r="G26" i="15"/>
  <c r="F17" i="10" s="1"/>
  <c r="J27" i="10"/>
  <c r="K27" i="10" s="1"/>
  <c r="J22" i="10"/>
  <c r="K22" i="10" s="1"/>
  <c r="H26" i="10"/>
  <c r="G26" i="10"/>
  <c r="F23" i="10"/>
  <c r="I12" i="10"/>
  <c r="F12" i="10"/>
  <c r="H17" i="10" l="1"/>
  <c r="J17" i="10" s="1"/>
  <c r="K17" i="10" s="1"/>
  <c r="I17" i="10"/>
  <c r="G27" i="15"/>
  <c r="J16" i="10"/>
  <c r="K16" i="10" s="1"/>
  <c r="J26" i="10"/>
  <c r="K26" i="10" s="1"/>
  <c r="L28" i="10" s="1"/>
  <c r="J23" i="10"/>
  <c r="K23" i="10" s="1"/>
  <c r="H12" i="10"/>
  <c r="G12" i="10"/>
  <c r="L18" i="10" l="1"/>
  <c r="J12" i="10"/>
  <c r="K12" i="10" s="1"/>
  <c r="L14" i="10" s="1"/>
  <c r="L24" i="10"/>
  <c r="L29" i="10" l="1"/>
  <c r="L19" i="10"/>
  <c r="L3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Akvilė Stankevičiūtė</author>
  </authors>
  <commentList>
    <comment ref="B8" authorId="0" shapeId="0" xr:uid="{C675E38D-95F3-45DA-A67E-813961C2FF42}">
      <text>
        <r>
          <rPr>
            <sz val="9"/>
            <color indexed="81"/>
            <rFont val="Tahoma"/>
            <family val="2"/>
            <charset val="186"/>
          </rPr>
          <t>Nurodomas generalinio direktoriaus įsakymas dėl formuliaro tvirtinimo</t>
        </r>
      </text>
    </comment>
    <comment ref="C8" authorId="0" shapeId="0" xr:uid="{4FB6B142-FF99-426D-9FEA-E3DA303BE609}">
      <text>
        <r>
          <rPr>
            <sz val="9"/>
            <color indexed="81"/>
            <rFont val="Tahoma"/>
            <family val="2"/>
            <charset val="186"/>
          </rPr>
          <t xml:space="preserve">Šioje skiltyje nurodomi veiksmai, kuriuos turės atlikti respondentai rengdami statistinius duomenis ir pildydami statistinį formuliarą. </t>
        </r>
        <r>
          <rPr>
            <sz val="9"/>
            <color indexed="10"/>
            <rFont val="Tahoma"/>
            <family val="2"/>
            <charset val="186"/>
          </rPr>
          <t xml:space="preserve">
</t>
        </r>
      </text>
    </comment>
    <comment ref="D8" authorId="0" shapeId="0" xr:uid="{980DED9B-38A6-4A04-B6DB-C71D75D88080}">
      <text>
        <r>
          <rPr>
            <sz val="9"/>
            <color indexed="81"/>
            <rFont val="Tahoma"/>
            <family val="2"/>
            <charset val="186"/>
          </rPr>
          <t xml:space="preserve">Nurodoma, ar statistinio tyrimo atlikimą reglamentuoja ES, ar LR teisės aktai
</t>
        </r>
      </text>
    </comment>
    <comment ref="E8" authorId="0" shapeId="0" xr:uid="{F4D45E72-B81F-4FCD-AF6D-136EB750C8F1}">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F8" authorId="0" shapeId="0" xr:uid="{BD549D3A-F9FC-47BB-B572-622405BCE4C1}">
      <text>
        <r>
          <rPr>
            <sz val="9"/>
            <color indexed="81"/>
            <rFont val="Tahoma"/>
            <charset val="1"/>
          </rPr>
          <t xml:space="preserve">Išlaidos darbuotojams (D) sudaro: darbo užmokestis, darbuotojų skaičius, veiksmo trukmė, dažnis.  (Naudotis pagalbine išlaidų darbuotojams skaičiuokle)
</t>
        </r>
      </text>
    </comment>
    <comment ref="G8" authorId="0" shapeId="0" xr:uid="{57864D30-E937-44F8-A23F-826D0C18E945}">
      <text>
        <r>
          <rPr>
            <sz val="9"/>
            <color indexed="81"/>
            <rFont val="Tahoma"/>
            <charset val="1"/>
          </rPr>
          <t xml:space="preserve">Išlaidas investicijoms (I) sudaro materialių ir (arba) nematerialių investicijų suma.
</t>
        </r>
      </text>
    </comment>
    <comment ref="H8" authorId="0" shapeId="0" xr:uid="{1825CC6C-6525-4BD6-AA9D-4B128CA85738}">
      <text>
        <r>
          <rPr>
            <sz val="9"/>
            <color indexed="81"/>
            <rFont val="Tahoma"/>
            <charset val="1"/>
          </rPr>
          <t xml:space="preserve">Išlaidas medžiagoms (M) sudaro įpareigojimui vykdyti naudojamų medžiagų ir (arba) medžiagų, kurios pradedamos naudoti vietoj anksčiau naudotų medžiagų dėl įpareigojimo vykdymo.
</t>
        </r>
      </text>
    </comment>
    <comment ref="I8" authorId="0" shapeId="0" xr:uid="{F96F584B-5761-4228-91F3-A973EA6BAD8D}">
      <text>
        <r>
          <rPr>
            <sz val="9"/>
            <color indexed="81"/>
            <rFont val="Tahoma"/>
            <charset val="1"/>
          </rPr>
          <t xml:space="preserve">Išlaidas paslaugoms (darbams) (E) sudaro išlaidos iš išorės įsigyjamoms paslaugoms (darbams), kai šių veiksmų negali (neturi teisės) atlikti pats ūkio subjektas arba tikslinga įsigyti paslaugas iš išorės.
</t>
        </r>
      </text>
    </comment>
    <comment ref="J8" authorId="0" shapeId="0" xr:uid="{929C3D6B-0D2E-4DB8-936F-DF5AF5330CD2}">
      <text>
        <r>
          <rPr>
            <sz val="9"/>
            <color indexed="81"/>
            <rFont val="Tahoma"/>
            <family val="2"/>
            <charset val="186"/>
          </rPr>
          <t>Pridėtinės išlaidos (O) apskaičiuojamos kaip 5 proc. nuo išlaidų darbuotojams, išlaidų investicijoms, išlaidų medžiagoms ir išlaidų iš išorės įsigyjamoms paslaugo</t>
        </r>
        <r>
          <rPr>
            <b/>
            <sz val="9"/>
            <color indexed="81"/>
            <rFont val="Tahoma"/>
            <charset val="1"/>
          </rPr>
          <t xml:space="preserve">ms (darbams) sumos. </t>
        </r>
        <r>
          <rPr>
            <sz val="9"/>
            <color indexed="81"/>
            <rFont val="Tahoma"/>
            <charset val="1"/>
          </rPr>
          <t xml:space="preserve">
</t>
        </r>
      </text>
    </comment>
    <comment ref="L8" authorId="0" shapeId="0" xr:uid="{3515C721-CBD1-4822-9DDA-5CE6533CA469}">
      <text>
        <r>
          <rPr>
            <sz val="9"/>
            <color indexed="81"/>
            <rFont val="Tahoma"/>
            <family val="2"/>
            <charset val="186"/>
          </rPr>
          <t xml:space="preserve">Įpareigojimo Prisitaikymo išlaidos vienam tipiniam ūkio subjektui padauginamos iš tikslinės grupės ūkio subjektų skaičiaus.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Akvilė Stankevičiūtė</author>
  </authors>
  <commentList>
    <comment ref="A2" authorId="0" shapeId="0" xr:uid="{A14543BD-592B-4BBE-9190-4B4FC5C14986}">
      <text>
        <r>
          <rPr>
            <sz val="9"/>
            <color indexed="81"/>
            <rFont val="Tahoma"/>
            <family val="2"/>
            <charset val="186"/>
          </rPr>
          <t xml:space="preserve">Nurodomas generalinio direktoriaus įsakymas dėl formuliaro tvirtinimo
</t>
        </r>
      </text>
    </comment>
    <comment ref="B2" authorId="0" shapeId="0" xr:uid="{F2E9211C-5096-4729-8057-D3705CB64CA3}">
      <text>
        <r>
          <rPr>
            <sz val="9"/>
            <color indexed="81"/>
            <rFont val="Tahoma"/>
            <family val="2"/>
            <charset val="186"/>
          </rPr>
          <t xml:space="preserve">Kokie įmonės darbuotojai (pvz., finansų specialistai, teisininkai, vadovai, projektų vadovai, vadybininkai, administratoriai, specialistai ir kiti) paprastai atlieka konkrečius įpareigojimo vykdymo veiksmus. 
</t>
        </r>
      </text>
    </comment>
    <comment ref="C2" authorId="0" shapeId="0" xr:uid="{26D9FDC8-9162-41AE-AFF9-4A1EDB67E2EE}">
      <text>
        <r>
          <rPr>
            <sz val="9"/>
            <color indexed="81"/>
            <rFont val="Tahoma"/>
            <family val="2"/>
            <charset val="186"/>
          </rPr>
          <t xml:space="preserve">Įmonėje veiksmą atliekančių darbuotojų skaičius – kiek darbuotojų tiesiogiai yra įtraukta į veiksmo atlikimą.
</t>
        </r>
      </text>
    </comment>
    <comment ref="D2" authorId="0" shapeId="0" xr:uid="{9B875218-35B6-4381-A0D6-7C4426DB0ECF}">
      <text>
        <r>
          <rPr>
            <sz val="9"/>
            <color indexed="81"/>
            <rFont val="Tahoma"/>
            <family val="2"/>
            <charset val="186"/>
          </rPr>
          <t xml:space="preserve">Įmonėje veiksmą atliekančių darbuotojų darbo užmokestis su visais privalomais darbdavio ir darbuotojo mokesčiais ir apskaičiuojamas jo valandinis įkainis. Jei tokie duomenys neprieinami, naudojamasi Ekonomikos ir inovacijų ministerijos interneto svetainėje pateiktais valandiniais vidinio tarifo dydžiais, nustatytais pagal skirtingas profesijas. Jei darbuotojo, atliekančio veiksmą, profesijos valandinio vidutinio dydis nepateiktas, gali būti naudojamas arba to sektoriaus vidutinis valandinis darbo užmokestis, arba Lietuvos vidutinis valandinis darbo užmokestis.
</t>
        </r>
      </text>
    </comment>
    <comment ref="E2" authorId="0" shapeId="0" xr:uid="{9AD49DCB-2B53-4214-9040-DFC383877694}">
      <text>
        <r>
          <rPr>
            <sz val="9"/>
            <color indexed="81"/>
            <rFont val="Tahoma"/>
            <family val="2"/>
            <charset val="186"/>
          </rPr>
          <t xml:space="preserve">Vidutinis laikas, per kurį įmonės darbuotojai atlieka įpareigojimo vykdymo veiksmą. 
</t>
        </r>
      </text>
    </comment>
    <comment ref="F2" authorId="0" shapeId="0" xr:uid="{642B3579-5D61-4E11-8FF1-2B250D757B6F}">
      <text>
        <r>
          <rPr>
            <sz val="9"/>
            <color indexed="81"/>
            <rFont val="Tahoma"/>
            <family val="2"/>
            <charset val="186"/>
          </rPr>
          <t xml:space="preserve">Veiksmo atlikimo dažnis per vienerius kalendorinius metus. Jeigu įpareigojimas yra vienkartinio pobūdžio, dažnis yra „1“. Jeigu įpareigojimo vykdymo veiksmas turi būti vykdomas rečiau nei kartą per vienerius kalendorinius metus, veiksmo atlikimo dažnis vieneriems metams apskaičiuojamas dydį „1“ padalijant iš metų, kas kelerius metus turi būti vykdomas įpareigojimas, skaičiaus (pavyzdžiui, jei gesintuvo patikra turi būti atlikta kas dveji metai, įpareigojimo vykdymo veiksmo atlikimo dažnis per vienus kalendorinius metus bus 0,5). Išskirtinais atvejais, kai sudėtinga atskirti ar įvertinti, kiek darbuotojų atlieka veiksmą arba kiek laiko darbuotojams skiria konkretaus įpareigojimo veiksmui vykdyti, rekomenduojama taikyti pro rata principą: priskirti, kokią dalį metinio darbo laiko valandomis darbuotojas arba darbuotojai bendrai skiria įpareigojimo veiksmui vykdyti, tuomet veiksmui atlikti laikas apskaičiuojamas valandomis, darbuotojų skaičius - 1, o pasikartojimo dažnis yra laikomas 1.
</t>
        </r>
      </text>
    </comment>
    <comment ref="G2" authorId="0" shapeId="0" xr:uid="{9370B527-6B5C-45F5-8BBB-99E8464908F1}">
      <text>
        <r>
          <rPr>
            <sz val="9"/>
            <color indexed="81"/>
            <rFont val="Tahoma"/>
            <family val="2"/>
            <charset val="186"/>
          </rPr>
          <t xml:space="preserve">Suminės išlaidos darbuotojams (D) apskaičiuojamos sudauginant išlaidų darbuotojams (D) dedamąsias.
</t>
        </r>
      </text>
    </comment>
  </commentList>
</comments>
</file>

<file path=xl/sharedStrings.xml><?xml version="1.0" encoding="utf-8"?>
<sst xmlns="http://schemas.openxmlformats.org/spreadsheetml/2006/main" count="243" uniqueCount="109">
  <si>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</si>
  <si>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</si>
  <si>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</si>
  <si>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</si>
  <si>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</si>
  <si>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</si>
  <si>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</si>
  <si>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</si>
  <si>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</si>
  <si>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</si>
  <si>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</si>
  <si>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</si>
  <si>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</si>
  <si>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</si>
  <si>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</si>
  <si>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</si>
  <si>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</si>
  <si>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</si>
  <si>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</si>
  <si>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</si>
  <si>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</si>
  <si>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</si>
  <si>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</si>
  <si>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</si>
  <si>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</si>
  <si>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</si>
  <si>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</si>
  <si>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</si>
  <si>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</si>
  <si>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</si>
  <si>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</si>
  <si>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</si>
  <si>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</si>
  <si>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</si>
  <si>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</si>
  <si>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</si>
  <si>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</si>
  <si>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</si>
  <si>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</si>
  <si>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</si>
  <si>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</si>
  <si>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</si>
  <si>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</si>
  <si>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</si>
  <si>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</si>
  <si>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</si>
  <si>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</si>
  <si>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</si>
  <si>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</si>
  <si>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</si>
  <si>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</si>
  <si>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</si>
  <si>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</si>
  <si>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</si>
  <si>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</si>
  <si>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</si>
  <si>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</si>
  <si>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</si>
  <si>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</si>
  <si>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</si>
  <si>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</si>
  <si>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</si>
  <si>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</si>
  <si>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</si>
  <si>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</si>
  <si>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</si>
  <si>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</si>
  <si>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</si>
  <si>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</si>
  <si>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</si>
  <si>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</si>
  <si>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</si>
  <si>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</si>
  <si>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</si>
  <si>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</si>
  <si>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</si>
  <si>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</si>
  <si>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</si>
  <si>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</si>
  <si>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</si>
  <si>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</si>
  <si>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</si>
  <si>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</si>
  <si>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</si>
  <si>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</si>
  <si>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</si>
  <si>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</si>
  <si>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</si>
  <si>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</si>
  <si>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</si>
  <si>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</si>
  <si>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Pridėtinės išlaidos (O), Eur, (0,05*((6)+(7)+(8)+(9)))</t>
  </si>
  <si>
    <t>(valstybės ar savivaldybės institucijos ar įstaigos pavadinimas)</t>
  </si>
  <si>
    <t xml:space="preserve">TEISĖS AKTU SUKELIAMŲ ARBA TEISĖS AKTO PROJEKTU GALIMŲ SUKELTI ŪKIO SUBJEKTŲ PRISITAIKYMO PRIE REGULIAVIMO IŠLAIDŲ APSKAIČIAVIMO ATASKAITA </t>
  </si>
  <si>
    <t>Ataskaitą užpildė</t>
  </si>
  <si>
    <t xml:space="preserve">                              ____________________                                               _______________________                                              ____________________</t>
  </si>
  <si>
    <t xml:space="preserve">                                   (pareigų pavadinimas)                                                                  (parašas)                                                                             (vardas ir pavardė)                             </t>
  </si>
  <si>
    <t>Specialistė</t>
  </si>
  <si>
    <t>Lietuvos Respublikos aplinkos ministerija</t>
  </si>
  <si>
    <t xml:space="preserve">2025 m. balandžio 2 d.  Nr. </t>
  </si>
  <si>
    <t>Aplinkos apsaugos departamentas pagal kompetenciją atsakingas už visų Reglamente (ES) 2017/852 nustatytų reikalavimų vykdymo priežiūrą, tarp jų – reikalavimo odontologinės priežiūros (pagalbos) įstaigose įrengti amalgamos separatorius, atitinkančius šiame reglamente nustatytą specifikaciją, vykdymą. Aplinkos apsaugos departamentas prie Aplinkos ministerijos tiria administracinius nusižengimus ir surašo protokolus asmenims už ANK 308-1 straipsnio 9 dalyje ir Įstatymo 109-1 straipsnio 9 dalyje numatytus administracinius nusižengimus</t>
  </si>
  <si>
    <t>Administracinių nusižengimų kodeksas ir Aplinkos apsaugos įstatymas</t>
  </si>
  <si>
    <t xml:space="preserve"> Administracinių nusižengimų kodekso ir Aplinkos apsaugos įstatymo pakeitimo projektai</t>
  </si>
  <si>
    <t>Odontologas</t>
  </si>
  <si>
    <t>Dalyvauti fiziniame patikrinime ar odontologinės priežiūros (pagalbos) įstaigose įrengti amalgamos separatoriai</t>
  </si>
  <si>
    <t>Donata Pipiraitė-Vališkienė</t>
  </si>
  <si>
    <t>Dalyvauti fiziniame patikrinime ar odontologinės priežiūros (pagalbos) įstaigose įrengti amalgamos separatoriai, pateikti reikiamus dokumentus. Amalgamos separatorių įrengimas tikrinamas, atliekant patikrinimą dėl kitų reikalavimų šiai veiklai.</t>
  </si>
  <si>
    <t>2447 juridiniai asmenys, turintys teisę teikti  odontologę priežiūrą 2025-04-03 Valstybinės akreditavimo sveikatos priežiūros veiklai tarnybos prie Sveikatos apsaugos ministerijos (VASPVT) duomenimis</t>
  </si>
  <si>
    <t>Nacionaliniam visuomenės sveikatos centrui suteikiant teisę tirti administracinius nusižengimus ir surašyti protokolus asmenims už ANK 308-1 straipsnio 9 dalyje ir Įstatymo 109-1 straipsnio 9 dalyje numatytus administracinius nusižengimus (susijusius su reikalavimu odontologinės priežiūros (pagalbos) įstaigose įrengti amalgamos separatorius) ir vykdyti bylų dėl ekonominių sankcijų skyrimo juridiniams asmenims teiseną.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</si>
</sst>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u/>
      <sz val="12"/>
      <color theme="1"/>
      <name val="Times New Roman"/>
      <family val="1"/>
      <charset val="186"/>
    </font>
    <font>
      <sz val="9"/>
      <color theme="1"/>
      <name val="Times New Roman"/>
      <family val="1"/>
      <charset val="186"/>
    </font>
    <font>
      <sz val="12"/>
      <color theme="1"/>
      <name val="Times New Roman"/>
      <family val="1"/>
      <charset val="186"/>
    </font>
    <font>
      <b/>
      <sz val="12"/>
      <color theme="1"/>
      <name val="Times New Roman"/>
      <family val="1"/>
      <charset val="186"/>
    </font>
    <font>
      <sz val="10"/>
      <color indexed="8"/>
      <name val="Times New Roman"/>
      <family val="1"/>
      <charset val="186"/>
    </font>
    <font>
      <sz val="10"/>
      <color theme="1"/>
      <name val="Times New Roman"/>
      <family val="1"/>
      <charset val="186"/>
    </font>
    <font>
      <sz val="9"/>
      <color indexed="81"/>
      <name val="Tahoma"/>
      <charset val="1"/>
    </font>
    <font>
      <b/>
      <sz val="9"/>
      <color indexed="81"/>
      <name val="Tahoma"/>
      <charset val="1"/>
    </font>
    <font>
      <sz val="9"/>
      <color indexed="81"/>
      <name val="Tahoma"/>
      <family val="2"/>
      <charset val="186"/>
    </font>
    <font>
      <sz val="9"/>
      <color indexed="10"/>
      <name val="Tahoma"/>
      <family val="2"/>
      <charset val="186"/>
    </font>
  </fonts>
  <fills count="9">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8">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2" fillId="6" borderId="8" xfId="0" applyFont="1" applyFill="1" applyBorder="1" applyAlignment="1">
      <alignment horizontal="center" vertical="top"/>
    </xf>
    <xf numFmtId="0" fontId="10" fillId="0" borderId="0" xfId="0" applyFont="1" applyAlignment="1">
      <alignment horizontal="center" vertical="top"/>
    </xf>
    <xf numFmtId="0" fontId="1" fillId="0" borderId="0" xfId="0" applyFont="1" applyAlignment="1">
      <alignment horizontal="center" vertical="top" wrapText="1"/>
    </xf>
    <xf numFmtId="0" fontId="12" fillId="0" borderId="0" xfId="0"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3" fillId="0" borderId="2" xfId="0" applyFont="1" applyBorder="1" applyAlignment="1">
      <alignment horizontal="left" vertical="top" wrapText="1"/>
    </xf>
    <xf numFmtId="2" fontId="3" fillId="0" borderId="5" xfId="0" applyNumberFormat="1" applyFont="1" applyBorder="1" applyAlignment="1">
      <alignment vertical="top" wrapText="1"/>
    </xf>
    <xf numFmtId="2" fontId="2"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2" fontId="7" fillId="0" borderId="5" xfId="0" applyNumberFormat="1"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0" borderId="0" xfId="0" applyFont="1" applyAlignment="1">
      <alignment horizontal="center" vertical="top"/>
    </xf>
    <xf numFmtId="0" fontId="9" fillId="0" borderId="0" xfId="0" applyFont="1" applyAlignment="1">
      <alignment horizontal="center" vertical="top"/>
    </xf>
    <xf numFmtId="0" fontId="11" fillId="0" borderId="0" xfId="0" applyFont="1" applyAlignment="1">
      <alignment horizontal="center" vertical="top" wrapText="1"/>
    </xf>
    <xf numFmtId="0" fontId="10" fillId="0" borderId="0" xfId="0" applyFont="1" applyAlignment="1">
      <alignment horizontal="center" vertical="top"/>
    </xf>
    <xf numFmtId="0" fontId="6" fillId="0" borderId="9" xfId="0" applyFont="1" applyBorder="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zoomScale="90" zoomScaleNormal="90" workbookViewId="0">
      <pane ySplit="9" topLeftCell="A10" activePane="bottomLeft" state="frozen"/>
      <selection activeCell="B1" sqref="B1"/>
      <selection pane="bottomLeft" activeCell="B21" sqref="B21"/>
    </sheetView>
  </sheetViews>
  <sheetFormatPr defaultColWidth="8.6328125" defaultRowHeight="10.5" x14ac:dyDescent="0.35"/>
  <cols>
    <col min="1" max="1" width="4.54296875" style="2" customWidth="1"/>
    <col min="2" max="2" width="17" style="2" customWidth="1"/>
    <col min="3" max="3" width="16.81640625" style="2" customWidth="1"/>
    <col min="4" max="4" width="26.1796875" style="2" customWidth="1"/>
    <col min="5" max="5" width="7.453125" style="2" customWidth="1"/>
    <col min="6" max="6" width="5.54296875" style="2" customWidth="1"/>
    <col min="7" max="7" width="6.54296875" style="2" customWidth="1"/>
    <col min="8" max="8" width="6.453125" style="2" customWidth="1"/>
    <col min="9" max="9" width="6" style="2" customWidth="1"/>
    <col min="10" max="10" width="9.36328125" style="2" customWidth="1"/>
    <col min="11" max="11" width="18.453125" style="2" customWidth="1"/>
    <col min="12" max="12" width="18.6328125" style="2" customWidth="1"/>
    <col min="13" max="13" width="0.36328125" style="2" customWidth="1"/>
    <col min="14" max="14" width="8.6328125" style="2" hidden="1" customWidth="1"/>
    <col min="15" max="16384" width="8.6328125" style="2"/>
  </cols>
  <sheetData>
    <row r="1" spans="1:15" ht="15.5" x14ac:dyDescent="0.35">
      <c r="A1" s="57" t="s">
        <v>98</v>
      </c>
      <c r="B1" s="57"/>
      <c r="C1" s="57"/>
      <c r="D1" s="57"/>
      <c r="E1" s="57"/>
      <c r="F1" s="57"/>
      <c r="G1" s="57"/>
      <c r="H1" s="57"/>
      <c r="I1" s="57"/>
      <c r="J1" s="57"/>
      <c r="K1" s="57"/>
      <c r="L1" s="57"/>
      <c r="M1" s="57"/>
      <c r="N1" s="57"/>
    </row>
    <row r="2" spans="1:15" ht="11.5" x14ac:dyDescent="0.35">
      <c r="A2" s="58" t="s">
        <v>92</v>
      </c>
      <c r="B2" s="58"/>
      <c r="C2" s="58"/>
      <c r="D2" s="58"/>
      <c r="E2" s="58"/>
      <c r="F2" s="58"/>
      <c r="G2" s="58"/>
      <c r="H2" s="58"/>
      <c r="I2" s="58"/>
      <c r="J2" s="58"/>
      <c r="K2" s="58"/>
      <c r="L2" s="58"/>
      <c r="M2" s="58"/>
      <c r="N2" s="58"/>
    </row>
    <row r="3" spans="1:15" ht="15.5" x14ac:dyDescent="0.35">
      <c r="A3" s="38"/>
      <c r="B3" s="38"/>
      <c r="C3" s="38"/>
      <c r="D3" s="38"/>
      <c r="E3" s="38"/>
      <c r="F3" s="38"/>
      <c r="G3" s="38"/>
      <c r="H3" s="38"/>
      <c r="I3" s="38"/>
      <c r="J3" s="38"/>
      <c r="K3" s="38"/>
      <c r="L3" s="38"/>
      <c r="M3" s="38"/>
      <c r="N3" s="38"/>
    </row>
    <row r="4" spans="1:15" s="39" customFormat="1" ht="40.5" customHeight="1" x14ac:dyDescent="0.35">
      <c r="A4" s="59" t="s">
        <v>93</v>
      </c>
      <c r="B4" s="59"/>
      <c r="C4" s="59"/>
      <c r="D4" s="59"/>
      <c r="E4" s="59"/>
      <c r="F4" s="59"/>
      <c r="G4" s="59"/>
      <c r="H4" s="59"/>
      <c r="I4" s="59"/>
      <c r="J4" s="59"/>
      <c r="K4" s="59"/>
      <c r="L4" s="59"/>
      <c r="M4" s="59"/>
      <c r="N4" s="59"/>
    </row>
    <row r="5" spans="1:15" ht="15.5" x14ac:dyDescent="0.35">
      <c r="A5" s="60" t="s">
        <v>99</v>
      </c>
      <c r="B5" s="60"/>
      <c r="C5" s="60"/>
      <c r="D5" s="60"/>
      <c r="E5" s="60"/>
      <c r="F5" s="60"/>
      <c r="G5" s="60"/>
      <c r="H5" s="60"/>
      <c r="I5" s="60"/>
      <c r="J5" s="60"/>
      <c r="K5" s="60"/>
      <c r="L5" s="60"/>
      <c r="M5" s="60"/>
      <c r="N5" s="60"/>
    </row>
    <row r="7" spans="1:15" ht="2.4" customHeight="1" thickBot="1" x14ac:dyDescent="0.4">
      <c r="A7" s="61"/>
      <c r="B7" s="61"/>
      <c r="C7" s="61"/>
      <c r="D7" s="61"/>
      <c r="E7" s="61"/>
      <c r="F7" s="61"/>
      <c r="G7" s="61"/>
      <c r="H7" s="61"/>
      <c r="I7" s="61"/>
      <c r="J7" s="61"/>
      <c r="K7" s="61"/>
      <c r="L7" s="61"/>
    </row>
    <row r="8" spans="1:15" ht="76" customHeight="1" thickBot="1" x14ac:dyDescent="0.4">
      <c r="A8" s="37" t="s">
        <v>0</v>
      </c>
      <c r="B8" s="27" t="s">
        <v>64</v>
      </c>
      <c r="C8" s="27" t="s">
        <v>65</v>
      </c>
      <c r="D8" s="27" t="s">
        <v>67</v>
      </c>
      <c r="E8" s="27" t="s">
        <v>1</v>
      </c>
      <c r="F8" s="28" t="s">
        <v>2</v>
      </c>
      <c r="G8" s="28" t="s">
        <v>3</v>
      </c>
      <c r="H8" s="28" t="s">
        <v>4</v>
      </c>
      <c r="I8" s="28" t="s">
        <v>57</v>
      </c>
      <c r="J8" s="29" t="s">
        <v>91</v>
      </c>
      <c r="K8" s="27" t="s">
        <v>66</v>
      </c>
      <c r="L8" s="29" t="s">
        <v>58</v>
      </c>
    </row>
    <row r="9" spans="1:15" ht="15.75" customHeight="1" thickBot="1" x14ac:dyDescent="0.4">
      <c r="A9" s="25">
        <v>1</v>
      </c>
      <c r="B9" s="26">
        <v>2</v>
      </c>
      <c r="C9" s="26">
        <v>3</v>
      </c>
      <c r="D9" s="26">
        <v>4</v>
      </c>
      <c r="E9" s="26">
        <v>5</v>
      </c>
      <c r="F9" s="26">
        <v>6</v>
      </c>
      <c r="G9" s="26">
        <v>7</v>
      </c>
      <c r="H9" s="26">
        <v>8</v>
      </c>
      <c r="I9" s="26">
        <v>9</v>
      </c>
      <c r="J9" s="26">
        <v>10</v>
      </c>
      <c r="K9" s="26">
        <v>11</v>
      </c>
      <c r="L9" s="26">
        <v>12</v>
      </c>
    </row>
    <row r="10" spans="1:15" ht="15" customHeight="1" thickBot="1" x14ac:dyDescent="0.4">
      <c r="A10" s="24" t="s">
        <v>5</v>
      </c>
      <c r="B10" s="48" t="s">
        <v>101</v>
      </c>
      <c r="C10" s="49"/>
      <c r="D10" s="49"/>
      <c r="E10" s="49"/>
      <c r="F10" s="49"/>
      <c r="G10" s="49"/>
      <c r="H10" s="49"/>
      <c r="I10" s="49"/>
      <c r="J10" s="49"/>
      <c r="K10" s="49"/>
      <c r="L10" s="50"/>
    </row>
    <row r="11" spans="1:15" ht="292.5" customHeight="1" thickBot="1" x14ac:dyDescent="0.4">
      <c r="A11" s="21" t="s">
        <v>6</v>
      </c>
      <c r="B11" s="19" t="s">
        <v>100</v>
      </c>
      <c r="C11" s="9"/>
      <c r="D11" s="12"/>
      <c r="E11" s="22">
        <v>2447</v>
      </c>
      <c r="F11" s="9"/>
      <c r="G11" s="9"/>
      <c r="H11" s="9"/>
      <c r="I11" s="9"/>
      <c r="J11" s="9"/>
      <c r="K11" s="9"/>
      <c r="L11" s="9"/>
      <c r="O11" s="2" t="s">
        <v>107</v>
      </c>
    </row>
    <row r="12" spans="1:15" ht="46.75" customHeight="1" thickBot="1" x14ac:dyDescent="0.4">
      <c r="A12" s="21" t="s">
        <v>7</v>
      </c>
      <c r="B12" s="17"/>
      <c r="C12" s="43" t="s">
        <v>104</v>
      </c>
      <c r="D12" s="9"/>
      <c r="E12" s="9"/>
      <c r="F12" s="44">
        <f>'Išlaidų darbuotojams skaičiuok.'!G9</f>
        <v>3.0167999999999999</v>
      </c>
      <c r="G12" s="12">
        <f>'Išlaidos investicijoms'!D8</f>
        <v>0</v>
      </c>
      <c r="H12" s="12">
        <f>'Išlaidos medžiagoms'!E8</f>
        <v>0</v>
      </c>
      <c r="I12" s="12">
        <f>'Išlaidos paslaugoms'!C8</f>
        <v>0</v>
      </c>
      <c r="J12" s="44">
        <f>0.05*(F12+G12+H12+I12)</f>
        <v>0.15084</v>
      </c>
      <c r="K12" s="44">
        <f>SUM(F12:J12)</f>
        <v>3.16764</v>
      </c>
      <c r="L12" s="35"/>
    </row>
    <row r="13" spans="1:15" ht="11" thickBot="1" x14ac:dyDescent="0.4">
      <c r="A13" s="21" t="s">
        <v>8</v>
      </c>
      <c r="B13" s="17"/>
      <c r="C13" s="11" t="s">
        <v>9</v>
      </c>
      <c r="D13" s="9"/>
      <c r="E13" s="9"/>
      <c r="F13" s="12"/>
      <c r="G13" s="12"/>
      <c r="H13" s="12"/>
      <c r="I13" s="12"/>
      <c r="J13" s="12"/>
      <c r="K13" s="12"/>
      <c r="L13" s="35"/>
    </row>
    <row r="14" spans="1:15" ht="12.65" customHeight="1" thickBot="1" x14ac:dyDescent="0.4">
      <c r="A14" s="21"/>
      <c r="B14" s="51" t="s">
        <v>68</v>
      </c>
      <c r="C14" s="52"/>
      <c r="D14" s="52"/>
      <c r="E14" s="52"/>
      <c r="F14" s="52"/>
      <c r="G14" s="52"/>
      <c r="H14" s="52"/>
      <c r="I14" s="52"/>
      <c r="J14" s="52"/>
      <c r="K14" s="53"/>
      <c r="L14" s="44">
        <f>SUM(K12:K13)*E11</f>
        <v>7751.2150799999999</v>
      </c>
    </row>
    <row r="15" spans="1:15" ht="27" customHeight="1" thickBot="1" x14ac:dyDescent="0.4">
      <c r="A15" s="21" t="s">
        <v>11</v>
      </c>
      <c r="B15" s="19" t="s">
        <v>17</v>
      </c>
      <c r="C15" s="9"/>
      <c r="D15" s="12"/>
      <c r="E15" s="22">
        <v>0</v>
      </c>
      <c r="F15" s="9"/>
      <c r="G15" s="9"/>
      <c r="H15" s="9"/>
      <c r="I15" s="9"/>
      <c r="J15" s="9"/>
      <c r="K15" s="9"/>
      <c r="L15" s="9"/>
    </row>
    <row r="16" spans="1:15" ht="23.25" customHeight="1" thickBot="1" x14ac:dyDescent="0.4">
      <c r="A16" s="21" t="s">
        <v>12</v>
      </c>
      <c r="B16" s="17"/>
      <c r="C16" s="22" t="s">
        <v>13</v>
      </c>
      <c r="D16" s="9"/>
      <c r="E16" s="9"/>
      <c r="F16" s="12">
        <f>'Išlaidų darbuotojams skaičiuok.'!G21</f>
        <v>0</v>
      </c>
      <c r="G16" s="12">
        <f>'Išlaidos investicijoms'!D19</f>
        <v>0</v>
      </c>
      <c r="H16" s="12">
        <f>'Išlaidos medžiagoms'!E19</f>
        <v>0</v>
      </c>
      <c r="I16" s="12">
        <f>'Išlaidos medžiagoms'!E19</f>
        <v>0</v>
      </c>
      <c r="J16" s="12">
        <f>0.05*(F16+G16+H16+I16)</f>
        <v>0</v>
      </c>
      <c r="K16" s="12">
        <f>SUM(F16:J16)</f>
        <v>0</v>
      </c>
      <c r="L16" s="35"/>
    </row>
    <row r="17" spans="1:14" ht="11" thickBot="1" x14ac:dyDescent="0.4">
      <c r="A17" s="21" t="s">
        <v>14</v>
      </c>
      <c r="B17" s="17"/>
      <c r="C17" s="22" t="s">
        <v>15</v>
      </c>
      <c r="D17" s="9"/>
      <c r="E17" s="9"/>
      <c r="F17" s="12">
        <f>'Išlaidų darbuotojams skaičiuok.'!G26</f>
        <v>0</v>
      </c>
      <c r="G17" s="12">
        <f>'Išlaidos investicijoms'!D23</f>
        <v>0</v>
      </c>
      <c r="H17" s="12">
        <f>'Išlaidos medžiagoms'!E23</f>
        <v>0</v>
      </c>
      <c r="I17" s="12">
        <f>'Išlaidos medžiagoms'!E23</f>
        <v>0</v>
      </c>
      <c r="J17" s="12">
        <f>0.05*(F17+G17+H17+I17)</f>
        <v>0</v>
      </c>
      <c r="K17" s="12">
        <f>SUM(F17:J17)</f>
        <v>0</v>
      </c>
      <c r="L17" s="35"/>
    </row>
    <row r="18" spans="1:14" ht="11" thickBot="1" x14ac:dyDescent="0.4">
      <c r="A18" s="21"/>
      <c r="B18" s="51" t="s">
        <v>69</v>
      </c>
      <c r="C18" s="52"/>
      <c r="D18" s="52"/>
      <c r="E18" s="52"/>
      <c r="F18" s="52"/>
      <c r="G18" s="52"/>
      <c r="H18" s="52"/>
      <c r="I18" s="52"/>
      <c r="J18" s="52"/>
      <c r="K18" s="53"/>
      <c r="L18" s="36">
        <f>SUM(K16:K17)*E15</f>
        <v>0</v>
      </c>
    </row>
    <row r="19" spans="1:14" ht="12" customHeight="1" thickBot="1" x14ac:dyDescent="0.4">
      <c r="A19" s="21"/>
      <c r="B19" s="54" t="s">
        <v>70</v>
      </c>
      <c r="C19" s="55"/>
      <c r="D19" s="55"/>
      <c r="E19" s="55"/>
      <c r="F19" s="55"/>
      <c r="G19" s="55"/>
      <c r="H19" s="55"/>
      <c r="I19" s="55"/>
      <c r="J19" s="55"/>
      <c r="K19" s="56"/>
      <c r="L19" s="46">
        <f>SUM(L14,L18)</f>
        <v>7751.2150799999999</v>
      </c>
    </row>
    <row r="20" spans="1:14" ht="12" customHeight="1" thickBot="1" x14ac:dyDescent="0.4">
      <c r="A20" s="13" t="s">
        <v>50</v>
      </c>
      <c r="B20" s="48" t="s">
        <v>102</v>
      </c>
      <c r="C20" s="49"/>
      <c r="D20" s="49"/>
      <c r="E20" s="49"/>
      <c r="F20" s="49"/>
      <c r="G20" s="49"/>
      <c r="H20" s="49"/>
      <c r="I20" s="49"/>
      <c r="J20" s="49"/>
      <c r="K20" s="49"/>
      <c r="L20" s="50"/>
    </row>
    <row r="21" spans="1:14" ht="230" customHeight="1" thickBot="1" x14ac:dyDescent="0.4">
      <c r="A21" s="21" t="s">
        <v>51</v>
      </c>
      <c r="B21" s="19" t="s">
        <v>108</v>
      </c>
      <c r="C21" s="12"/>
      <c r="D21" s="12"/>
      <c r="E21" s="12">
        <v>2447</v>
      </c>
      <c r="F21" s="12"/>
      <c r="G21" s="12"/>
      <c r="H21" s="12"/>
      <c r="I21" s="12"/>
      <c r="J21" s="12"/>
      <c r="K21" s="12"/>
      <c r="L21" s="12"/>
    </row>
    <row r="22" spans="1:14" ht="70.5" customHeight="1" thickBot="1" x14ac:dyDescent="0.4">
      <c r="A22" s="21" t="s">
        <v>52</v>
      </c>
      <c r="B22" s="17"/>
      <c r="C22" s="12" t="s">
        <v>106</v>
      </c>
      <c r="D22" s="9"/>
      <c r="E22" s="9"/>
      <c r="F22" s="44">
        <f>'Išlaidų darbuotojams skaičiuok.'!G40</f>
        <v>0.85476000000000019</v>
      </c>
      <c r="G22" s="12">
        <f>'Išlaidos investicijoms'!D37</f>
        <v>0</v>
      </c>
      <c r="H22" s="12">
        <f>'Išlaidos medžiagoms'!E40</f>
        <v>0</v>
      </c>
      <c r="I22" s="12">
        <f>'Išlaidos paslaugoms'!C39</f>
        <v>0</v>
      </c>
      <c r="J22" s="44">
        <f>0.05*(F22+G22+H22+I22)</f>
        <v>4.2738000000000012E-2</v>
      </c>
      <c r="K22" s="44">
        <f>SUM(F22:J22)</f>
        <v>0.89749800000000024</v>
      </c>
      <c r="L22" s="9"/>
    </row>
    <row r="23" spans="1:14" ht="11" thickBot="1" x14ac:dyDescent="0.4">
      <c r="A23" s="21" t="s">
        <v>53</v>
      </c>
      <c r="B23" s="17"/>
      <c r="C23" s="22" t="s">
        <v>9</v>
      </c>
      <c r="D23" s="9"/>
      <c r="E23" s="9"/>
      <c r="F23" s="12">
        <f>'Išlaidų darbuotojams skaičiuok.'!G45</f>
        <v>0</v>
      </c>
      <c r="G23" s="12">
        <f>'Išlaidos investicijoms'!D41</f>
        <v>0</v>
      </c>
      <c r="H23" s="12">
        <f>'Išlaidos medžiagoms'!E44</f>
        <v>0</v>
      </c>
      <c r="I23" s="12">
        <f>'Išlaidos paslaugoms'!C43</f>
        <v>0</v>
      </c>
      <c r="J23" s="12">
        <f>0.05*(F23+G23+H23+I23)</f>
        <v>0</v>
      </c>
      <c r="K23" s="12">
        <f>SUM(F23:J23)</f>
        <v>0</v>
      </c>
      <c r="L23" s="9"/>
    </row>
    <row r="24" spans="1:14" ht="18.899999999999999" customHeight="1" thickBot="1" x14ac:dyDescent="0.4">
      <c r="A24" s="21"/>
      <c r="B24" s="51" t="s">
        <v>68</v>
      </c>
      <c r="C24" s="52"/>
      <c r="D24" s="52"/>
      <c r="E24" s="52"/>
      <c r="F24" s="52"/>
      <c r="G24" s="52"/>
      <c r="H24" s="52"/>
      <c r="I24" s="52"/>
      <c r="J24" s="52"/>
      <c r="K24" s="53"/>
      <c r="L24" s="47">
        <f>SUM(K22:K23)*E21</f>
        <v>2196.1776060000007</v>
      </c>
    </row>
    <row r="25" spans="1:14" ht="30.65" customHeight="1" thickBot="1" x14ac:dyDescent="0.4">
      <c r="A25" s="21" t="s">
        <v>54</v>
      </c>
      <c r="B25" s="19" t="s">
        <v>17</v>
      </c>
      <c r="C25" s="14"/>
      <c r="D25" s="12"/>
      <c r="E25" s="22">
        <v>0</v>
      </c>
      <c r="F25" s="9"/>
      <c r="G25" s="9"/>
      <c r="H25" s="9"/>
      <c r="I25" s="9"/>
      <c r="J25" s="9"/>
      <c r="K25" s="9"/>
      <c r="L25" s="9"/>
    </row>
    <row r="26" spans="1:14" ht="11" thickBot="1" x14ac:dyDescent="0.4">
      <c r="A26" s="21" t="s">
        <v>55</v>
      </c>
      <c r="B26" s="23"/>
      <c r="C26" s="22" t="s">
        <v>13</v>
      </c>
      <c r="D26" s="9"/>
      <c r="E26" s="9"/>
      <c r="F26" s="12">
        <f>'Išlaidų darbuotojams skaičiuok.'!G52</f>
        <v>0</v>
      </c>
      <c r="G26" s="12">
        <f>'Išlaidos investicijoms'!D48</f>
        <v>0</v>
      </c>
      <c r="H26" s="12">
        <f>'Išlaidos medžiagoms'!E51</f>
        <v>0</v>
      </c>
      <c r="I26" s="12">
        <f>'Išlaidos paslaugoms'!C50</f>
        <v>0</v>
      </c>
      <c r="J26" s="12">
        <f>0.05*(F26+G26+H26+I26)</f>
        <v>0</v>
      </c>
      <c r="K26" s="12">
        <f>SUM(F26:J26)</f>
        <v>0</v>
      </c>
      <c r="L26" s="9"/>
    </row>
    <row r="27" spans="1:14" ht="11" thickBot="1" x14ac:dyDescent="0.4">
      <c r="A27" s="21" t="s">
        <v>56</v>
      </c>
      <c r="B27" s="23"/>
      <c r="C27" s="22" t="s">
        <v>15</v>
      </c>
      <c r="D27" s="9"/>
      <c r="E27" s="9"/>
      <c r="F27" s="12">
        <f>'Išlaidų darbuotojams skaičiuok.'!G57</f>
        <v>0</v>
      </c>
      <c r="G27" s="12">
        <f>'Išlaidos investicijoms'!D52</f>
        <v>0</v>
      </c>
      <c r="H27" s="12">
        <f>'Išlaidos medžiagoms'!E55</f>
        <v>0</v>
      </c>
      <c r="I27" s="12">
        <f>'Išlaidos paslaugoms'!C54</f>
        <v>0</v>
      </c>
      <c r="J27" s="12">
        <f>0.05*(F27+G27+H27+I27)</f>
        <v>0</v>
      </c>
      <c r="K27" s="12">
        <f>SUM(F27:J27)</f>
        <v>0</v>
      </c>
      <c r="L27" s="9"/>
    </row>
    <row r="28" spans="1:14" ht="11" thickBot="1" x14ac:dyDescent="0.4">
      <c r="A28" s="21"/>
      <c r="B28" s="51" t="s">
        <v>69</v>
      </c>
      <c r="C28" s="52"/>
      <c r="D28" s="52"/>
      <c r="E28" s="52"/>
      <c r="F28" s="52"/>
      <c r="G28" s="52"/>
      <c r="H28" s="52"/>
      <c r="I28" s="52"/>
      <c r="J28" s="52"/>
      <c r="K28" s="53"/>
      <c r="L28" s="36">
        <f>SUM(K26:K27)*E25</f>
        <v>0</v>
      </c>
    </row>
    <row r="29" spans="1:14" ht="12" customHeight="1" thickBot="1" x14ac:dyDescent="0.4">
      <c r="A29" s="21"/>
      <c r="B29" s="54" t="s">
        <v>71</v>
      </c>
      <c r="C29" s="55"/>
      <c r="D29" s="55"/>
      <c r="E29" s="55"/>
      <c r="F29" s="55"/>
      <c r="G29" s="55"/>
      <c r="H29" s="55"/>
      <c r="I29" s="55"/>
      <c r="J29" s="55"/>
      <c r="K29" s="56"/>
      <c r="L29" s="46">
        <f>SUM(L24,L28)</f>
        <v>2196.1776060000007</v>
      </c>
    </row>
    <row r="30" spans="1:14" ht="11" thickBot="1" x14ac:dyDescent="0.4">
      <c r="A30" s="21"/>
      <c r="B30" s="54" t="s">
        <v>72</v>
      </c>
      <c r="C30" s="55"/>
      <c r="D30" s="55"/>
      <c r="E30" s="55"/>
      <c r="F30" s="55"/>
      <c r="G30" s="55"/>
      <c r="H30" s="55"/>
      <c r="I30" s="55"/>
      <c r="J30" s="55"/>
      <c r="K30" s="56"/>
      <c r="L30" s="46">
        <f>+L29-L19</f>
        <v>-5555.0374739999988</v>
      </c>
    </row>
    <row r="32" spans="1:14" customFormat="1" ht="14.5" x14ac:dyDescent="0.35">
      <c r="A32" s="40" t="s">
        <v>94</v>
      </c>
      <c r="B32" s="40"/>
      <c r="C32" s="40"/>
      <c r="D32" s="40"/>
      <c r="E32" s="40"/>
      <c r="F32" s="40"/>
      <c r="G32" s="40"/>
      <c r="H32" s="40"/>
      <c r="I32" s="40"/>
      <c r="J32" s="40"/>
      <c r="K32" s="40"/>
      <c r="L32" s="40"/>
      <c r="M32" s="40"/>
      <c r="N32" s="40"/>
    </row>
    <row r="33" spans="1:14" customFormat="1" ht="14.5" x14ac:dyDescent="0.35">
      <c r="A33" s="41" t="s">
        <v>95</v>
      </c>
      <c r="B33" s="41" t="s">
        <v>97</v>
      </c>
      <c r="C33" s="41"/>
      <c r="D33" s="41"/>
      <c r="E33" s="41"/>
      <c r="F33" s="41"/>
      <c r="G33" s="41"/>
      <c r="H33" s="41"/>
      <c r="I33" s="41"/>
      <c r="J33" s="41" t="s">
        <v>105</v>
      </c>
      <c r="K33" s="41"/>
      <c r="L33" s="41"/>
      <c r="M33" s="41"/>
      <c r="N33" s="41"/>
    </row>
    <row r="34" spans="1:14" customFormat="1" ht="14.5" x14ac:dyDescent="0.35">
      <c r="A34" s="41" t="s">
        <v>96</v>
      </c>
      <c r="B34" s="41"/>
      <c r="C34" s="41"/>
      <c r="D34" s="41"/>
      <c r="E34" s="40"/>
      <c r="F34" s="41"/>
      <c r="G34" s="41"/>
      <c r="H34" s="41"/>
      <c r="I34" s="41"/>
      <c r="J34" s="41"/>
      <c r="K34" s="41"/>
      <c r="L34" s="42"/>
      <c r="M34" s="41"/>
      <c r="N34" s="41"/>
    </row>
  </sheetData>
  <mergeCells count="14">
    <mergeCell ref="A1:N1"/>
    <mergeCell ref="A2:N2"/>
    <mergeCell ref="A4:N4"/>
    <mergeCell ref="A5:N5"/>
    <mergeCell ref="A7:L7"/>
    <mergeCell ref="B10:L10"/>
    <mergeCell ref="B14:K14"/>
    <mergeCell ref="B30:K30"/>
    <mergeCell ref="B18:K18"/>
    <mergeCell ref="B19:K19"/>
    <mergeCell ref="B20:L20"/>
    <mergeCell ref="B24:K24"/>
    <mergeCell ref="B28:K28"/>
    <mergeCell ref="B29:K29"/>
  </mergeCells>
  <pageMargins left="0" right="0" top="0.19685039370078741" bottom="0.19685039370078741"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5" zoomScale="90" zoomScaleNormal="90" workbookViewId="0">
      <selection activeCell="L36" sqref="L36"/>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7.65" customHeight="1" thickBot="1" x14ac:dyDescent="0.4">
      <c r="A1" s="62" t="s">
        <v>101</v>
      </c>
      <c r="B1" s="63"/>
      <c r="C1" s="63"/>
      <c r="D1" s="63"/>
      <c r="E1" s="63"/>
      <c r="F1" s="63"/>
      <c r="G1" s="64"/>
    </row>
    <row r="2" spans="1:7" ht="68.25" customHeight="1" thickBot="1" x14ac:dyDescent="0.4">
      <c r="A2" s="4" t="s">
        <v>82</v>
      </c>
      <c r="B2" s="5" t="s">
        <v>18</v>
      </c>
      <c r="C2" s="5" t="s">
        <v>19</v>
      </c>
      <c r="D2" s="5" t="s">
        <v>73</v>
      </c>
      <c r="E2" s="5" t="s">
        <v>74</v>
      </c>
      <c r="F2" s="5" t="s">
        <v>20</v>
      </c>
      <c r="G2" s="5" t="s">
        <v>75</v>
      </c>
    </row>
    <row r="3" spans="1:7" ht="11" thickBot="1" x14ac:dyDescent="0.4">
      <c r="A3" s="6">
        <v>1</v>
      </c>
      <c r="B3" s="7">
        <v>2</v>
      </c>
      <c r="C3" s="6">
        <v>3</v>
      </c>
      <c r="D3" s="7">
        <v>4</v>
      </c>
      <c r="E3" s="6">
        <v>5</v>
      </c>
      <c r="F3" s="7">
        <v>6</v>
      </c>
      <c r="G3" s="6">
        <v>7</v>
      </c>
    </row>
    <row r="4" spans="1:7" ht="126.5" thickBot="1" x14ac:dyDescent="0.4">
      <c r="A4" s="8" t="str">
        <f>'PI skaičiuoklė'!B11</f>
        <v>Aplinkos apsaugos departamentas pagal kompetenciją atsakingas už visų Reglamente (ES) 2017/852 nustatytų reikalavimų vykdymo priežiūrą, tarp jų – reikalavimo odontologinės priežiūros (pagalbos) įstaigose įrengti amalgamos separatorius, atitinkančius šiame reglamente nustatytą specifikaciją, vykdymą. Aplinkos apsaugos departamentas prie Aplinkos ministerijos tiria administracinius nusižengimus ir surašo protokolus asmenims už ANK 308-1 straipsnio 9 dalyje ir Įstatymo 109-1 straipsnio 9 dalyje numatytus administracinius nusižengimus</v>
      </c>
      <c r="B4" s="9"/>
      <c r="C4" s="10"/>
      <c r="D4" s="10"/>
      <c r="E4" s="10"/>
      <c r="F4" s="10"/>
      <c r="G4" s="10"/>
    </row>
    <row r="5" spans="1:7" ht="32" thickBot="1" x14ac:dyDescent="0.4">
      <c r="A5" s="43" t="str">
        <f>'PI skaičiuoklė'!C12</f>
        <v>Dalyvauti fiziniame patikrinime ar odontologinės priežiūros (pagalbos) įstaigose įrengti amalgamos separatoriai</v>
      </c>
      <c r="B5" s="9"/>
      <c r="C5" s="10"/>
      <c r="D5" s="10"/>
      <c r="E5" s="10"/>
      <c r="F5" s="10"/>
      <c r="G5" s="10"/>
    </row>
    <row r="6" spans="1:7" ht="11.15" customHeight="1" thickBot="1" x14ac:dyDescent="0.4">
      <c r="A6" s="3"/>
      <c r="B6" s="12" t="s">
        <v>103</v>
      </c>
      <c r="C6" s="12">
        <v>1</v>
      </c>
      <c r="D6" s="12">
        <v>25.14</v>
      </c>
      <c r="E6" s="12">
        <v>0.6</v>
      </c>
      <c r="F6" s="12">
        <v>0.2</v>
      </c>
      <c r="G6" s="44">
        <f>+C6*D6*E6*F6</f>
        <v>3.0167999999999999</v>
      </c>
    </row>
    <row r="7" spans="1:7" ht="11" thickBot="1" x14ac:dyDescent="0.4">
      <c r="A7" s="13"/>
      <c r="B7" s="12" t="s">
        <v>22</v>
      </c>
      <c r="C7" s="12">
        <v>0</v>
      </c>
      <c r="D7" s="12">
        <v>0</v>
      </c>
      <c r="E7" s="12">
        <v>0</v>
      </c>
      <c r="F7" s="12">
        <v>0</v>
      </c>
      <c r="G7" s="12">
        <f t="shared" ref="G7" si="0">+C7*D7*E7*F7</f>
        <v>0</v>
      </c>
    </row>
    <row r="8" spans="1:7" ht="11" thickBot="1" x14ac:dyDescent="0.4">
      <c r="A8" s="13"/>
      <c r="B8" s="12" t="s">
        <v>10</v>
      </c>
      <c r="C8" s="12"/>
      <c r="D8" s="12"/>
      <c r="E8" s="12"/>
      <c r="F8" s="12"/>
      <c r="G8" s="12"/>
    </row>
    <row r="9" spans="1:7" ht="14.15" customHeight="1" thickBot="1" x14ac:dyDescent="0.4">
      <c r="A9" s="51" t="s">
        <v>76</v>
      </c>
      <c r="B9" s="52"/>
      <c r="C9" s="52"/>
      <c r="D9" s="52"/>
      <c r="E9" s="52"/>
      <c r="F9" s="53"/>
      <c r="G9" s="44">
        <f>SUM(G6:G8)</f>
        <v>3.0167999999999999</v>
      </c>
    </row>
    <row r="10" spans="1:7" ht="11" thickBot="1" x14ac:dyDescent="0.4">
      <c r="A10" s="11" t="str">
        <f>'PI skaičiuoklė'!C13</f>
        <v>Veiksmas A2</v>
      </c>
      <c r="B10" s="14"/>
      <c r="C10" s="14"/>
      <c r="D10" s="14"/>
      <c r="E10" s="14"/>
      <c r="F10" s="14"/>
      <c r="G10" s="14"/>
    </row>
    <row r="11" spans="1:7" ht="11" thickBot="1" x14ac:dyDescent="0.4">
      <c r="A11" s="3"/>
      <c r="B11" s="12" t="s">
        <v>23</v>
      </c>
      <c r="C11" s="12">
        <v>0</v>
      </c>
      <c r="D11" s="12">
        <v>0</v>
      </c>
      <c r="E11" s="12">
        <v>0</v>
      </c>
      <c r="F11" s="12">
        <v>0</v>
      </c>
      <c r="G11" s="12">
        <f>+C11*D11*E11*F11</f>
        <v>0</v>
      </c>
    </row>
    <row r="12" spans="1:7" ht="11" thickBot="1" x14ac:dyDescent="0.4">
      <c r="A12" s="13"/>
      <c r="B12" s="12" t="s">
        <v>24</v>
      </c>
      <c r="C12" s="12">
        <v>0</v>
      </c>
      <c r="D12" s="12">
        <v>0</v>
      </c>
      <c r="E12" s="12">
        <v>0</v>
      </c>
      <c r="F12" s="12">
        <v>0</v>
      </c>
      <c r="G12" s="12">
        <f t="shared" ref="G12" si="1">+C12*D12*E12*F12</f>
        <v>0</v>
      </c>
    </row>
    <row r="13" spans="1:7" ht="11" thickBot="1" x14ac:dyDescent="0.4">
      <c r="A13" s="13"/>
      <c r="B13" s="12" t="s">
        <v>10</v>
      </c>
      <c r="C13" s="12"/>
      <c r="D13" s="12"/>
      <c r="E13" s="12"/>
      <c r="F13" s="12"/>
      <c r="G13" s="12"/>
    </row>
    <row r="14" spans="1:7" ht="11" thickBot="1" x14ac:dyDescent="0.4">
      <c r="A14" s="51" t="s">
        <v>77</v>
      </c>
      <c r="B14" s="52"/>
      <c r="C14" s="52"/>
      <c r="D14" s="52"/>
      <c r="E14" s="52"/>
      <c r="F14" s="53"/>
      <c r="G14" s="12">
        <f>SUM(G11:G13)</f>
        <v>0</v>
      </c>
    </row>
    <row r="15" spans="1:7" ht="11" thickBot="1" x14ac:dyDescent="0.4">
      <c r="A15" s="54" t="s">
        <v>78</v>
      </c>
      <c r="B15" s="55"/>
      <c r="C15" s="55"/>
      <c r="D15" s="55"/>
      <c r="E15" s="55"/>
      <c r="F15" s="56"/>
      <c r="G15" s="45">
        <f>SUM(G9,G14)</f>
        <v>3.0167999999999999</v>
      </c>
    </row>
    <row r="16" spans="1:7" ht="11" thickBot="1" x14ac:dyDescent="0.4">
      <c r="A16" s="8" t="str">
        <f>'PI skaičiuoklė'!B15</f>
        <v>Straipsnis (-iai), punktas (-ai) ir įpareigojimas</v>
      </c>
      <c r="B16" s="9"/>
      <c r="C16" s="9"/>
      <c r="D16" s="9"/>
      <c r="E16" s="9"/>
      <c r="F16" s="9"/>
      <c r="G16" s="9"/>
    </row>
    <row r="17" spans="1:7" ht="11" thickBot="1" x14ac:dyDescent="0.4">
      <c r="A17" s="11" t="str">
        <f>'PI skaičiuoklė'!C16</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51" t="s">
        <v>79</v>
      </c>
      <c r="B21" s="52"/>
      <c r="C21" s="52"/>
      <c r="D21" s="52"/>
      <c r="E21" s="52"/>
      <c r="F21" s="53"/>
      <c r="G21" s="12">
        <f>SUM(G18:G20)</f>
        <v>0</v>
      </c>
    </row>
    <row r="22" spans="1:7" ht="11" thickBot="1" x14ac:dyDescent="0.4">
      <c r="A22" s="11" t="str">
        <f>'PI skaičiuoklė'!C17</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51" t="s">
        <v>80</v>
      </c>
      <c r="B26" s="52"/>
      <c r="C26" s="52"/>
      <c r="D26" s="52"/>
      <c r="E26" s="52"/>
      <c r="F26" s="53"/>
      <c r="G26" s="12">
        <f>SUM(G23:G25)</f>
        <v>0</v>
      </c>
    </row>
    <row r="27" spans="1:7" ht="11" thickBot="1" x14ac:dyDescent="0.4">
      <c r="A27" s="54" t="s">
        <v>81</v>
      </c>
      <c r="B27" s="55"/>
      <c r="C27" s="55"/>
      <c r="D27" s="55"/>
      <c r="E27" s="55"/>
      <c r="F27" s="56"/>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34.75" customHeight="1" thickBot="1" x14ac:dyDescent="0.4">
      <c r="A32" s="65" t="s">
        <v>102</v>
      </c>
      <c r="B32" s="66"/>
      <c r="C32" s="66"/>
      <c r="D32" s="66"/>
      <c r="E32" s="66"/>
      <c r="F32" s="66"/>
      <c r="G32" s="67"/>
    </row>
    <row r="33" spans="1:7" ht="67.5" customHeight="1" thickBot="1" x14ac:dyDescent="0.4">
      <c r="A33" s="4" t="s">
        <v>83</v>
      </c>
      <c r="B33" s="5" t="s">
        <v>18</v>
      </c>
      <c r="C33" s="5" t="s">
        <v>19</v>
      </c>
      <c r="D33" s="5" t="s">
        <v>73</v>
      </c>
      <c r="E33" s="5" t="s">
        <v>74</v>
      </c>
      <c r="F33" s="5" t="s">
        <v>20</v>
      </c>
      <c r="G33" s="5" t="s">
        <v>75</v>
      </c>
    </row>
    <row r="34" spans="1:7" ht="11" thickBot="1" x14ac:dyDescent="0.4">
      <c r="A34" s="6">
        <v>1</v>
      </c>
      <c r="B34" s="7">
        <v>2</v>
      </c>
      <c r="C34" s="6">
        <v>3</v>
      </c>
      <c r="D34" s="7">
        <v>4</v>
      </c>
      <c r="E34" s="6">
        <v>5</v>
      </c>
      <c r="F34" s="7">
        <v>6</v>
      </c>
      <c r="G34" s="6">
        <v>7</v>
      </c>
    </row>
    <row r="35" spans="1:7" ht="105.5" thickBot="1" x14ac:dyDescent="0.4">
      <c r="A35" s="8" t="str">
        <f>'PI skaičiuoklė'!B21</f>
        <v>Nacionaliniam visuomenės sveikatos centrui suteikiant teisę tirti administracinius nusižengimus ir surašyti protokolus asmenims už ANK 308-1 straipsnio 9 dalyje ir Įstatymo 109-1 straipsnio 9 dalyje numatytus administracinius nusižengimus (susijusius su reikalavimu odontologinės priežiūros (pagalbos) įstaigose įrengti amalgamos separatorius) ir vykdyti bylų dėl ekonominių sankcijų skyrimo juridiniams asmenims teiseną.</v>
      </c>
      <c r="B35" s="9"/>
      <c r="C35" s="10"/>
      <c r="D35" s="10"/>
      <c r="E35" s="10"/>
      <c r="F35" s="10"/>
      <c r="G35" s="10"/>
    </row>
    <row r="36" spans="1:7" ht="63.5" thickBot="1" x14ac:dyDescent="0.4">
      <c r="A36" s="43" t="str">
        <f>'PI skaičiuoklė'!C22</f>
        <v>Dalyvauti fiziniame patikrinime ar odontologinės priežiūros (pagalbos) įstaigose įrengti amalgamos separatoriai, pateikti reikiamus dokumentus. Amalgamos separatorių įrengimas tikrinamas, atliekant patikrinimą dėl kitų reikalavimų šiai veiklai.</v>
      </c>
      <c r="B36" s="9"/>
      <c r="C36" s="10"/>
      <c r="D36" s="10"/>
      <c r="E36" s="10"/>
      <c r="F36" s="10"/>
      <c r="G36" s="10"/>
    </row>
    <row r="37" spans="1:7" ht="11" thickBot="1" x14ac:dyDescent="0.4">
      <c r="A37" s="3"/>
      <c r="B37" s="12" t="s">
        <v>103</v>
      </c>
      <c r="C37" s="12">
        <v>1</v>
      </c>
      <c r="D37" s="12">
        <v>25.14</v>
      </c>
      <c r="E37" s="12">
        <v>0.17</v>
      </c>
      <c r="F37" s="12">
        <v>0.2</v>
      </c>
      <c r="G37" s="44">
        <f>+C37*D37*E37*F37</f>
        <v>0.85476000000000019</v>
      </c>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51" t="s">
        <v>76</v>
      </c>
      <c r="B40" s="52"/>
      <c r="C40" s="52"/>
      <c r="D40" s="52"/>
      <c r="E40" s="52"/>
      <c r="F40" s="53"/>
      <c r="G40" s="44">
        <f>SUM(G37:G39)</f>
        <v>0.85476000000000019</v>
      </c>
    </row>
    <row r="41" spans="1:7" ht="11" thickBot="1" x14ac:dyDescent="0.4">
      <c r="A41" s="11" t="str">
        <f>'PI skaičiuoklė'!C23</f>
        <v>Veiksmas A2</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51" t="s">
        <v>77</v>
      </c>
      <c r="B45" s="52"/>
      <c r="C45" s="52"/>
      <c r="D45" s="52"/>
      <c r="E45" s="52"/>
      <c r="F45" s="53"/>
      <c r="G45" s="12">
        <f>SUM(G42:G44)</f>
        <v>0</v>
      </c>
    </row>
    <row r="46" spans="1:7" ht="11" thickBot="1" x14ac:dyDescent="0.4">
      <c r="A46" s="54" t="s">
        <v>78</v>
      </c>
      <c r="B46" s="55"/>
      <c r="C46" s="55"/>
      <c r="D46" s="55"/>
      <c r="E46" s="55"/>
      <c r="F46" s="56"/>
      <c r="G46" s="45">
        <f>SUM(G40,G45)</f>
        <v>0.85476000000000019</v>
      </c>
    </row>
    <row r="47" spans="1:7" ht="11" thickBot="1" x14ac:dyDescent="0.4">
      <c r="A47" s="8" t="str">
        <f>'PI skaičiuoklė'!B25</f>
        <v>Straipsnis (-iai), punktas (-ai) ir įpareigojimas</v>
      </c>
      <c r="B47" s="9"/>
      <c r="C47" s="9"/>
      <c r="D47" s="9"/>
      <c r="E47" s="9"/>
      <c r="F47" s="9"/>
      <c r="G47" s="9"/>
    </row>
    <row r="48" spans="1:7" ht="11" thickBot="1" x14ac:dyDescent="0.4">
      <c r="A48" s="11" t="str">
        <f>'PI skaičiuoklė'!C26</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51" t="s">
        <v>79</v>
      </c>
      <c r="B52" s="52"/>
      <c r="C52" s="52"/>
      <c r="D52" s="52"/>
      <c r="E52" s="52"/>
      <c r="F52" s="53"/>
      <c r="G52" s="12">
        <f>SUM(G49:G51)</f>
        <v>0</v>
      </c>
    </row>
    <row r="53" spans="1:7" ht="11" thickBot="1" x14ac:dyDescent="0.4">
      <c r="A53" s="11" t="str">
        <f>'PI skaičiuoklė'!C27</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51" t="s">
        <v>80</v>
      </c>
      <c r="B57" s="52"/>
      <c r="C57" s="52"/>
      <c r="D57" s="52"/>
      <c r="E57" s="52"/>
      <c r="F57" s="53"/>
      <c r="G57" s="12">
        <f>SUM(G54:G56)</f>
        <v>0</v>
      </c>
    </row>
    <row r="58" spans="1:7" ht="11" thickBot="1" x14ac:dyDescent="0.4">
      <c r="A58" s="54" t="s">
        <v>81</v>
      </c>
      <c r="B58" s="55"/>
      <c r="C58" s="55"/>
      <c r="D58" s="55"/>
      <c r="E58" s="55"/>
      <c r="F58" s="56"/>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election activeCell="D54" sqref="D54"/>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72" t="s">
        <v>60</v>
      </c>
      <c r="B1" s="73"/>
      <c r="C1" s="73"/>
      <c r="D1" s="74"/>
    </row>
    <row r="2" spans="1:4" ht="24.65" customHeight="1" thickBot="1" x14ac:dyDescent="0.4">
      <c r="A2" s="4" t="s">
        <v>84</v>
      </c>
      <c r="B2" s="68" t="s">
        <v>29</v>
      </c>
      <c r="C2" s="69"/>
      <c r="D2" s="5" t="s">
        <v>3</v>
      </c>
    </row>
    <row r="3" spans="1:4" ht="15" thickBot="1" x14ac:dyDescent="0.4">
      <c r="A3" s="6">
        <v>1</v>
      </c>
      <c r="B3" s="70">
        <v>2</v>
      </c>
      <c r="C3" s="71"/>
      <c r="D3" s="6">
        <v>3</v>
      </c>
    </row>
    <row r="4" spans="1:4" ht="263" thickBot="1" x14ac:dyDescent="0.4">
      <c r="A4" s="8" t="str">
        <f>'PI skaičiuoklė'!B11</f>
        <v>Aplinkos apsaugos departamentas pagal kompetenciją atsakingas už visų Reglamente (ES) 2017/852 nustatytų reikalavimų vykdymo priežiūrą, tarp jų – reikalavimo odontologinės priežiūros (pagalbos) įstaigose įrengti amalgamos separatorius, atitinkančius šiame reglamente nustatytą specifikaciją, vykdymą. Aplinkos apsaugos departamentas prie Aplinkos ministerijos tiria administracinius nusižengimus ir surašo protokolus asmenims už ANK 308-1 straipsnio 9 dalyje ir Įstatymo 109-1 straipsnio 9 dalyje numatytus administracinius nusižengimus</v>
      </c>
      <c r="B4" s="9"/>
      <c r="C4" s="9"/>
      <c r="D4" s="9"/>
    </row>
    <row r="5" spans="1:4" ht="53" thickBot="1" x14ac:dyDescent="0.4">
      <c r="A5" s="11" t="str">
        <f>'PI skaičiuoklė'!C12</f>
        <v>Dalyvauti fiziniame patikrinime ar odontologinės priežiūros (pagalbos) įstaigose įrengti amalgamos separatoriai</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51" t="s">
        <v>30</v>
      </c>
      <c r="B8" s="52"/>
      <c r="C8" s="52"/>
      <c r="D8" s="9">
        <f>SUM(D6:D7)</f>
        <v>0</v>
      </c>
    </row>
    <row r="9" spans="1:4" ht="15" thickBot="1" x14ac:dyDescent="0.4">
      <c r="A9" s="11" t="str">
        <f>'PI skaičiuoklė'!C13</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51" t="s">
        <v>31</v>
      </c>
      <c r="B12" s="52"/>
      <c r="C12" s="52"/>
      <c r="D12" s="9">
        <f>SUM(D10:D11)</f>
        <v>0</v>
      </c>
    </row>
    <row r="13" spans="1:4" ht="15" thickBot="1" x14ac:dyDescent="0.4">
      <c r="A13" s="11" t="s">
        <v>10</v>
      </c>
      <c r="B13" s="12"/>
      <c r="C13" s="12"/>
      <c r="D13" s="12" t="s">
        <v>10</v>
      </c>
    </row>
    <row r="14" spans="1:4" ht="15" thickBot="1" x14ac:dyDescent="0.4">
      <c r="A14" s="54" t="s">
        <v>32</v>
      </c>
      <c r="B14" s="55"/>
      <c r="C14" s="55"/>
      <c r="D14" s="9">
        <f>SUM(D8,D12)</f>
        <v>0</v>
      </c>
    </row>
    <row r="15" spans="1:4" ht="23.4" customHeight="1" thickBot="1" x14ac:dyDescent="0.4">
      <c r="A15" s="8" t="str">
        <f>'PI skaičiuoklė'!B15</f>
        <v>Straipsnis (-iai), punktas (-ai) ir įpareigojimas</v>
      </c>
      <c r="B15" s="12"/>
      <c r="C15" s="12"/>
      <c r="D15" s="12"/>
    </row>
    <row r="16" spans="1:4" ht="15" thickBot="1" x14ac:dyDescent="0.4">
      <c r="A16" s="11" t="str">
        <f>'PI skaičiuoklė'!C16</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51" t="s">
        <v>33</v>
      </c>
      <c r="B19" s="52"/>
      <c r="C19" s="52"/>
      <c r="D19" s="9">
        <f>SUM(D17:D18)</f>
        <v>0</v>
      </c>
    </row>
    <row r="20" spans="1:4" ht="15" thickBot="1" x14ac:dyDescent="0.4">
      <c r="A20" s="11" t="str">
        <f>'PI skaičiuoklė'!C17</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51" t="s">
        <v>34</v>
      </c>
      <c r="B23" s="52"/>
      <c r="C23" s="52"/>
      <c r="D23" s="9">
        <f>SUM(D21:D22)</f>
        <v>0</v>
      </c>
    </row>
    <row r="24" spans="1:4" ht="15" thickBot="1" x14ac:dyDescent="0.4">
      <c r="A24" s="13"/>
      <c r="B24" s="12" t="s">
        <v>10</v>
      </c>
      <c r="C24" s="12"/>
      <c r="D24" s="12" t="s">
        <v>16</v>
      </c>
    </row>
    <row r="25" spans="1:4" ht="15" thickBot="1" x14ac:dyDescent="0.4">
      <c r="A25" s="54" t="s">
        <v>35</v>
      </c>
      <c r="B25" s="55"/>
      <c r="C25" s="55"/>
      <c r="D25" s="9">
        <f>SUM(D19,D23)</f>
        <v>0</v>
      </c>
    </row>
    <row r="29" spans="1:4" ht="15" thickBot="1" x14ac:dyDescent="0.4"/>
    <row r="30" spans="1:4" ht="15" thickBot="1" x14ac:dyDescent="0.4">
      <c r="A30" s="75" t="s">
        <v>61</v>
      </c>
      <c r="B30" s="76"/>
      <c r="C30" s="76"/>
      <c r="D30" s="77"/>
    </row>
    <row r="31" spans="1:4" ht="32" thickBot="1" x14ac:dyDescent="0.4">
      <c r="A31" s="4" t="s">
        <v>85</v>
      </c>
      <c r="B31" s="68" t="s">
        <v>29</v>
      </c>
      <c r="C31" s="69"/>
      <c r="D31" s="5" t="s">
        <v>3</v>
      </c>
    </row>
    <row r="32" spans="1:4" ht="15" thickBot="1" x14ac:dyDescent="0.4">
      <c r="A32" s="6">
        <v>1</v>
      </c>
      <c r="B32" s="70">
        <v>2</v>
      </c>
      <c r="C32" s="71"/>
      <c r="D32" s="6">
        <v>3</v>
      </c>
    </row>
    <row r="33" spans="1:4" ht="189.5" thickBot="1" x14ac:dyDescent="0.4">
      <c r="A33" s="8" t="str">
        <f>'PI skaičiuoklė'!B21</f>
        <v>Nacionaliniam visuomenės sveikatos centrui suteikiant teisę tirti administracinius nusižengimus ir surašyti protokolus asmenims už ANK 308-1 straipsnio 9 dalyje ir Įstatymo 109-1 straipsnio 9 dalyje numatytus administracinius nusižengimus (susijusius su reikalavimu odontologinės priežiūros (pagalbos) įstaigose įrengti amalgamos separatorius) ir vykdyti bylų dėl ekonominių sankcijų skyrimo juridiniams asmenims teiseną.</v>
      </c>
      <c r="B33" s="9"/>
      <c r="C33" s="9"/>
      <c r="D33" s="9"/>
    </row>
    <row r="34" spans="1:4" ht="116" thickBot="1" x14ac:dyDescent="0.4">
      <c r="A34" s="11" t="str">
        <f>'PI skaičiuoklė'!C22</f>
        <v>Dalyvauti fiziniame patikrinime ar odontologinės priežiūros (pagalbos) įstaigose įrengti amalgamos separatoriai, pateikti reikiamus dokumentus. Amalgamos separatorių įrengimas tikrinamas, atliekant patikrinimą dėl kitų reikalavimų šiai veiklai.</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51" t="s">
        <v>30</v>
      </c>
      <c r="B37" s="52"/>
      <c r="C37" s="52"/>
      <c r="D37" s="9">
        <f>SUM(D35:D36)</f>
        <v>0</v>
      </c>
    </row>
    <row r="38" spans="1:4" ht="15" thickBot="1" x14ac:dyDescent="0.4">
      <c r="A38" s="11" t="str">
        <f>'PI skaičiuoklė'!C23</f>
        <v>Veiksmas A2</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51" t="s">
        <v>31</v>
      </c>
      <c r="B41" s="52"/>
      <c r="C41" s="52"/>
      <c r="D41" s="9">
        <f>SUM(D39:D40)</f>
        <v>0</v>
      </c>
    </row>
    <row r="42" spans="1:4" ht="15" thickBot="1" x14ac:dyDescent="0.4">
      <c r="A42" s="11" t="s">
        <v>10</v>
      </c>
      <c r="B42" s="12"/>
      <c r="C42" s="12"/>
      <c r="D42" s="12" t="s">
        <v>10</v>
      </c>
    </row>
    <row r="43" spans="1:4" ht="15" thickBot="1" x14ac:dyDescent="0.4">
      <c r="A43" s="54" t="s">
        <v>32</v>
      </c>
      <c r="B43" s="55"/>
      <c r="C43" s="55"/>
      <c r="D43" s="9">
        <f>SUM(D37,D41)</f>
        <v>0</v>
      </c>
    </row>
    <row r="44" spans="1:4" ht="21.5" thickBot="1" x14ac:dyDescent="0.4">
      <c r="A44" s="8" t="str">
        <f>'PI skaičiuoklė'!B25</f>
        <v>Straipsnis (-iai), punktas (-ai) ir įpareigojimas</v>
      </c>
      <c r="B44" s="12"/>
      <c r="C44" s="12"/>
      <c r="D44" s="12"/>
    </row>
    <row r="45" spans="1:4" ht="15" thickBot="1" x14ac:dyDescent="0.4">
      <c r="A45" s="11" t="str">
        <f>'PI skaičiuoklė'!C26</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51" t="s">
        <v>33</v>
      </c>
      <c r="B48" s="52"/>
      <c r="C48" s="52"/>
      <c r="D48" s="9">
        <f>SUM(D46:D47)</f>
        <v>0</v>
      </c>
    </row>
    <row r="49" spans="1:4" ht="15" thickBot="1" x14ac:dyDescent="0.4">
      <c r="A49" s="11" t="str">
        <f>'PI skaičiuoklė'!C27</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51" t="s">
        <v>34</v>
      </c>
      <c r="B52" s="52"/>
      <c r="C52" s="52"/>
      <c r="D52" s="9">
        <f>SUM(D50:D51)</f>
        <v>0</v>
      </c>
    </row>
    <row r="53" spans="1:4" ht="15" thickBot="1" x14ac:dyDescent="0.4">
      <c r="A53" s="13"/>
      <c r="B53" s="12" t="s">
        <v>10</v>
      </c>
      <c r="C53" s="12"/>
      <c r="D53" s="12" t="s">
        <v>16</v>
      </c>
    </row>
    <row r="54" spans="1:4" ht="15" thickBot="1" x14ac:dyDescent="0.4">
      <c r="A54" s="54" t="s">
        <v>35</v>
      </c>
      <c r="B54" s="55"/>
      <c r="C54" s="55"/>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workbookViewId="0">
      <selection activeCell="B66" sqref="B66"/>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72" t="s">
        <v>62</v>
      </c>
      <c r="B1" s="73"/>
      <c r="C1" s="73"/>
      <c r="D1" s="73"/>
      <c r="E1" s="74"/>
    </row>
    <row r="2" spans="1:5" ht="36.75" customHeight="1" thickBot="1" x14ac:dyDescent="0.4">
      <c r="A2" s="4" t="s">
        <v>84</v>
      </c>
      <c r="B2" s="5" t="s">
        <v>86</v>
      </c>
      <c r="C2" s="5" t="s">
        <v>59</v>
      </c>
      <c r="D2" s="5" t="s">
        <v>87</v>
      </c>
      <c r="E2" s="5" t="s">
        <v>4</v>
      </c>
    </row>
    <row r="3" spans="1:5" ht="11.25" customHeight="1" thickBot="1" x14ac:dyDescent="0.4">
      <c r="A3" s="32">
        <v>1</v>
      </c>
      <c r="B3" s="16">
        <v>2</v>
      </c>
      <c r="C3" s="16">
        <v>3</v>
      </c>
      <c r="D3" s="16">
        <v>4</v>
      </c>
      <c r="E3" s="16">
        <v>5</v>
      </c>
    </row>
    <row r="4" spans="1:5" ht="137" thickBot="1" x14ac:dyDescent="0.4">
      <c r="A4" s="8" t="str">
        <f>'PI skaičiuoklė'!B11</f>
        <v>Aplinkos apsaugos departamentas pagal kompetenciją atsakingas už visų Reglamente (ES) 2017/852 nustatytų reikalavimų vykdymo priežiūrą, tarp jų – reikalavimo odontologinės priežiūros (pagalbos) įstaigose įrengti amalgamos separatorius, atitinkančius šiame reglamente nustatytą specifikaciją, vykdymą. Aplinkos apsaugos departamentas prie Aplinkos ministerijos tiria administracinius nusižengimus ir surašo protokolus asmenims už ANK 308-1 straipsnio 9 dalyje ir Įstatymo 109-1 straipsnio 9 dalyje numatytus administracinius nusižengimus</v>
      </c>
      <c r="B4" s="9"/>
      <c r="C4" s="9"/>
      <c r="D4" s="9"/>
      <c r="E4" s="9"/>
    </row>
    <row r="5" spans="1:5" ht="32" thickBot="1" x14ac:dyDescent="0.4">
      <c r="A5" s="11" t="str">
        <f>'PI skaičiuoklė'!C12</f>
        <v>Dalyvauti fiziniame patikrinime ar odontologinės priežiūros (pagalbos) įstaigose įrengti amalgamos separatoriai</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51" t="s">
        <v>36</v>
      </c>
      <c r="B8" s="52"/>
      <c r="C8" s="52"/>
      <c r="D8" s="53"/>
      <c r="E8" s="12">
        <f>SUM(E6:E7)</f>
        <v>0</v>
      </c>
    </row>
    <row r="9" spans="1:5" ht="11" thickBot="1" x14ac:dyDescent="0.4">
      <c r="A9" s="11" t="str">
        <f>'PI skaičiuoklė'!C13</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51" t="s">
        <v>37</v>
      </c>
      <c r="B12" s="52"/>
      <c r="C12" s="52"/>
      <c r="D12" s="53"/>
      <c r="E12" s="12">
        <f>SUM(E10:E11)</f>
        <v>0</v>
      </c>
    </row>
    <row r="13" spans="1:5" ht="11" thickBot="1" x14ac:dyDescent="0.4">
      <c r="A13" s="13"/>
      <c r="B13" s="12" t="s">
        <v>10</v>
      </c>
      <c r="C13" s="12">
        <v>0</v>
      </c>
      <c r="D13" s="12"/>
      <c r="E13" s="12" t="s">
        <v>88</v>
      </c>
    </row>
    <row r="14" spans="1:5" ht="11" thickBot="1" x14ac:dyDescent="0.4">
      <c r="A14" s="54" t="s">
        <v>38</v>
      </c>
      <c r="B14" s="55"/>
      <c r="C14" s="55"/>
      <c r="D14" s="56"/>
      <c r="E14" s="9">
        <f>SUM(E8,E12)</f>
        <v>0</v>
      </c>
    </row>
    <row r="15" spans="1:5" ht="11" thickBot="1" x14ac:dyDescent="0.4">
      <c r="A15" s="8" t="str">
        <f>'PI skaičiuoklė'!B15</f>
        <v>Straipsnis (-iai), punktas (-ai) ir įpareigojimas</v>
      </c>
      <c r="B15" s="9"/>
      <c r="C15" s="9"/>
      <c r="D15" s="9"/>
      <c r="E15" s="9"/>
    </row>
    <row r="16" spans="1:5" ht="11" thickBot="1" x14ac:dyDescent="0.4">
      <c r="A16" s="11" t="str">
        <f>'PI skaičiuoklė'!C16</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51" t="s">
        <v>39</v>
      </c>
      <c r="B19" s="52"/>
      <c r="C19" s="52"/>
      <c r="D19" s="53"/>
      <c r="E19" s="12">
        <f>SUM(E17:E18)</f>
        <v>0</v>
      </c>
    </row>
    <row r="20" spans="1:5" ht="11" thickBot="1" x14ac:dyDescent="0.4">
      <c r="A20" s="11" t="str">
        <f>'PI skaičiuoklė'!C17</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51" t="s">
        <v>41</v>
      </c>
      <c r="B23" s="52"/>
      <c r="C23" s="52"/>
      <c r="D23" s="53"/>
      <c r="E23" s="12">
        <f>SUM(E21:E22)</f>
        <v>0</v>
      </c>
    </row>
    <row r="24" spans="1:5" ht="11" thickBot="1" x14ac:dyDescent="0.4">
      <c r="A24" s="13"/>
      <c r="B24" s="12" t="s">
        <v>10</v>
      </c>
      <c r="C24" s="12"/>
      <c r="D24" s="12"/>
      <c r="E24" s="12" t="s">
        <v>16</v>
      </c>
    </row>
    <row r="25" spans="1:5" ht="11" thickBot="1" x14ac:dyDescent="0.4">
      <c r="A25" s="54" t="s">
        <v>40</v>
      </c>
      <c r="B25" s="55"/>
      <c r="C25" s="55"/>
      <c r="D25" s="56"/>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75" t="s">
        <v>63</v>
      </c>
      <c r="B33" s="76"/>
      <c r="C33" s="76"/>
      <c r="D33" s="76"/>
      <c r="E33" s="77"/>
    </row>
    <row r="34" spans="1:5" ht="32" thickBot="1" x14ac:dyDescent="0.4">
      <c r="A34" s="4" t="s">
        <v>85</v>
      </c>
      <c r="B34" s="5" t="s">
        <v>86</v>
      </c>
      <c r="C34" s="5" t="s">
        <v>59</v>
      </c>
      <c r="D34" s="5" t="s">
        <v>87</v>
      </c>
      <c r="E34" s="5" t="s">
        <v>4</v>
      </c>
    </row>
    <row r="35" spans="1:5" ht="11" thickBot="1" x14ac:dyDescent="0.4">
      <c r="A35" s="32">
        <v>1</v>
      </c>
      <c r="B35" s="16">
        <v>2</v>
      </c>
      <c r="C35" s="16">
        <v>3</v>
      </c>
      <c r="D35" s="16">
        <v>4</v>
      </c>
      <c r="E35" s="16">
        <v>5</v>
      </c>
    </row>
    <row r="36" spans="1:5" ht="116" thickBot="1" x14ac:dyDescent="0.4">
      <c r="A36" s="8" t="str">
        <f>'PI skaičiuoklė'!B21</f>
        <v>Nacionaliniam visuomenės sveikatos centrui suteikiant teisę tirti administracinius nusižengimus ir surašyti protokolus asmenims už ANK 308-1 straipsnio 9 dalyje ir Įstatymo 109-1 straipsnio 9 dalyje numatytus administracinius nusižengimus (susijusius su reikalavimu odontologinės priežiūros (pagalbos) įstaigose įrengti amalgamos separatorius) ir vykdyti bylų dėl ekonominių sankcijų skyrimo juridiniams asmenims teiseną.</v>
      </c>
      <c r="B36" s="9"/>
      <c r="C36" s="9"/>
      <c r="D36" s="9"/>
      <c r="E36" s="9"/>
    </row>
    <row r="37" spans="1:5" ht="63.5" thickBot="1" x14ac:dyDescent="0.4">
      <c r="A37" s="11" t="str">
        <f>'PI skaičiuoklė'!C22</f>
        <v>Dalyvauti fiziniame patikrinime ar odontologinės priežiūros (pagalbos) įstaigose įrengti amalgamos separatoriai, pateikti reikiamus dokumentus. Amalgamos separatorių įrengimas tikrinamas, atliekant patikrinimą dėl kitų reikalavimų šiai veiklai.</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51" t="s">
        <v>36</v>
      </c>
      <c r="B40" s="52"/>
      <c r="C40" s="52"/>
      <c r="D40" s="53"/>
      <c r="E40" s="12">
        <f>SUM(E38:E39)</f>
        <v>0</v>
      </c>
    </row>
    <row r="41" spans="1:5" ht="11" thickBot="1" x14ac:dyDescent="0.4">
      <c r="A41" s="11" t="str">
        <f>'PI skaičiuoklė'!C23</f>
        <v>Veiksmas A2</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51" t="s">
        <v>37</v>
      </c>
      <c r="B44" s="52"/>
      <c r="C44" s="52"/>
      <c r="D44" s="53"/>
      <c r="E44" s="12">
        <f>SUM(E42:E43)</f>
        <v>0</v>
      </c>
    </row>
    <row r="45" spans="1:5" ht="11" thickBot="1" x14ac:dyDescent="0.4">
      <c r="A45" s="13"/>
      <c r="B45" s="12" t="s">
        <v>10</v>
      </c>
      <c r="C45" s="12"/>
      <c r="D45" s="12"/>
      <c r="E45" s="12" t="s">
        <v>88</v>
      </c>
    </row>
    <row r="46" spans="1:5" ht="11" thickBot="1" x14ac:dyDescent="0.4">
      <c r="A46" s="54" t="s">
        <v>38</v>
      </c>
      <c r="B46" s="55"/>
      <c r="C46" s="55"/>
      <c r="D46" s="56"/>
      <c r="E46" s="9">
        <f>SUM(E40,E44)</f>
        <v>0</v>
      </c>
    </row>
    <row r="47" spans="1:5" ht="11" thickBot="1" x14ac:dyDescent="0.4">
      <c r="A47" s="8" t="str">
        <f>'PI skaičiuoklė'!B25</f>
        <v>Straipsnis (-iai), punktas (-ai) ir įpareigojimas</v>
      </c>
      <c r="B47" s="9"/>
      <c r="C47" s="9"/>
      <c r="D47" s="9"/>
      <c r="E47" s="9"/>
    </row>
    <row r="48" spans="1:5" ht="11" thickBot="1" x14ac:dyDescent="0.4">
      <c r="A48" s="11" t="str">
        <f>'PI skaičiuoklė'!C26</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51" t="s">
        <v>39</v>
      </c>
      <c r="B51" s="52"/>
      <c r="C51" s="52"/>
      <c r="D51" s="53"/>
      <c r="E51" s="12">
        <f>SUM(E49:E50)</f>
        <v>0</v>
      </c>
    </row>
    <row r="52" spans="1:5" ht="11" thickBot="1" x14ac:dyDescent="0.4">
      <c r="A52" s="11" t="str">
        <f>'PI skaičiuoklė'!C27</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51" t="s">
        <v>41</v>
      </c>
      <c r="B55" s="52"/>
      <c r="C55" s="52"/>
      <c r="D55" s="53"/>
      <c r="E55" s="12">
        <f>SUM(E53:E54)</f>
        <v>0</v>
      </c>
    </row>
    <row r="56" spans="1:5" ht="11" thickBot="1" x14ac:dyDescent="0.4">
      <c r="A56" s="13"/>
      <c r="B56" s="12" t="s">
        <v>10</v>
      </c>
      <c r="C56" s="12"/>
      <c r="D56" s="12"/>
      <c r="E56" s="12" t="s">
        <v>16</v>
      </c>
    </row>
    <row r="57" spans="1:5" ht="11" thickBot="1" x14ac:dyDescent="0.4">
      <c r="A57" s="54" t="s">
        <v>40</v>
      </c>
      <c r="B57" s="55"/>
      <c r="C57" s="55"/>
      <c r="D57" s="56"/>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6" workbookViewId="0">
      <selection activeCell="B37" sqref="B37"/>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62" t="s">
        <v>89</v>
      </c>
      <c r="B1" s="63"/>
      <c r="C1" s="64"/>
    </row>
    <row r="2" spans="1:3" ht="26.4" customHeight="1" thickBot="1" x14ac:dyDescent="0.4">
      <c r="A2" s="4" t="s">
        <v>84</v>
      </c>
      <c r="B2" s="5" t="s">
        <v>42</v>
      </c>
      <c r="C2" s="5" t="s">
        <v>43</v>
      </c>
    </row>
    <row r="3" spans="1:3" ht="11.25" customHeight="1" thickBot="1" x14ac:dyDescent="0.4">
      <c r="A3" s="32">
        <v>1</v>
      </c>
      <c r="B3" s="16">
        <v>2</v>
      </c>
      <c r="C3" s="16">
        <v>3</v>
      </c>
    </row>
    <row r="4" spans="1:3" ht="16.5" customHeight="1" thickBot="1" x14ac:dyDescent="0.4">
      <c r="A4" s="8" t="str">
        <f>'PI skaičiuoklė'!B11</f>
        <v>Aplinkos apsaugos departamentas pagal kompetenciją atsakingas už visų Reglamente (ES) 2017/852 nustatytų reikalavimų vykdymo priežiūrą, tarp jų – reikalavimo odontologinės priežiūros (pagalbos) įstaigose įrengti amalgamos separatorius, atitinkančius šiame reglamente nustatytą specifikaciją, vykdymą. Aplinkos apsaugos departamentas prie Aplinkos ministerijos tiria administracinius nusižengimus ir surašo protokolus asmenims už ANK 308-1 straipsnio 9 dalyje ir Įstatymo 109-1 straipsnio 9 dalyje numatytus administracinius nusižengimus</v>
      </c>
      <c r="B4" s="9"/>
      <c r="C4" s="9"/>
    </row>
    <row r="5" spans="1:3" ht="32" thickBot="1" x14ac:dyDescent="0.4">
      <c r="A5" s="11" t="str">
        <f>'PI skaičiuoklė'!C12</f>
        <v>Dalyvauti fiziniame patikrinime ar odontologinės priežiūros (pagalbos) įstaigose įrengti amalgamos separatoriai</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51" t="s">
        <v>44</v>
      </c>
      <c r="B8" s="53"/>
      <c r="C8" s="12">
        <f>SUM(C6:C7)</f>
        <v>0</v>
      </c>
    </row>
    <row r="9" spans="1:3" ht="11" thickBot="1" x14ac:dyDescent="0.4">
      <c r="A9" s="11" t="str">
        <f>'PI skaičiuoklė'!C13</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51" t="s">
        <v>45</v>
      </c>
      <c r="B12" s="53"/>
      <c r="C12" s="12">
        <f>SUM(C10:C11)</f>
        <v>0</v>
      </c>
    </row>
    <row r="13" spans="1:3" ht="11" thickBot="1" x14ac:dyDescent="0.4">
      <c r="A13" s="13"/>
      <c r="B13" s="12" t="s">
        <v>10</v>
      </c>
      <c r="C13" s="12"/>
    </row>
    <row r="14" spans="1:3" ht="15" customHeight="1" thickBot="1" x14ac:dyDescent="0.4">
      <c r="A14" s="54" t="s">
        <v>46</v>
      </c>
      <c r="B14" s="56"/>
      <c r="C14" s="18">
        <f>SUM(C8,C12)</f>
        <v>0</v>
      </c>
    </row>
    <row r="15" spans="1:3" ht="11.4" customHeight="1" thickBot="1" x14ac:dyDescent="0.4">
      <c r="A15" s="8" t="str">
        <f>'PI skaičiuoklė'!B15</f>
        <v>Straipsnis (-iai), punktas (-ai) ir įpareigojimas</v>
      </c>
      <c r="B15" s="9"/>
      <c r="C15" s="9"/>
    </row>
    <row r="16" spans="1:3" ht="11" thickBot="1" x14ac:dyDescent="0.4">
      <c r="A16" s="11" t="str">
        <f>'PI skaičiuoklė'!C16</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51" t="s">
        <v>47</v>
      </c>
      <c r="B19" s="53"/>
      <c r="C19" s="12">
        <f>SUM(C17:C18)</f>
        <v>0</v>
      </c>
    </row>
    <row r="20" spans="1:3" ht="11" thickBot="1" x14ac:dyDescent="0.4">
      <c r="A20" s="11" t="str">
        <f>'PI skaičiuoklė'!C17</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51" t="s">
        <v>48</v>
      </c>
      <c r="B23" s="53"/>
      <c r="C23" s="12">
        <f>SUM(C21:C22)</f>
        <v>0</v>
      </c>
    </row>
    <row r="24" spans="1:3" ht="11" thickBot="1" x14ac:dyDescent="0.4">
      <c r="A24" s="13"/>
      <c r="B24" s="12" t="s">
        <v>10</v>
      </c>
      <c r="C24" s="12" t="s">
        <v>10</v>
      </c>
    </row>
    <row r="25" spans="1:3" ht="15" customHeight="1" thickBot="1" x14ac:dyDescent="0.4">
      <c r="A25" s="54" t="s">
        <v>49</v>
      </c>
      <c r="B25" s="56"/>
      <c r="C25" s="18">
        <f>SUM(C19,C23)</f>
        <v>0</v>
      </c>
    </row>
    <row r="26" spans="1:3" ht="15" customHeight="1" x14ac:dyDescent="0.35">
      <c r="A26" s="30"/>
      <c r="B26" s="30"/>
      <c r="C26" s="34"/>
    </row>
    <row r="27" spans="1:3" ht="15" customHeight="1" x14ac:dyDescent="0.35">
      <c r="A27" s="30"/>
      <c r="B27" s="30"/>
      <c r="C27" s="34"/>
    </row>
    <row r="28" spans="1:3" ht="15" customHeight="1" x14ac:dyDescent="0.35">
      <c r="A28" s="30"/>
      <c r="B28" s="30"/>
      <c r="C28" s="34"/>
    </row>
    <row r="29" spans="1:3" ht="15" customHeight="1" x14ac:dyDescent="0.35">
      <c r="A29" s="30"/>
      <c r="B29" s="30"/>
      <c r="C29" s="34"/>
    </row>
    <row r="31" spans="1:3" ht="11" thickBot="1" x14ac:dyDescent="0.4"/>
    <row r="32" spans="1:3" ht="28.5" customHeight="1" thickBot="1" x14ac:dyDescent="0.4">
      <c r="A32" s="65" t="s">
        <v>90</v>
      </c>
      <c r="B32" s="66"/>
      <c r="C32" s="67"/>
    </row>
    <row r="33" spans="1:3" ht="21.5" thickBot="1" x14ac:dyDescent="0.4">
      <c r="A33" s="4" t="s">
        <v>85</v>
      </c>
      <c r="B33" s="5" t="s">
        <v>42</v>
      </c>
      <c r="C33" s="5" t="s">
        <v>43</v>
      </c>
    </row>
    <row r="34" spans="1:3" ht="11" thickBot="1" x14ac:dyDescent="0.4">
      <c r="A34" s="32">
        <v>1</v>
      </c>
      <c r="B34" s="16">
        <v>2</v>
      </c>
      <c r="C34" s="16">
        <v>3</v>
      </c>
    </row>
    <row r="35" spans="1:3" ht="95" thickBot="1" x14ac:dyDescent="0.4">
      <c r="A35" s="8" t="str">
        <f>'PI skaičiuoklė'!B21</f>
        <v>Nacionaliniam visuomenės sveikatos centrui suteikiant teisę tirti administracinius nusižengimus ir surašyti protokolus asmenims už ANK 308-1 straipsnio 9 dalyje ir Įstatymo 109-1 straipsnio 9 dalyje numatytus administracinius nusižengimus (susijusius su reikalavimu odontologinės priežiūros (pagalbos) įstaigose įrengti amalgamos separatorius) ir vykdyti bylų dėl ekonominių sankcijų skyrimo juridiniams asmenims teiseną.</v>
      </c>
      <c r="B35" s="9"/>
      <c r="C35" s="9"/>
    </row>
    <row r="36" spans="1:3" ht="63.5" thickBot="1" x14ac:dyDescent="0.4">
      <c r="A36" s="11" t="str">
        <f>'PI skaičiuoklė'!C22</f>
        <v>Dalyvauti fiziniame patikrinime ar odontologinės priežiūros (pagalbos) įstaigose įrengti amalgamos separatoriai, pateikti reikiamus dokumentus. Amalgamos separatorių įrengimas tikrinamas, atliekant patikrinimą dėl kitų reikalavimų šiai veiklai.</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51" t="s">
        <v>44</v>
      </c>
      <c r="B39" s="53"/>
      <c r="C39" s="12">
        <f>SUM(C37:C38)</f>
        <v>0</v>
      </c>
    </row>
    <row r="40" spans="1:3" ht="11" thickBot="1" x14ac:dyDescent="0.4">
      <c r="A40" s="11" t="str">
        <f>'PI skaičiuoklė'!C23</f>
        <v>Veiksmas A2</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51" t="s">
        <v>45</v>
      </c>
      <c r="B43" s="53"/>
      <c r="C43" s="12">
        <f>SUM(C41:C42)</f>
        <v>0</v>
      </c>
    </row>
    <row r="44" spans="1:3" ht="11" thickBot="1" x14ac:dyDescent="0.4">
      <c r="A44" s="13"/>
      <c r="B44" s="12" t="s">
        <v>10</v>
      </c>
      <c r="C44" s="12"/>
    </row>
    <row r="45" spans="1:3" ht="11" thickBot="1" x14ac:dyDescent="0.4">
      <c r="A45" s="54" t="s">
        <v>46</v>
      </c>
      <c r="B45" s="56"/>
      <c r="C45" s="18">
        <f>SUM(C39,C43)</f>
        <v>0</v>
      </c>
    </row>
    <row r="46" spans="1:3" ht="11" thickBot="1" x14ac:dyDescent="0.4">
      <c r="A46" s="8" t="str">
        <f>'PI skaičiuoklė'!B25</f>
        <v>Straipsnis (-iai), punktas (-ai) ir įpareigojimas</v>
      </c>
      <c r="B46" s="9"/>
      <c r="C46" s="9"/>
    </row>
    <row r="47" spans="1:3" ht="11" thickBot="1" x14ac:dyDescent="0.4">
      <c r="A47" s="11" t="str">
        <f>'PI skaičiuoklė'!C26</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51" t="s">
        <v>47</v>
      </c>
      <c r="B50" s="53"/>
      <c r="C50" s="12">
        <f>SUM(C48:C49)</f>
        <v>0</v>
      </c>
    </row>
    <row r="51" spans="1:3" ht="11" thickBot="1" x14ac:dyDescent="0.4">
      <c r="A51" s="11" t="str">
        <f>'PI skaičiuoklė'!C27</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51" t="s">
        <v>48</v>
      </c>
      <c r="B54" s="53"/>
      <c r="C54" s="12">
        <f>SUM(C52:C53)</f>
        <v>0</v>
      </c>
    </row>
    <row r="55" spans="1:3" ht="11" thickBot="1" x14ac:dyDescent="0.4">
      <c r="A55" s="13"/>
      <c r="B55" s="12" t="s">
        <v>10</v>
      </c>
      <c r="C55" s="12" t="s">
        <v>10</v>
      </c>
    </row>
    <row r="56" spans="1:3" ht="11" thickBot="1" x14ac:dyDescent="0.4">
      <c r="A56" s="54" t="s">
        <v>49</v>
      </c>
      <c r="B56" s="56"/>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2e073065-020e-4dce-99c7-95e5c43123b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Išlaidų darbuotojams skaičiuok.</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2025-04-07T13:00:10Z</cp:lastPrinted>
  <dcterms:created xsi:type="dcterms:W3CDTF">2017-11-29T09:20:31Z</dcterms:created>
  <dcterms:modified xsi:type="dcterms:W3CDTF">2025-12-02T13:39:36Z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