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sadmlt-my.sharepoint.com/personal/vilma_pece_socmin_lt/Documents/Darbalaukis/2026/1 einamieji (TA projektai sharepointe)/2025-11-21 LMSDI del motinystes, neisnesiotuku/Projektas/3 LRV/8 Galutinis po stilistu ir suderinimo su instit dar Monikai/"/>
    </mc:Choice>
  </mc:AlternateContent>
  <xr:revisionPtr revIDLastSave="14" documentId="8_{5348C961-E8D3-42AE-839B-D2E28A0E21D2}" xr6:coauthVersionLast="47" xr6:coauthVersionMax="47" xr10:uidLastSave="{15A87D17-1EA9-41BA-A9C5-0B7876BC8E18}"/>
  <bookViews>
    <workbookView xWindow="-120" yWindow="-120" windowWidth="29040" windowHeight="15720"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5" l="1"/>
  <c r="I11" i="10"/>
  <c r="H11" i="10"/>
  <c r="G11" i="10"/>
  <c r="G14" i="15" l="1"/>
  <c r="G10" i="15"/>
  <c r="G13" i="15" s="1"/>
  <c r="G11" i="15"/>
  <c r="C56" i="1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G12" i="10" s="1"/>
  <c r="D19" i="14"/>
  <c r="D14" i="14"/>
  <c r="D12" i="14"/>
  <c r="D8" i="14"/>
  <c r="H12" i="10"/>
  <c r="I12" i="10"/>
  <c r="D51" i="14"/>
  <c r="D50" i="14"/>
  <c r="D47" i="14"/>
  <c r="D46" i="14"/>
  <c r="D40" i="14"/>
  <c r="D39" i="14"/>
  <c r="D36" i="14"/>
  <c r="D35" i="14"/>
  <c r="D22" i="14"/>
  <c r="D21" i="14"/>
  <c r="D18" i="14"/>
  <c r="D17" i="14"/>
  <c r="D11" i="14"/>
  <c r="D10" i="14"/>
  <c r="D7" i="14"/>
  <c r="D6" i="14"/>
  <c r="I19" i="10" l="1"/>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2" i="15"/>
  <c r="A47" i="15"/>
  <c r="A46" i="15"/>
  <c r="A35" i="15"/>
  <c r="A34" i="15"/>
  <c r="A21" i="15"/>
  <c r="A16" i="15"/>
  <c r="A15" i="15"/>
  <c r="A15" i="14"/>
  <c r="A4" i="14"/>
  <c r="A20" i="14"/>
  <c r="A16" i="14"/>
  <c r="A9" i="14"/>
  <c r="A5" i="14"/>
  <c r="I23" i="10"/>
  <c r="E54" i="12"/>
  <c r="E53" i="12"/>
  <c r="H23" i="10" s="1"/>
  <c r="E50" i="12"/>
  <c r="E49" i="12"/>
  <c r="E43" i="12"/>
  <c r="E42" i="12"/>
  <c r="E39" i="12"/>
  <c r="E38" i="12"/>
  <c r="H19" i="10" s="1"/>
  <c r="G54" i="15"/>
  <c r="G53" i="15"/>
  <c r="G56" i="15" s="1"/>
  <c r="G49" i="15"/>
  <c r="G48" i="15"/>
  <c r="G51" i="15" s="1"/>
  <c r="G57" i="15" s="1"/>
  <c r="G42" i="15"/>
  <c r="G41" i="15"/>
  <c r="G37" i="15"/>
  <c r="G36" i="15"/>
  <c r="G39" i="15" s="1"/>
  <c r="G44" i="15" l="1"/>
  <c r="G45" i="15" s="1"/>
  <c r="G19" i="10"/>
  <c r="I22" i="10"/>
  <c r="F19" i="10"/>
  <c r="F23" i="10"/>
  <c r="G23" i="10"/>
  <c r="F22" i="10"/>
  <c r="G23" i="15"/>
  <c r="G22" i="15"/>
  <c r="G25" i="15" s="1"/>
  <c r="F12" i="10" s="1"/>
  <c r="J12" i="10" s="1"/>
  <c r="K12" i="10" s="1"/>
  <c r="G18" i="15"/>
  <c r="G17" i="15"/>
  <c r="G7" i="15"/>
  <c r="F8" i="10" s="1"/>
  <c r="G6" i="15"/>
  <c r="F7" i="10" s="1"/>
  <c r="E22" i="12"/>
  <c r="E21" i="12"/>
  <c r="E18" i="12"/>
  <c r="E17" i="12"/>
  <c r="E11" i="12"/>
  <c r="E10" i="12"/>
  <c r="E7" i="12"/>
  <c r="E6" i="12"/>
  <c r="I8" i="10"/>
  <c r="G20" i="15" l="1"/>
  <c r="G8" i="15"/>
  <c r="J23" i="10"/>
  <c r="K23" i="10" s="1"/>
  <c r="J19" i="10"/>
  <c r="K19" i="10" s="1"/>
  <c r="H22" i="10"/>
  <c r="G22" i="10"/>
  <c r="I7" i="10"/>
  <c r="G26" i="15" l="1"/>
  <c r="F11" i="10"/>
  <c r="J22" i="10"/>
  <c r="K22" i="10" s="1"/>
  <c r="H7" i="10"/>
  <c r="G7" i="10"/>
  <c r="G8" i="10"/>
  <c r="J11" i="10" l="1"/>
  <c r="K11" i="10" s="1"/>
  <c r="L14" i="10" s="1"/>
  <c r="J7" i="10"/>
  <c r="K7" i="10" s="1"/>
  <c r="L7" i="10" s="1"/>
  <c r="J8" i="10"/>
  <c r="K8" i="10" s="1"/>
  <c r="L8" i="10" s="1"/>
  <c r="L20" i="10"/>
  <c r="L25" i="10"/>
  <c r="L9" i="10" l="1"/>
  <c r="L16" i="10" s="1"/>
  <c r="L27" i="10"/>
  <c r="L28" i="10" l="1"/>
</calcChain>
</file>

<file path=xl/sharedStrings.xml><?xml version="1.0" encoding="utf-8"?>
<sst xmlns="http://schemas.openxmlformats.org/spreadsheetml/2006/main" count="247" uniqueCount="121">
  <si>
    <t>Eil. Nr. </t>
  </si>
  <si>
    <t>Tikslinė grupė (T) (ūkio subjektų skaičius, vnt.)</t>
  </si>
  <si>
    <t>Išlaidos darbuotojams (D), Eur</t>
  </si>
  <si>
    <t>Išlaidos investicijoms (I), Eur</t>
  </si>
  <si>
    <t>Išlaidos medžiagoms (M), Eur</t>
  </si>
  <si>
    <t>1.</t>
  </si>
  <si>
    <t>1.1. </t>
  </si>
  <si>
    <t>1.1.1.</t>
  </si>
  <si>
    <t>1.1.2.</t>
  </si>
  <si>
    <t>...</t>
  </si>
  <si>
    <t>1.2.2.</t>
  </si>
  <si>
    <t>Veiksmas B2</t>
  </si>
  <si>
    <t>....</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</si>
  <si>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</si>
  <si>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</si>
  <si>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</si>
  <si>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</si>
  <si>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</si>
  <si>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</si>
  <si>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</si>
  <si>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</si>
  <si>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</si>
  <si>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</si>
  <si>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</si>
  <si>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</si>
  <si>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</si>
  <si>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</si>
  <si>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</si>
  <si>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</si>
  <si>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</si>
  <si>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</si>
  <si>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</si>
  <si>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</si>
  <si>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</si>
  <si>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</si>
  <si>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</si>
  <si>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</si>
  <si>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</si>
  <si>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</si>
  <si>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</si>
  <si>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</si>
  <si>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</si>
  <si>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</si>
  <si>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</si>
  <si>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</si>
  <si>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</si>
  <si>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</si>
  <si>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</si>
  <si>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</si>
  <si>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</si>
  <si>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</si>
  <si>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</si>
  <si>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</si>
  <si>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</si>
  <si>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</si>
  <si>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</si>
  <si>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</si>
  <si>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</si>
  <si>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</si>
  <si>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</si>
  <si>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</si>
  <si>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</si>
  <si>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</si>
  <si>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galiojantį teisės aktą, Eur</t>
  </si>
  <si>
    <t>Iš viso prisitaikymo išlaidų pagal teisės akto projektą, Eur</t>
  </si>
  <si>
    <t>Teisės akto projektu numatomas sukelti prisitaikymo išlaidų pokytis, Eur</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</si>
  <si>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</si>
  <si>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</si>
  <si>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</si>
  <si>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</si>
  <si>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</si>
  <si>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</si>
  <si>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</si>
  <si>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</si>
  <si>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</si>
  <si>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</si>
  <si>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</si>
  <si>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</si>
  <si>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</si>
  <si>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</si>
  <si>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</si>
  <si>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</si>
  <si>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</si>
  <si>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</si>
  <si>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</si>
  <si>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</si>
  <si>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Aplinkos, profesinės sveikatos ir higienos specialistai</t>
  </si>
  <si>
    <t>Profesijos mokytojai</t>
  </si>
  <si>
    <t xml:space="preserve">Pildo profesinės reabilitacijos paslaugų teikėjai, kuriuose dirba aplinkos, profesinės sveikatos ir higienos specialistai
</t>
  </si>
  <si>
    <t>Nėra</t>
  </si>
  <si>
    <t>Iš viso prisitaikymo išlaidų panaikinus įpareigojimą 2.1</t>
  </si>
  <si>
    <t>Iš viso D išlaidų veiksmui 5, Eur</t>
  </si>
  <si>
    <t>Iš viso D išlaidų pagal nuostatą, kad pagrindas skirti profesinės reabilitacijos išmoką yra profesinės reabilitacijos pažymėjimas, Eur</t>
  </si>
  <si>
    <t>Pildyti Užimtumo tarnybos asmeniui išduotus profesinės reabilitacijos pažymėjimus (pažymėti asmens atvykimą į įstaigą ir jo dalyvavimą / nedalyvavimą profesinės reabilitacijos programoje, ar profesinės reabilitacijos programa buvo sustabdyta, atnaujinta, kokiam laikotarpiui pratęsta, nutraukta. Įrašai patvirtinami profesinės reabilitacijos programą įgyvendinančios įstaigos vadovo ar jo įgalioto darbuotojo parašu ir įstaigos antspaudu).</t>
  </si>
  <si>
    <t>Iš viso prisitaikymo išlaidų pagal nuostatą, kad pagrindas skirti profesinės reabilitacijos išmoką yra profesinės reabilitacijos pažymėjimas, Eur</t>
  </si>
  <si>
    <t>Pildo mokymo teikėjai, kuriuose dirba profesijos mokytojai</t>
  </si>
  <si>
    <t>Lietuvos Respublikos ligos ir motinystės socialinio draudimo įstatymas Nr. IX-110</t>
  </si>
  <si>
    <r>
      <rPr>
        <b/>
        <sz val="8"/>
        <color rgb="FF000000"/>
        <rFont val="Verdana"/>
        <family val="2"/>
        <charset val="186"/>
      </rPr>
      <t>25 straipsnio 4 dalis</t>
    </r>
    <r>
      <rPr>
        <sz val="8"/>
        <color rgb="FF000000"/>
        <rFont val="Verdana"/>
        <family val="2"/>
        <charset val="186"/>
      </rPr>
      <t xml:space="preserve">
Pagrindas skirti profesinės reabilitacijos išmoką yra Asmens su negalia teisių apsaugos agentūros sprendimas dėl profesinės reabilitacijos paslaugų poreikio nustatymo ir profesinės reabilitacijos pažymėjimas, išduotas vadovaujantis socialinės apsaugos ir darbo ministro tvirtinamomis Profesinės reabilitacijos pažymėjimų išdavimo taisyklėmis.</t>
    </r>
  </si>
  <si>
    <t>Lietuvos Respublikos ligos ir motinystės socialinio draudimo įstatymo Nr. IX-110 6,17, 18, 22,24, 25, 26 ir 28 straipsnių pakeitimo įstatymo projektas</t>
  </si>
  <si>
    <t xml:space="preserve">Pildyti Užimtumo tarnybos asmeniui išduotą profesinės reabilitacijos pažymėjimą </t>
  </si>
  <si>
    <t>Nacionalinė</t>
  </si>
  <si>
    <t>Jei kūdikis gyvena 28 dienas ir ilgiau, gydytojas priima gimdyvę ir užpildo medicinos dokumentus dėl elektroninio nėštumo ir gimdymo atostogų pažymėjimo pratęsimo</t>
  </si>
  <si>
    <t>Jei kūdikis gyvena 28 dienas ir ilgiau, gydytojas išduoda papildomą elektroninį nėštumo ir gimdymo atostogų pažymėjimą 98 kalendorinėms dienoms</t>
  </si>
  <si>
    <t>Gydytojas</t>
  </si>
  <si>
    <t>Iš viso D išlaidų pagal nuostatą, kad išduodamas papapildomas elektroninis nėštumo ir gimdymo atostogų pažymėjimas, Eur</t>
  </si>
  <si>
    <t>17 straipsnio 2 dalis  Moterims, pagimdžiusioms 22–30 nėštumo savaitę, motinystės išmoka mokama už 126 kalendorines dienas nuo gimdymo datos.</t>
  </si>
  <si>
    <t>Nėra (papildomo elektroninio nėštumo ir gimdymo atostogų pažymėjimo išduoti nebereikės)</t>
  </si>
  <si>
    <t>Iš viso prisitaikymo išlaidų pagal nuostatą, kad išduodamas papapildomas elektroninis nėštumo ir gimdymo atostogų pažymėjimas, Eur</t>
  </si>
  <si>
    <t>1.2</t>
  </si>
  <si>
    <t>1.2.1.</t>
  </si>
  <si>
    <t>Iš viso prisitaikymo išlaidų pagal įpareigojimą 2.2</t>
  </si>
  <si>
    <t>Išlaidų darbuotojams (D) apskaičiavimas (Lietuvos Respublikos ligos ir motinystės socialinio draudimo įstatymas Nr. IX-110)</t>
  </si>
  <si>
    <t>Išlaidų darbuotojams (D) apskaičiavimas (Lietuvos Respublikos ligos ir motinystės socialinio draudimo įstatymo Nr. IX-110 6,17, 18, 22,24, 25, 26 ir 28 straipsnių pakeitimo įstatymo projektas)</t>
  </si>
  <si>
    <r>
      <rPr>
        <b/>
        <sz val="8"/>
        <color rgb="FF000000"/>
        <rFont val="Verdana"/>
        <family val="2"/>
        <charset val="186"/>
      </rPr>
      <t xml:space="preserve">17 straipsnio 3 dalis  </t>
    </r>
    <r>
      <rPr>
        <sz val="8"/>
        <color rgb="FF000000"/>
        <rFont val="Verdana"/>
        <family val="2"/>
        <charset val="186"/>
      </rPr>
      <t xml:space="preserve">   Moterims, pagimdžiusioms 22–30 nėštumo savaitę, motinystės išmoka mokama už 28 kalendorines dienas po gimdymo. Jeigu kūdikis gyvena 28 paras ir ilgiau, išmoka mokama už 126 kalendorines dienas po gimdymo. </t>
    </r>
  </si>
  <si>
    <t xml:space="preserve">                                            </t>
  </si>
  <si>
    <t xml:space="preserve">Darbo rinkos grupės patarėja Daiva Liugienė                                                 </t>
  </si>
  <si>
    <t>Ataskaitą užpildė:</t>
  </si>
  <si>
    <t>Socialinio draudimo grupės patarėja Vilma Pėčė</t>
  </si>
  <si>
    <t>Dėl 1.1 įpareigojimo tikslinės grupės –  profesinės reabilitacijos programos įgyvendinime dalyvauja 80 subjektų, iš jų: 70 – profesinio mokymo teikėjų, kuriuose profesinės reabilitacijos pažymėjimus pildo profesijos mokytojai, ir 10 – profesinės reabilitacijos paslaugų teikėjų, kuriuose profesinės reabilitacijos pažymėjimus pildo su asmenimis dirbantys specialistai, priskirtini aplinkos, profesinės sveikatos ir higienos specialistams</t>
  </si>
  <si>
    <r>
      <t xml:space="preserve">Dėl </t>
    </r>
    <r>
      <rPr>
        <sz val="8"/>
        <rFont val="Verdana"/>
        <family val="2"/>
        <charset val="186"/>
      </rPr>
      <t>1.2 įpareigojimo tikslinės grupės – Valstybinio socialinio draudimo fondo valdybos prie Socialinės apsaugos ir darbo ministerijos duomenimis, 2025 metais atvejų, kai buvo išduotas papildomas elektroninis nėštumo ir gimdymo atostogų pažymėjimas 98 dienoms, skaičius – 61.</t>
    </r>
  </si>
  <si>
    <t>6 straipsnis. 25 straipsnio pakeitimas
Pripažinti netekusia galios 25 straipsnio 4 dalį.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</si>
</sst>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i/>
      <sz val="10"/>
      <color rgb="FF000000"/>
      <name val="Times New Roman"/>
      <family val="1"/>
      <charset val="186"/>
    </font>
    <font>
      <sz val="10"/>
      <color theme="1"/>
      <name val="Times New Roman"/>
      <family val="1"/>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95">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3" fillId="5" borderId="5" xfId="0" applyFont="1" applyFill="1" applyBorder="1" applyAlignment="1">
      <alignment horizontal="center" vertical="top" wrapText="1"/>
    </xf>
    <xf numFmtId="0" fontId="9" fillId="0" borderId="8" xfId="0" applyFont="1" applyBorder="1" applyAlignment="1">
      <alignment wrapText="1"/>
    </xf>
    <xf numFmtId="0" fontId="3" fillId="0" borderId="2" xfId="0" applyFont="1" applyBorder="1" applyAlignment="1">
      <alignment horizontal="left" vertical="top" wrapText="1"/>
    </xf>
    <xf numFmtId="2" fontId="3" fillId="0" borderId="5" xfId="0" applyNumberFormat="1" applyFont="1" applyBorder="1" applyAlignment="1">
      <alignment vertical="top" wrapText="1"/>
    </xf>
    <xf numFmtId="2" fontId="5" fillId="0" borderId="5" xfId="0" applyNumberFormat="1" applyFont="1" applyBorder="1" applyAlignment="1">
      <alignment vertical="top" wrapText="1"/>
    </xf>
    <xf numFmtId="2" fontId="2" fillId="8" borderId="5" xfId="0" applyNumberFormat="1" applyFont="1" applyFill="1" applyBorder="1" applyAlignment="1">
      <alignment horizontal="center" vertical="top" wrapText="1"/>
    </xf>
    <xf numFmtId="2" fontId="2" fillId="0" borderId="5" xfId="0" applyNumberFormat="1" applyFont="1" applyBorder="1" applyAlignment="1">
      <alignment horizontal="center" vertical="top" wrapText="1"/>
    </xf>
    <xf numFmtId="2" fontId="3" fillId="5" borderId="5" xfId="0" applyNumberFormat="1" applyFont="1" applyFill="1" applyBorder="1" applyAlignment="1">
      <alignment vertical="top" wrapText="1"/>
    </xf>
    <xf numFmtId="2" fontId="2" fillId="0" borderId="5" xfId="0" applyNumberFormat="1" applyFont="1" applyBorder="1" applyAlignment="1">
      <alignment vertical="top" wrapText="1"/>
    </xf>
    <xf numFmtId="2" fontId="5" fillId="5" borderId="5" xfId="0" applyNumberFormat="1" applyFont="1" applyFill="1" applyBorder="1" applyAlignment="1">
      <alignment vertical="top" wrapText="1"/>
    </xf>
    <xf numFmtId="1" fontId="3" fillId="0" borderId="5" xfId="0" applyNumberFormat="1" applyFont="1" applyBorder="1" applyAlignment="1">
      <alignment vertical="top" wrapText="1"/>
    </xf>
    <xf numFmtId="0" fontId="3" fillId="0" borderId="8" xfId="0" applyFont="1" applyBorder="1" applyAlignment="1">
      <alignment horizontal="right" vertical="center" wrapText="1"/>
    </xf>
    <xf numFmtId="0" fontId="4" fillId="0" borderId="0" xfId="0" applyFont="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right" vertical="top" wrapText="1"/>
    </xf>
    <xf numFmtId="0" fontId="5" fillId="5" borderId="5" xfId="0" applyFont="1" applyFill="1" applyBorder="1" applyAlignment="1">
      <alignment vertical="top" wrapText="1"/>
    </xf>
    <xf numFmtId="0" fontId="3" fillId="0" borderId="0" xfId="0" applyFont="1" applyAlignment="1">
      <alignment horizontal="center" vertical="top"/>
    </xf>
    <xf numFmtId="2" fontId="2" fillId="8" borderId="0" xfId="0" applyNumberFormat="1" applyFont="1" applyFill="1" applyAlignment="1">
      <alignment horizontal="center" vertical="top" wrapText="1"/>
    </xf>
    <xf numFmtId="0" fontId="10" fillId="0" borderId="0" xfId="0" applyFont="1" applyAlignment="1">
      <alignment horizontal="justify" vertical="center"/>
    </xf>
    <xf numFmtId="0" fontId="5" fillId="3" borderId="5" xfId="0" applyFont="1" applyFill="1" applyBorder="1" applyAlignment="1">
      <alignment vertical="top" wrapText="1"/>
    </xf>
    <xf numFmtId="0" fontId="1" fillId="0" borderId="0" xfId="0" applyFont="1" applyAlignment="1">
      <alignment horizontal="lef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5" fillId="0" borderId="6" xfId="0" applyFont="1" applyBorder="1" applyAlignment="1">
      <alignment horizontal="right" vertical="top" wrapText="1"/>
    </xf>
    <xf numFmtId="0" fontId="5" fillId="0" borderId="7" xfId="0" applyFont="1" applyBorder="1" applyAlignment="1">
      <alignment horizontal="right" vertical="top" wrapText="1"/>
    </xf>
    <xf numFmtId="0" fontId="5" fillId="0" borderId="3" xfId="0" applyFont="1" applyBorder="1" applyAlignment="1">
      <alignment horizontal="right"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P40"/>
  <sheetViews>
    <sheetView zoomScale="90" zoomScaleNormal="90" workbookViewId="0">
      <pane ySplit="4" topLeftCell="A5" activePane="bottomLeft" state="frozen"/>
      <selection activeCell="B1" sqref="B1"/>
      <selection pane="bottomLeft" activeCell="E6" sqref="E6"/>
    </sheetView>
  </sheetViews>
  <sheetFormatPr defaultColWidth="8.7109375" defaultRowHeight="10.5" x14ac:dyDescent="0.25"/>
  <cols>
    <col min="1" max="1" width="6.85546875" style="1" customWidth="1"/>
    <col min="2" max="2" width="23.7109375" style="1" customWidth="1"/>
    <col min="3" max="3" width="13" style="1" customWidth="1"/>
    <col min="4" max="4" width="19" style="1" customWidth="1"/>
    <col min="5" max="5" width="14.140625" style="1" customWidth="1"/>
    <col min="6" max="6" width="11.85546875" style="1" customWidth="1"/>
    <col min="7" max="7" width="12.42578125" style="1" customWidth="1"/>
    <col min="8" max="8" width="11.85546875" style="1" customWidth="1"/>
    <col min="9" max="9" width="13.5703125" style="1" customWidth="1"/>
    <col min="10" max="10" width="18.140625" style="1" customWidth="1"/>
    <col min="11" max="11" width="36.28515625" style="1" customWidth="1"/>
    <col min="12" max="12" width="24.5703125" style="1" customWidth="1"/>
    <col min="13" max="16384" width="8.7109375" style="1"/>
  </cols>
  <sheetData>
    <row r="1" spans="1:12" ht="12" customHeight="1" x14ac:dyDescent="0.25">
      <c r="A1" s="58" t="s">
        <v>84</v>
      </c>
      <c r="B1" s="59"/>
      <c r="C1" s="59"/>
      <c r="D1" s="59"/>
      <c r="E1" s="59"/>
      <c r="F1" s="59"/>
      <c r="G1" s="59"/>
      <c r="H1" s="59"/>
      <c r="I1" s="59"/>
      <c r="J1" s="59"/>
      <c r="K1" s="59"/>
      <c r="L1" s="60"/>
    </row>
    <row r="2" spans="1:12" ht="7.5" customHeight="1" thickBot="1" x14ac:dyDescent="0.3">
      <c r="A2" s="61"/>
      <c r="B2" s="62"/>
      <c r="C2" s="62"/>
      <c r="D2" s="62"/>
      <c r="E2" s="62"/>
      <c r="F2" s="62"/>
      <c r="G2" s="62"/>
      <c r="H2" s="62"/>
      <c r="I2" s="62"/>
      <c r="J2" s="62"/>
      <c r="K2" s="62"/>
      <c r="L2" s="63"/>
    </row>
    <row r="3" spans="1:12" ht="104.25" customHeight="1" thickBot="1" x14ac:dyDescent="0.3">
      <c r="A3" s="12" t="s">
        <v>0</v>
      </c>
      <c r="B3" s="13" t="s">
        <v>59</v>
      </c>
      <c r="C3" s="13" t="s">
        <v>60</v>
      </c>
      <c r="D3" s="13" t="s">
        <v>62</v>
      </c>
      <c r="E3" s="13" t="s">
        <v>1</v>
      </c>
      <c r="F3" s="14" t="s">
        <v>2</v>
      </c>
      <c r="G3" s="14" t="s">
        <v>3</v>
      </c>
      <c r="H3" s="14" t="s">
        <v>4</v>
      </c>
      <c r="I3" s="14" t="s">
        <v>52</v>
      </c>
      <c r="J3" s="15" t="s">
        <v>85</v>
      </c>
      <c r="K3" s="13" t="s">
        <v>61</v>
      </c>
      <c r="L3" s="15" t="s">
        <v>53</v>
      </c>
    </row>
    <row r="4" spans="1:12" ht="15.75" customHeight="1" thickBot="1" x14ac:dyDescent="0.3">
      <c r="A4" s="20">
        <v>1</v>
      </c>
      <c r="B4" s="16">
        <v>2</v>
      </c>
      <c r="C4" s="16">
        <v>3</v>
      </c>
      <c r="D4" s="16">
        <v>4</v>
      </c>
      <c r="E4" s="16">
        <v>5</v>
      </c>
      <c r="F4" s="16">
        <v>6</v>
      </c>
      <c r="G4" s="16">
        <v>7</v>
      </c>
      <c r="H4" s="16">
        <v>8</v>
      </c>
      <c r="I4" s="16">
        <v>9</v>
      </c>
      <c r="J4" s="16">
        <v>10</v>
      </c>
      <c r="K4" s="16">
        <v>11</v>
      </c>
      <c r="L4" s="16">
        <v>12</v>
      </c>
    </row>
    <row r="5" spans="1:12" ht="18" customHeight="1" thickBot="1" x14ac:dyDescent="0.3">
      <c r="A5" s="17" t="s">
        <v>5</v>
      </c>
      <c r="B5" s="64" t="s">
        <v>96</v>
      </c>
      <c r="C5" s="65"/>
      <c r="D5" s="65"/>
      <c r="E5" s="65"/>
      <c r="F5" s="65"/>
      <c r="G5" s="65"/>
      <c r="H5" s="65"/>
      <c r="I5" s="65"/>
      <c r="J5" s="65"/>
      <c r="K5" s="65"/>
      <c r="L5" s="66"/>
    </row>
    <row r="6" spans="1:12" ht="404.45" customHeight="1" thickBot="1" x14ac:dyDescent="0.3">
      <c r="A6" s="2" t="s">
        <v>6</v>
      </c>
      <c r="B6" s="4" t="s">
        <v>97</v>
      </c>
      <c r="C6" s="4" t="s">
        <v>93</v>
      </c>
      <c r="D6" s="4" t="s">
        <v>100</v>
      </c>
      <c r="E6" s="5"/>
      <c r="F6" s="35"/>
      <c r="G6" s="35"/>
      <c r="H6" s="35"/>
      <c r="I6" s="35"/>
      <c r="J6" s="35"/>
      <c r="K6" s="35"/>
      <c r="L6" s="35"/>
    </row>
    <row r="7" spans="1:12" ht="113.1" customHeight="1" thickBot="1" x14ac:dyDescent="0.3">
      <c r="A7" s="2" t="s">
        <v>7</v>
      </c>
      <c r="B7" s="36"/>
      <c r="C7" s="39" t="s">
        <v>88</v>
      </c>
      <c r="D7" s="35"/>
      <c r="E7" s="4">
        <v>10</v>
      </c>
      <c r="F7" s="4">
        <f>'Išlaidos darbuotojams'!G6</f>
        <v>257.95</v>
      </c>
      <c r="G7" s="4">
        <f>'Išlaidos investicijoms'!D8</f>
        <v>0</v>
      </c>
      <c r="H7" s="4">
        <f>'Išlaidos medžiagoms'!E8</f>
        <v>0</v>
      </c>
      <c r="I7" s="4">
        <f>'Išlaidos paslaugoms'!C8</f>
        <v>0</v>
      </c>
      <c r="J7" s="40">
        <f>0.05*(F7+G7+H7+I7)</f>
        <v>12.897500000000001</v>
      </c>
      <c r="K7" s="40">
        <f>SUM(F7:J7)</f>
        <v>270.84749999999997</v>
      </c>
      <c r="L7" s="41">
        <f>K7*E7</f>
        <v>2708.4749999999995</v>
      </c>
    </row>
    <row r="8" spans="1:12" ht="50.45" customHeight="1" thickBot="1" x14ac:dyDescent="0.3">
      <c r="A8" s="2" t="s">
        <v>8</v>
      </c>
      <c r="B8" s="36"/>
      <c r="C8" s="39" t="s">
        <v>95</v>
      </c>
      <c r="D8" s="35"/>
      <c r="E8" s="4">
        <v>70</v>
      </c>
      <c r="F8" s="40">
        <f>'Išlaidos darbuotojams'!G7</f>
        <v>753.375</v>
      </c>
      <c r="G8" s="4">
        <f>'Išlaidos investicijoms'!D12</f>
        <v>0</v>
      </c>
      <c r="H8" s="4">
        <f>'Išlaidos medžiagoms'!E12</f>
        <v>0</v>
      </c>
      <c r="I8" s="4">
        <f>'Išlaidos paslaugoms'!C12</f>
        <v>0</v>
      </c>
      <c r="J8" s="40">
        <f>0.05*(F8+G8+H8+I8)</f>
        <v>37.668750000000003</v>
      </c>
      <c r="K8" s="40">
        <f>SUM(F8:J8)</f>
        <v>791.04375000000005</v>
      </c>
      <c r="L8" s="41">
        <f>K8*E8</f>
        <v>55373.0625</v>
      </c>
    </row>
    <row r="9" spans="1:12" ht="12.6" customHeight="1" thickBot="1" x14ac:dyDescent="0.3">
      <c r="A9" s="2"/>
      <c r="B9" s="67" t="s">
        <v>94</v>
      </c>
      <c r="C9" s="68"/>
      <c r="D9" s="68"/>
      <c r="E9" s="68"/>
      <c r="F9" s="68"/>
      <c r="G9" s="68"/>
      <c r="H9" s="68"/>
      <c r="I9" s="68"/>
      <c r="J9" s="68"/>
      <c r="K9" s="69"/>
      <c r="L9" s="40">
        <f>SUM(L7:L8)</f>
        <v>58081.537499999999</v>
      </c>
    </row>
    <row r="10" spans="1:12" ht="114" customHeight="1" thickBot="1" x14ac:dyDescent="0.3">
      <c r="A10" s="2" t="s">
        <v>108</v>
      </c>
      <c r="B10" s="4" t="s">
        <v>113</v>
      </c>
      <c r="C10" s="3"/>
      <c r="D10" s="4" t="s">
        <v>100</v>
      </c>
      <c r="E10" s="56">
        <v>61</v>
      </c>
      <c r="F10" s="3"/>
      <c r="G10" s="3"/>
      <c r="H10" s="3"/>
      <c r="I10" s="3"/>
      <c r="J10" s="3"/>
      <c r="K10" s="3"/>
      <c r="L10" s="35"/>
    </row>
    <row r="11" spans="1:12" ht="173.45" customHeight="1" thickBot="1" x14ac:dyDescent="0.3">
      <c r="A11" s="2" t="s">
        <v>109</v>
      </c>
      <c r="B11" s="6"/>
      <c r="C11" s="5" t="s">
        <v>101</v>
      </c>
      <c r="D11" s="3"/>
      <c r="E11" s="3"/>
      <c r="F11" s="40">
        <f>'Išlaidos darbuotojams'!G20</f>
        <v>8.111600000000001</v>
      </c>
      <c r="G11" s="47">
        <f>'Išlaidos investicijoms'!E20</f>
        <v>0</v>
      </c>
      <c r="H11" s="47">
        <f>'Išlaidos medžiagoms'!E20</f>
        <v>0</v>
      </c>
      <c r="I11" s="47">
        <f>'Išlaidos medžiagoms'!F20</f>
        <v>0</v>
      </c>
      <c r="J11" s="40">
        <f>0.05*(F11+G11+H11+I11)</f>
        <v>0.40558000000000005</v>
      </c>
      <c r="K11" s="40">
        <f>SUM(F11:J11)</f>
        <v>8.5171800000000015</v>
      </c>
      <c r="L11" s="46"/>
    </row>
    <row r="12" spans="1:12" ht="158.25" thickBot="1" x14ac:dyDescent="0.3">
      <c r="A12" s="2" t="s">
        <v>10</v>
      </c>
      <c r="B12" s="6"/>
      <c r="C12" s="5" t="s">
        <v>102</v>
      </c>
      <c r="D12" s="3"/>
      <c r="E12" s="3"/>
      <c r="F12" s="40">
        <f>'Išlaidos darbuotojams'!G25</f>
        <v>0.57940000000000003</v>
      </c>
      <c r="G12" s="47">
        <f>'Išlaidos investicijoms'!D23</f>
        <v>0</v>
      </c>
      <c r="H12" s="47">
        <f>'Išlaidos medžiagoms'!E23</f>
        <v>0</v>
      </c>
      <c r="I12" s="47">
        <f>'Išlaidos medžiagoms'!E23</f>
        <v>0</v>
      </c>
      <c r="J12" s="40">
        <f>0.05*(F12+G12+H12+I12)</f>
        <v>2.8970000000000003E-2</v>
      </c>
      <c r="K12" s="40">
        <f>SUM(F12:J12)</f>
        <v>0.60837000000000008</v>
      </c>
      <c r="L12" s="46"/>
    </row>
    <row r="13" spans="1:12" ht="11.25" thickBot="1" x14ac:dyDescent="0.3">
      <c r="A13" s="2" t="s">
        <v>9</v>
      </c>
      <c r="B13" s="6"/>
      <c r="C13" s="5" t="s">
        <v>45</v>
      </c>
      <c r="D13" s="3"/>
      <c r="E13" s="3"/>
      <c r="F13" s="8"/>
      <c r="G13" s="4"/>
      <c r="H13" s="4"/>
      <c r="I13" s="4"/>
      <c r="J13" s="4"/>
      <c r="K13" s="4"/>
      <c r="L13" s="35"/>
    </row>
    <row r="14" spans="1:12" ht="11.25" thickBot="1" x14ac:dyDescent="0.3">
      <c r="A14" s="2"/>
      <c r="B14" s="67" t="s">
        <v>107</v>
      </c>
      <c r="C14" s="68"/>
      <c r="D14" s="68"/>
      <c r="E14" s="68"/>
      <c r="F14" s="68"/>
      <c r="G14" s="68"/>
      <c r="H14" s="68"/>
      <c r="I14" s="68"/>
      <c r="J14" s="68"/>
      <c r="K14" s="69"/>
      <c r="L14" s="41">
        <f>SUM(K11:K12)*E10</f>
        <v>556.6585500000001</v>
      </c>
    </row>
    <row r="15" spans="1:12" ht="11.25" thickBot="1" x14ac:dyDescent="0.3">
      <c r="A15" s="2"/>
      <c r="B15" s="4" t="s">
        <v>9</v>
      </c>
      <c r="C15" s="4"/>
      <c r="D15" s="4"/>
      <c r="E15" s="4"/>
      <c r="F15" s="4"/>
      <c r="G15" s="4"/>
      <c r="H15" s="4"/>
      <c r="I15" s="4"/>
      <c r="J15" s="4"/>
      <c r="K15" s="4"/>
      <c r="L15" s="4" t="s">
        <v>9</v>
      </c>
    </row>
    <row r="16" spans="1:12" ht="12" customHeight="1" thickBot="1" x14ac:dyDescent="0.3">
      <c r="A16" s="2"/>
      <c r="B16" s="70" t="s">
        <v>63</v>
      </c>
      <c r="C16" s="71"/>
      <c r="D16" s="71"/>
      <c r="E16" s="71"/>
      <c r="F16" s="71"/>
      <c r="G16" s="71"/>
      <c r="H16" s="71"/>
      <c r="I16" s="71"/>
      <c r="J16" s="71"/>
      <c r="K16" s="72"/>
      <c r="L16" s="43">
        <f>SUM(L9,L14)</f>
        <v>58638.196049999999</v>
      </c>
    </row>
    <row r="17" spans="1:16" s="19" customFormat="1" ht="15.75" customHeight="1" thickBot="1" x14ac:dyDescent="0.3">
      <c r="A17" s="18" t="s">
        <v>46</v>
      </c>
      <c r="B17" s="73" t="s">
        <v>98</v>
      </c>
      <c r="C17" s="74"/>
      <c r="D17" s="74"/>
      <c r="E17" s="74"/>
      <c r="F17" s="74"/>
      <c r="G17" s="74"/>
      <c r="H17" s="74"/>
      <c r="I17" s="74"/>
      <c r="J17" s="74"/>
      <c r="K17" s="74"/>
      <c r="L17" s="75"/>
    </row>
    <row r="18" spans="1:16" ht="42.75" thickBot="1" x14ac:dyDescent="0.3">
      <c r="A18" s="2" t="s">
        <v>47</v>
      </c>
      <c r="B18" s="4" t="s">
        <v>120</v>
      </c>
      <c r="C18" s="35"/>
      <c r="D18" s="4"/>
      <c r="E18" s="5">
        <v>0</v>
      </c>
      <c r="F18" s="3"/>
      <c r="G18" s="3"/>
      <c r="H18" s="3"/>
      <c r="I18" s="3"/>
      <c r="J18" s="3"/>
      <c r="K18" s="3"/>
      <c r="L18" s="3"/>
    </row>
    <row r="19" spans="1:16" ht="11.25" thickBot="1" x14ac:dyDescent="0.3">
      <c r="A19" s="2" t="s">
        <v>48</v>
      </c>
      <c r="B19" s="6"/>
      <c r="C19" s="5" t="s">
        <v>89</v>
      </c>
      <c r="D19" s="3"/>
      <c r="E19" s="3"/>
      <c r="F19" s="4">
        <f>'Išlaidos darbuotojams'!G39</f>
        <v>0</v>
      </c>
      <c r="G19" s="4">
        <f>'Išlaidos investicijoms'!D37</f>
        <v>0</v>
      </c>
      <c r="H19" s="4">
        <f>'Išlaidos medžiagoms'!E40</f>
        <v>0</v>
      </c>
      <c r="I19" s="4">
        <f>'Išlaidos paslaugoms'!C39</f>
        <v>0</v>
      </c>
      <c r="J19" s="4">
        <f>0.05*(F19+G19+H19+I19)</f>
        <v>0</v>
      </c>
      <c r="K19" s="4">
        <f>SUM(F19:J19)</f>
        <v>0</v>
      </c>
      <c r="L19" s="3"/>
    </row>
    <row r="20" spans="1:16" ht="18.95" customHeight="1" thickBot="1" x14ac:dyDescent="0.3">
      <c r="A20" s="2"/>
      <c r="B20" s="67" t="s">
        <v>90</v>
      </c>
      <c r="C20" s="68"/>
      <c r="D20" s="68"/>
      <c r="E20" s="68"/>
      <c r="F20" s="68"/>
      <c r="G20" s="68"/>
      <c r="H20" s="68"/>
      <c r="I20" s="68"/>
      <c r="J20" s="68"/>
      <c r="K20" s="69"/>
      <c r="L20" s="9">
        <f>SUM(K19:K19)*E18</f>
        <v>0</v>
      </c>
    </row>
    <row r="21" spans="1:16" ht="61.5" customHeight="1" thickBot="1" x14ac:dyDescent="0.3">
      <c r="A21" s="2" t="s">
        <v>49</v>
      </c>
      <c r="B21" s="4" t="s">
        <v>105</v>
      </c>
      <c r="C21" s="35"/>
      <c r="D21" s="4"/>
      <c r="E21" s="5">
        <v>0</v>
      </c>
      <c r="F21" s="35"/>
      <c r="G21" s="35"/>
      <c r="H21" s="35"/>
      <c r="I21" s="35"/>
      <c r="J21" s="35"/>
      <c r="K21" s="35"/>
      <c r="L21" s="35"/>
    </row>
    <row r="22" spans="1:16" ht="95.25" thickBot="1" x14ac:dyDescent="0.3">
      <c r="A22" s="2" t="s">
        <v>50</v>
      </c>
      <c r="B22" s="36"/>
      <c r="C22" s="5" t="s">
        <v>106</v>
      </c>
      <c r="D22" s="35"/>
      <c r="E22" s="35"/>
      <c r="F22" s="4">
        <f>'Išlaidos darbuotojams'!G51</f>
        <v>0</v>
      </c>
      <c r="G22" s="4">
        <f>'Išlaidos investicijoms'!D48</f>
        <v>0</v>
      </c>
      <c r="H22" s="4">
        <f>'Išlaidos medžiagoms'!E51</f>
        <v>0</v>
      </c>
      <c r="I22" s="4">
        <f>'Išlaidos paslaugoms'!C50</f>
        <v>0</v>
      </c>
      <c r="J22" s="4">
        <f>0.05*(F22+G22+H22+I22)</f>
        <v>0</v>
      </c>
      <c r="K22" s="4">
        <f>SUM(F22:J22)</f>
        <v>0</v>
      </c>
      <c r="L22" s="35"/>
    </row>
    <row r="23" spans="1:16" ht="11.25" thickBot="1" x14ac:dyDescent="0.3">
      <c r="A23" s="2" t="s">
        <v>51</v>
      </c>
      <c r="B23" s="36"/>
      <c r="C23" s="5" t="s">
        <v>11</v>
      </c>
      <c r="D23" s="35"/>
      <c r="E23" s="35"/>
      <c r="F23" s="4">
        <f>'Išlaidos darbuotojams'!G56</f>
        <v>0</v>
      </c>
      <c r="G23" s="4">
        <f>'Išlaidos investicijoms'!D52</f>
        <v>0</v>
      </c>
      <c r="H23" s="4">
        <f>'Išlaidos medžiagoms'!E55</f>
        <v>0</v>
      </c>
      <c r="I23" s="4">
        <f>'Išlaidos paslaugoms'!C54</f>
        <v>0</v>
      </c>
      <c r="J23" s="4">
        <f>0.05*(F23+G23+H23+I23)</f>
        <v>0</v>
      </c>
      <c r="K23" s="4">
        <f>SUM(F23:J23)</f>
        <v>0</v>
      </c>
      <c r="L23" s="35"/>
    </row>
    <row r="24" spans="1:16" ht="11.25" thickBot="1" x14ac:dyDescent="0.3">
      <c r="A24" s="2" t="s">
        <v>9</v>
      </c>
      <c r="B24" s="36"/>
      <c r="C24" s="5" t="s">
        <v>9</v>
      </c>
      <c r="D24" s="35"/>
      <c r="E24" s="35"/>
      <c r="F24" s="8"/>
      <c r="G24" s="4"/>
      <c r="H24" s="4"/>
      <c r="I24" s="4"/>
      <c r="J24" s="4"/>
      <c r="K24" s="4"/>
      <c r="L24" s="35"/>
    </row>
    <row r="25" spans="1:16" ht="11.25" thickBot="1" x14ac:dyDescent="0.3">
      <c r="A25" s="2"/>
      <c r="B25" s="67" t="s">
        <v>110</v>
      </c>
      <c r="C25" s="68"/>
      <c r="D25" s="68"/>
      <c r="E25" s="68"/>
      <c r="F25" s="68"/>
      <c r="G25" s="68"/>
      <c r="H25" s="68"/>
      <c r="I25" s="68"/>
      <c r="J25" s="68"/>
      <c r="K25" s="69"/>
      <c r="L25" s="9">
        <f>SUM(K22:K23)*E21</f>
        <v>0</v>
      </c>
    </row>
    <row r="26" spans="1:16" ht="12" customHeight="1" thickBot="1" x14ac:dyDescent="0.3">
      <c r="A26" s="2"/>
      <c r="B26" s="4" t="s">
        <v>9</v>
      </c>
      <c r="C26" s="4"/>
      <c r="D26" s="4"/>
      <c r="E26" s="4"/>
      <c r="F26" s="4"/>
      <c r="G26" s="4"/>
      <c r="H26" s="4"/>
      <c r="I26" s="4"/>
      <c r="J26" s="4"/>
      <c r="K26" s="4"/>
      <c r="L26" s="4"/>
    </row>
    <row r="27" spans="1:16" ht="12" customHeight="1" thickBot="1" x14ac:dyDescent="0.3">
      <c r="A27" s="2"/>
      <c r="B27" s="70" t="s">
        <v>64</v>
      </c>
      <c r="C27" s="71"/>
      <c r="D27" s="71"/>
      <c r="E27" s="71"/>
      <c r="F27" s="71"/>
      <c r="G27" s="71"/>
      <c r="H27" s="71"/>
      <c r="I27" s="71"/>
      <c r="J27" s="71"/>
      <c r="K27" s="72"/>
      <c r="L27" s="10">
        <f>SUM(L20,L25)</f>
        <v>0</v>
      </c>
    </row>
    <row r="28" spans="1:16" ht="11.25" thickBot="1" x14ac:dyDescent="0.3">
      <c r="A28" s="2"/>
      <c r="B28" s="70" t="s">
        <v>65</v>
      </c>
      <c r="C28" s="71"/>
      <c r="D28" s="71"/>
      <c r="E28" s="71"/>
      <c r="F28" s="71"/>
      <c r="G28" s="71"/>
      <c r="H28" s="71"/>
      <c r="I28" s="71"/>
      <c r="J28" s="71"/>
      <c r="K28" s="72"/>
      <c r="L28" s="42">
        <f>+L27-L16</f>
        <v>-58638.196049999999</v>
      </c>
    </row>
    <row r="29" spans="1:16" x14ac:dyDescent="0.25">
      <c r="A29" s="53"/>
      <c r="B29" s="25"/>
      <c r="C29" s="25"/>
      <c r="D29" s="25"/>
      <c r="E29" s="25"/>
      <c r="F29" s="25"/>
      <c r="G29" s="25"/>
      <c r="H29" s="25"/>
      <c r="I29" s="25"/>
      <c r="J29" s="25"/>
      <c r="K29" s="25"/>
      <c r="L29" s="54"/>
    </row>
    <row r="30" spans="1:16" ht="24.95" customHeight="1" x14ac:dyDescent="0.25">
      <c r="A30" s="57" t="s">
        <v>118</v>
      </c>
      <c r="B30" s="57"/>
      <c r="C30" s="57"/>
      <c r="D30" s="57"/>
      <c r="E30" s="57"/>
      <c r="F30" s="57"/>
      <c r="G30" s="57"/>
      <c r="H30" s="57"/>
      <c r="I30" s="57"/>
      <c r="J30" s="57"/>
      <c r="K30" s="57"/>
      <c r="L30" s="57"/>
      <c r="M30" s="57"/>
      <c r="N30" s="57"/>
      <c r="O30" s="57"/>
      <c r="P30" s="57"/>
    </row>
    <row r="31" spans="1:16" x14ac:dyDescent="0.25">
      <c r="A31" s="1" t="s">
        <v>119</v>
      </c>
    </row>
    <row r="34" spans="1:10" ht="15" x14ac:dyDescent="0.25">
      <c r="A34" s="1" t="s">
        <v>116</v>
      </c>
      <c r="F34"/>
      <c r="G34"/>
      <c r="H34"/>
      <c r="I34"/>
      <c r="J34"/>
    </row>
    <row r="35" spans="1:10" ht="15" x14ac:dyDescent="0.25">
      <c r="F35"/>
      <c r="G35"/>
      <c r="H35"/>
      <c r="I35"/>
      <c r="J35"/>
    </row>
    <row r="36" spans="1:10" ht="14.45" customHeight="1" x14ac:dyDescent="0.25">
      <c r="A36" s="1" t="s">
        <v>115</v>
      </c>
      <c r="F36"/>
      <c r="G36" s="55" t="s">
        <v>114</v>
      </c>
      <c r="H36"/>
      <c r="I36"/>
    </row>
    <row r="38" spans="1:10" x14ac:dyDescent="0.25">
      <c r="A38" s="1" t="s">
        <v>117</v>
      </c>
    </row>
    <row r="40" spans="1:10" ht="12.75" x14ac:dyDescent="0.25">
      <c r="B40" s="55"/>
    </row>
  </sheetData>
  <mergeCells count="11">
    <mergeCell ref="A30:P30"/>
    <mergeCell ref="A1:L2"/>
    <mergeCell ref="B5:L5"/>
    <mergeCell ref="B9:K9"/>
    <mergeCell ref="B28:K28"/>
    <mergeCell ref="B14:K14"/>
    <mergeCell ref="B16:K16"/>
    <mergeCell ref="B17:L17"/>
    <mergeCell ref="B20:K20"/>
    <mergeCell ref="B25:K25"/>
    <mergeCell ref="B27:K27"/>
  </mergeCells>
  <pageMargins left="0" right="0" top="0.19685039370078741" bottom="0.19685039370078741" header="0.31496062992125984" footer="0.31496062992125984"/>
  <pageSetup paperSize="9" orientation="landscape" r:id="rId1"/>
  <ignoredErrors>
    <ignoredError sqref="A5 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57"/>
  <sheetViews>
    <sheetView topLeftCell="A2" zoomScaleNormal="100" workbookViewId="0">
      <selection activeCell="M16" sqref="M16"/>
    </sheetView>
  </sheetViews>
  <sheetFormatPr defaultColWidth="8.7109375" defaultRowHeight="10.5" x14ac:dyDescent="0.25"/>
  <cols>
    <col min="1" max="1" width="30.7109375" style="1" customWidth="1"/>
    <col min="2" max="2" width="12.85546875" style="1" customWidth="1"/>
    <col min="3" max="3" width="11.140625" style="1" customWidth="1"/>
    <col min="4" max="4" width="26.5703125" style="1" customWidth="1"/>
    <col min="5" max="5" width="25" style="1" customWidth="1"/>
    <col min="6" max="6" width="10.7109375" style="1" bestFit="1" customWidth="1"/>
    <col min="7" max="7" width="13.85546875" style="1" customWidth="1"/>
    <col min="8" max="16384" width="8.7109375" style="1"/>
  </cols>
  <sheetData>
    <row r="1" spans="1:7" ht="18" customHeight="1" thickBot="1" x14ac:dyDescent="0.3">
      <c r="A1" s="76" t="s">
        <v>111</v>
      </c>
      <c r="B1" s="77"/>
      <c r="C1" s="77"/>
      <c r="D1" s="77"/>
      <c r="E1" s="77"/>
      <c r="F1" s="77"/>
      <c r="G1" s="78"/>
    </row>
    <row r="2" spans="1:7" ht="57.75" customHeight="1" thickBot="1" x14ac:dyDescent="0.3">
      <c r="A2" s="27" t="s">
        <v>75</v>
      </c>
      <c r="B2" s="28" t="s">
        <v>13</v>
      </c>
      <c r="C2" s="28" t="s">
        <v>14</v>
      </c>
      <c r="D2" s="28" t="s">
        <v>66</v>
      </c>
      <c r="E2" s="28" t="s">
        <v>67</v>
      </c>
      <c r="F2" s="28" t="s">
        <v>15</v>
      </c>
      <c r="G2" s="28" t="s">
        <v>68</v>
      </c>
    </row>
    <row r="3" spans="1:7" ht="11.25" thickBot="1" x14ac:dyDescent="0.3">
      <c r="A3" s="29">
        <v>1</v>
      </c>
      <c r="B3" s="30">
        <v>2</v>
      </c>
      <c r="C3" s="29">
        <v>3</v>
      </c>
      <c r="D3" s="30">
        <v>4</v>
      </c>
      <c r="E3" s="29">
        <v>5</v>
      </c>
      <c r="F3" s="30">
        <v>6</v>
      </c>
      <c r="G3" s="29">
        <v>7</v>
      </c>
    </row>
    <row r="4" spans="1:7" ht="116.1" customHeight="1" thickBot="1" x14ac:dyDescent="0.3">
      <c r="A4" s="49" t="str">
        <f>'PI skaičiuoklė'!B6</f>
        <v>25 straipsnio 4 dalis
Pagrindas skirti profesinės reabilitacijos išmoką yra Asmens su negalia teisių apsaugos agentūros sprendimas dėl profesinės reabilitacijos paslaugų poreikio nustatymo ir profesinės reabilitacijos pažymėjimas, išduotas vadovaujantis socialinės apsaugos ir darbo ministro tvirtinamomis Profesinės reabilitacijos pažymėjimų išdavimo taisyklėmis.</v>
      </c>
      <c r="B4" s="35"/>
      <c r="C4" s="37"/>
      <c r="D4" s="37"/>
      <c r="E4" s="37"/>
      <c r="F4" s="37"/>
      <c r="G4" s="37"/>
    </row>
    <row r="5" spans="1:7" ht="32.25" thickBot="1" x14ac:dyDescent="0.3">
      <c r="A5" s="48" t="s">
        <v>99</v>
      </c>
      <c r="B5" s="3"/>
      <c r="C5" s="22"/>
      <c r="D5" s="22"/>
      <c r="E5" s="22"/>
      <c r="F5" s="22"/>
      <c r="G5" s="22"/>
    </row>
    <row r="6" spans="1:7" ht="53.1" customHeight="1" thickBot="1" x14ac:dyDescent="0.25">
      <c r="A6" s="38"/>
      <c r="B6" s="4" t="s">
        <v>86</v>
      </c>
      <c r="C6" s="4">
        <v>1</v>
      </c>
      <c r="D6" s="4">
        <v>14.74</v>
      </c>
      <c r="E6" s="4">
        <v>0.25</v>
      </c>
      <c r="F6" s="4">
        <v>70</v>
      </c>
      <c r="G6" s="40">
        <f>+C6*D6*E6*F6</f>
        <v>257.95</v>
      </c>
    </row>
    <row r="7" spans="1:7" ht="21.75" thickBot="1" x14ac:dyDescent="0.3">
      <c r="A7" s="11"/>
      <c r="B7" s="4" t="s">
        <v>87</v>
      </c>
      <c r="C7" s="4">
        <v>1</v>
      </c>
      <c r="D7" s="4">
        <v>14.35</v>
      </c>
      <c r="E7" s="4">
        <v>0.25</v>
      </c>
      <c r="F7" s="4">
        <v>210</v>
      </c>
      <c r="G7" s="40">
        <f t="shared" ref="G7" si="0">+C7*D7*E7*F7</f>
        <v>753.375</v>
      </c>
    </row>
    <row r="8" spans="1:7" ht="14.1" customHeight="1" thickBot="1" x14ac:dyDescent="0.3">
      <c r="A8" s="67" t="s">
        <v>91</v>
      </c>
      <c r="B8" s="68"/>
      <c r="C8" s="68"/>
      <c r="D8" s="68"/>
      <c r="E8" s="68"/>
      <c r="F8" s="69"/>
      <c r="G8" s="40">
        <f>SUM(G6:G7)</f>
        <v>1011.325</v>
      </c>
    </row>
    <row r="9" spans="1:7" ht="11.25" thickBot="1" x14ac:dyDescent="0.3">
      <c r="A9" s="7"/>
      <c r="B9" s="35"/>
      <c r="C9" s="35"/>
      <c r="D9" s="35"/>
      <c r="E9" s="35"/>
      <c r="F9" s="35"/>
      <c r="G9" s="44"/>
    </row>
    <row r="10" spans="1:7" ht="11.25" thickBot="1" x14ac:dyDescent="0.3">
      <c r="A10" s="23"/>
      <c r="B10" s="4" t="s">
        <v>18</v>
      </c>
      <c r="C10" s="4">
        <v>0</v>
      </c>
      <c r="D10" s="4">
        <v>0</v>
      </c>
      <c r="E10" s="4">
        <v>0</v>
      </c>
      <c r="F10" s="4">
        <v>0</v>
      </c>
      <c r="G10" s="40">
        <f>+C10*D10*E10*F10</f>
        <v>0</v>
      </c>
    </row>
    <row r="11" spans="1:7" ht="11.25" thickBot="1" x14ac:dyDescent="0.3">
      <c r="A11" s="11"/>
      <c r="B11" s="4" t="s">
        <v>19</v>
      </c>
      <c r="C11" s="4">
        <v>0</v>
      </c>
      <c r="D11" s="4">
        <v>0</v>
      </c>
      <c r="E11" s="4">
        <v>0</v>
      </c>
      <c r="F11" s="4">
        <v>0</v>
      </c>
      <c r="G11" s="40">
        <f t="shared" ref="G11" si="1">+C11*D11*E11*F11</f>
        <v>0</v>
      </c>
    </row>
    <row r="12" spans="1:7" ht="11.25" thickBot="1" x14ac:dyDescent="0.3">
      <c r="A12" s="11"/>
      <c r="B12" s="4" t="s">
        <v>9</v>
      </c>
      <c r="C12" s="4"/>
      <c r="D12" s="4"/>
      <c r="E12" s="4"/>
      <c r="F12" s="4"/>
      <c r="G12" s="40"/>
    </row>
    <row r="13" spans="1:7" ht="11.25" thickBot="1" x14ac:dyDescent="0.3">
      <c r="A13" s="67"/>
      <c r="B13" s="68"/>
      <c r="C13" s="68"/>
      <c r="D13" s="68"/>
      <c r="E13" s="68"/>
      <c r="F13" s="69"/>
      <c r="G13" s="40">
        <f>SUM(G10:G12)</f>
        <v>0</v>
      </c>
    </row>
    <row r="14" spans="1:7" ht="22.5" customHeight="1" thickBot="1" x14ac:dyDescent="0.3">
      <c r="A14" s="70" t="s">
        <v>92</v>
      </c>
      <c r="B14" s="71"/>
      <c r="C14" s="71"/>
      <c r="D14" s="71"/>
      <c r="E14" s="71"/>
      <c r="F14" s="72"/>
      <c r="G14" s="45">
        <f>SUM(G8,G13)</f>
        <v>1011.325</v>
      </c>
    </row>
    <row r="15" spans="1:7" ht="70.5" customHeight="1" thickBot="1" x14ac:dyDescent="0.3">
      <c r="A15" s="21" t="str">
        <f>'PI skaičiuoklė'!B10</f>
        <v xml:space="preserve">17 straipsnio 3 dalis     Moterims, pagimdžiusioms 22–30 nėštumo savaitę, motinystės išmoka mokama už 28 kalendorines dienas po gimdymo. Jeigu kūdikis gyvena 28 paras ir ilgiau, išmoka mokama už 126 kalendorines dienas po gimdymo. </v>
      </c>
      <c r="B15" s="35"/>
      <c r="C15" s="35"/>
      <c r="D15" s="35"/>
      <c r="E15" s="35"/>
      <c r="F15" s="35"/>
      <c r="G15" s="35"/>
    </row>
    <row r="16" spans="1:7" ht="51.6" customHeight="1" thickBot="1" x14ac:dyDescent="0.3">
      <c r="A16" s="7" t="str">
        <f>'PI skaičiuoklė'!C11</f>
        <v>Jei kūdikis gyvena 28 dienas ir ilgiau, gydytojas priima gimdyvę ir užpildo medicinos dokumentus dėl elektroninio nėštumo ir gimdymo atostogų pažymėjimo pratęsimo</v>
      </c>
      <c r="B16" s="35"/>
      <c r="C16" s="35"/>
      <c r="D16" s="35"/>
      <c r="E16" s="35"/>
      <c r="F16" s="35"/>
      <c r="G16" s="35"/>
    </row>
    <row r="17" spans="1:7" ht="11.25" thickBot="1" x14ac:dyDescent="0.3">
      <c r="A17" s="50"/>
      <c r="B17" s="9" t="s">
        <v>103</v>
      </c>
      <c r="C17" s="9">
        <v>1</v>
      </c>
      <c r="D17" s="9">
        <v>28.97</v>
      </c>
      <c r="E17" s="9">
        <v>0.28000000000000003</v>
      </c>
      <c r="F17" s="9">
        <v>1</v>
      </c>
      <c r="G17" s="40">
        <f t="shared" ref="G17:G18" si="2">+C17*D17*E17*F17</f>
        <v>8.111600000000001</v>
      </c>
    </row>
    <row r="18" spans="1:7" ht="11.25" thickBot="1" x14ac:dyDescent="0.3">
      <c r="A18" s="50"/>
      <c r="B18" s="9" t="s">
        <v>21</v>
      </c>
      <c r="C18" s="9">
        <v>0</v>
      </c>
      <c r="D18" s="9">
        <v>0</v>
      </c>
      <c r="E18" s="9">
        <v>0</v>
      </c>
      <c r="F18" s="9">
        <v>0</v>
      </c>
      <c r="G18" s="4">
        <f t="shared" si="2"/>
        <v>0</v>
      </c>
    </row>
    <row r="19" spans="1:7" ht="11.25" thickBot="1" x14ac:dyDescent="0.3">
      <c r="A19" s="50"/>
      <c r="B19" s="9" t="s">
        <v>9</v>
      </c>
      <c r="C19" s="9"/>
      <c r="D19" s="9"/>
      <c r="E19" s="9"/>
      <c r="F19" s="9"/>
      <c r="G19" s="4"/>
    </row>
    <row r="20" spans="1:7" ht="11.25" thickBot="1" x14ac:dyDescent="0.3">
      <c r="A20" s="82" t="s">
        <v>72</v>
      </c>
      <c r="B20" s="83"/>
      <c r="C20" s="83"/>
      <c r="D20" s="83"/>
      <c r="E20" s="83"/>
      <c r="F20" s="84"/>
      <c r="G20" s="40">
        <f>SUM(G17:G19)</f>
        <v>8.111600000000001</v>
      </c>
    </row>
    <row r="21" spans="1:7" ht="52.5" customHeight="1" thickBot="1" x14ac:dyDescent="0.3">
      <c r="A21" s="51" t="str">
        <f>'PI skaičiuoklė'!C12</f>
        <v>Jei kūdikis gyvena 28 dienas ir ilgiau, gydytojas išduoda papildomą elektroninį nėštumo ir gimdymo atostogų pažymėjimą 98 kalendorinėms dienoms</v>
      </c>
      <c r="B21" s="52"/>
      <c r="C21" s="52"/>
      <c r="D21" s="52"/>
      <c r="E21" s="52"/>
      <c r="F21" s="52"/>
      <c r="G21" s="35"/>
    </row>
    <row r="22" spans="1:7" ht="11.25" thickBot="1" x14ac:dyDescent="0.3">
      <c r="A22" s="50"/>
      <c r="B22" s="9" t="s">
        <v>103</v>
      </c>
      <c r="C22" s="9">
        <v>1</v>
      </c>
      <c r="D22" s="9">
        <v>28.97</v>
      </c>
      <c r="E22" s="9">
        <v>0.02</v>
      </c>
      <c r="F22" s="9">
        <v>1</v>
      </c>
      <c r="G22" s="40">
        <f t="shared" ref="G22:G23" si="3">+C22*D22*E22*F22</f>
        <v>0.57940000000000003</v>
      </c>
    </row>
    <row r="23" spans="1:7" ht="11.25" thickBot="1" x14ac:dyDescent="0.3">
      <c r="A23" s="50"/>
      <c r="B23" s="9" t="s">
        <v>23</v>
      </c>
      <c r="C23" s="9">
        <v>0</v>
      </c>
      <c r="D23" s="9">
        <v>0</v>
      </c>
      <c r="E23" s="9">
        <v>0</v>
      </c>
      <c r="F23" s="9">
        <v>0</v>
      </c>
      <c r="G23" s="4">
        <f t="shared" si="3"/>
        <v>0</v>
      </c>
    </row>
    <row r="24" spans="1:7" ht="11.25" thickBot="1" x14ac:dyDescent="0.3">
      <c r="A24" s="11"/>
      <c r="B24" s="4" t="s">
        <v>9</v>
      </c>
      <c r="C24" s="4"/>
      <c r="D24" s="4"/>
      <c r="E24" s="4"/>
      <c r="F24" s="4"/>
      <c r="G24" s="4"/>
    </row>
    <row r="25" spans="1:7" ht="11.25" thickBot="1" x14ac:dyDescent="0.3">
      <c r="A25" s="67" t="s">
        <v>73</v>
      </c>
      <c r="B25" s="68"/>
      <c r="C25" s="68"/>
      <c r="D25" s="68"/>
      <c r="E25" s="68"/>
      <c r="F25" s="69"/>
      <c r="G25" s="40">
        <f>SUM(G22:G24)</f>
        <v>0.57940000000000003</v>
      </c>
    </row>
    <row r="26" spans="1:7" ht="11.25" thickBot="1" x14ac:dyDescent="0.3">
      <c r="A26" s="70" t="s">
        <v>104</v>
      </c>
      <c r="B26" s="71"/>
      <c r="C26" s="71"/>
      <c r="D26" s="71"/>
      <c r="E26" s="71"/>
      <c r="F26" s="72"/>
      <c r="G26" s="45">
        <f>SUM(G20,G25)</f>
        <v>8.6910000000000007</v>
      </c>
    </row>
    <row r="27" spans="1:7" x14ac:dyDescent="0.25">
      <c r="A27" s="25"/>
      <c r="B27" s="25"/>
      <c r="C27" s="25"/>
      <c r="D27" s="25"/>
      <c r="E27" s="25"/>
      <c r="F27" s="25"/>
      <c r="G27" s="26"/>
    </row>
    <row r="28" spans="1:7" x14ac:dyDescent="0.25">
      <c r="A28" s="25"/>
      <c r="B28" s="25"/>
      <c r="C28" s="25"/>
      <c r="D28" s="25"/>
      <c r="E28" s="25"/>
      <c r="F28" s="25"/>
      <c r="G28" s="26"/>
    </row>
    <row r="30" spans="1:7" ht="11.25" thickBot="1" x14ac:dyDescent="0.3"/>
    <row r="31" spans="1:7" ht="21" customHeight="1" thickBot="1" x14ac:dyDescent="0.3">
      <c r="A31" s="79" t="s">
        <v>112</v>
      </c>
      <c r="B31" s="80"/>
      <c r="C31" s="80"/>
      <c r="D31" s="80"/>
      <c r="E31" s="80"/>
      <c r="F31" s="80"/>
      <c r="G31" s="81"/>
    </row>
    <row r="32" spans="1:7" ht="59.25" customHeight="1" thickBot="1" x14ac:dyDescent="0.3">
      <c r="A32" s="27" t="s">
        <v>76</v>
      </c>
      <c r="B32" s="28" t="s">
        <v>13</v>
      </c>
      <c r="C32" s="28" t="s">
        <v>14</v>
      </c>
      <c r="D32" s="28" t="s">
        <v>66</v>
      </c>
      <c r="E32" s="28" t="s">
        <v>67</v>
      </c>
      <c r="F32" s="28" t="s">
        <v>15</v>
      </c>
      <c r="G32" s="28" t="s">
        <v>68</v>
      </c>
    </row>
    <row r="33" spans="1:7" ht="11.25" thickBot="1" x14ac:dyDescent="0.3">
      <c r="A33" s="29">
        <v>1</v>
      </c>
      <c r="B33" s="30">
        <v>2</v>
      </c>
      <c r="C33" s="29">
        <v>3</v>
      </c>
      <c r="D33" s="30">
        <v>4</v>
      </c>
      <c r="E33" s="29">
        <v>5</v>
      </c>
      <c r="F33" s="30">
        <v>6</v>
      </c>
      <c r="G33" s="29">
        <v>7</v>
      </c>
    </row>
    <row r="34" spans="1:7" ht="29.25" customHeight="1" thickBot="1" x14ac:dyDescent="0.3">
      <c r="A34" s="21" t="str">
        <f>'PI skaičiuoklė'!B18</f>
        <v>6 straipsnis. 25 straipsnio pakeitimas
Pripažinti netekusia galios 25 straipsnio 4 dalį.</v>
      </c>
      <c r="B34" s="3"/>
      <c r="C34" s="22"/>
      <c r="D34" s="22"/>
      <c r="E34" s="22"/>
      <c r="F34" s="22"/>
      <c r="G34" s="22"/>
    </row>
    <row r="35" spans="1:7" ht="11.25" thickBot="1" x14ac:dyDescent="0.3">
      <c r="A35" s="7" t="str">
        <f>'PI skaičiuoklė'!C19</f>
        <v>Nėra</v>
      </c>
      <c r="B35" s="3"/>
      <c r="C35" s="22"/>
      <c r="D35" s="22"/>
      <c r="E35" s="22"/>
      <c r="F35" s="22"/>
      <c r="G35" s="22"/>
    </row>
    <row r="36" spans="1:7" ht="11.25" thickBot="1" x14ac:dyDescent="0.3">
      <c r="A36" s="23"/>
      <c r="B36" s="4" t="s">
        <v>16</v>
      </c>
      <c r="C36" s="4"/>
      <c r="D36" s="4"/>
      <c r="E36" s="4"/>
      <c r="F36" s="4"/>
      <c r="G36" s="4">
        <f>+C36*D36*E36*F36</f>
        <v>0</v>
      </c>
    </row>
    <row r="37" spans="1:7" ht="11.25" thickBot="1" x14ac:dyDescent="0.3">
      <c r="A37" s="11"/>
      <c r="B37" s="4" t="s">
        <v>17</v>
      </c>
      <c r="C37" s="4"/>
      <c r="D37" s="4"/>
      <c r="E37" s="4"/>
      <c r="F37" s="4"/>
      <c r="G37" s="4">
        <f t="shared" ref="G37" si="4">+C37*D37*E37*F37</f>
        <v>0</v>
      </c>
    </row>
    <row r="38" spans="1:7" ht="11.25" thickBot="1" x14ac:dyDescent="0.3">
      <c r="A38" s="11"/>
      <c r="B38" s="4" t="s">
        <v>9</v>
      </c>
      <c r="C38" s="4"/>
      <c r="D38" s="4"/>
      <c r="E38" s="4"/>
      <c r="F38" s="4"/>
      <c r="G38" s="4"/>
    </row>
    <row r="39" spans="1:7" ht="11.25" thickBot="1" x14ac:dyDescent="0.3">
      <c r="A39" s="67" t="s">
        <v>69</v>
      </c>
      <c r="B39" s="68"/>
      <c r="C39" s="68"/>
      <c r="D39" s="68"/>
      <c r="E39" s="68"/>
      <c r="F39" s="69"/>
      <c r="G39" s="4">
        <f>SUM(G36:G38)</f>
        <v>0</v>
      </c>
    </row>
    <row r="40" spans="1:7" ht="11.25" thickBot="1" x14ac:dyDescent="0.3">
      <c r="A40" s="7"/>
      <c r="B40" s="35"/>
      <c r="C40" s="35"/>
      <c r="D40" s="35"/>
      <c r="E40" s="35"/>
      <c r="F40" s="35"/>
      <c r="G40" s="35"/>
    </row>
    <row r="41" spans="1:7" ht="11.25" thickBot="1" x14ac:dyDescent="0.3">
      <c r="A41" s="23"/>
      <c r="B41" s="4" t="s">
        <v>18</v>
      </c>
      <c r="C41" s="4">
        <v>0</v>
      </c>
      <c r="D41" s="4">
        <v>0</v>
      </c>
      <c r="E41" s="4">
        <v>0</v>
      </c>
      <c r="F41" s="4">
        <v>0</v>
      </c>
      <c r="G41" s="4">
        <f>+C41*D41*E41*F41</f>
        <v>0</v>
      </c>
    </row>
    <row r="42" spans="1:7" ht="11.25" thickBot="1" x14ac:dyDescent="0.3">
      <c r="A42" s="11"/>
      <c r="B42" s="4" t="s">
        <v>19</v>
      </c>
      <c r="C42" s="4">
        <v>0</v>
      </c>
      <c r="D42" s="4">
        <v>0</v>
      </c>
      <c r="E42" s="4">
        <v>0</v>
      </c>
      <c r="F42" s="4">
        <v>0</v>
      </c>
      <c r="G42" s="4">
        <f t="shared" ref="G42" si="5">+C42*D42*E42*F42</f>
        <v>0</v>
      </c>
    </row>
    <row r="43" spans="1:7" ht="11.25" thickBot="1" x14ac:dyDescent="0.3">
      <c r="A43" s="11"/>
      <c r="B43" s="4" t="s">
        <v>9</v>
      </c>
      <c r="C43" s="4"/>
      <c r="D43" s="4"/>
      <c r="E43" s="4"/>
      <c r="F43" s="4"/>
      <c r="G43" s="4"/>
    </row>
    <row r="44" spans="1:7" ht="11.25" thickBot="1" x14ac:dyDescent="0.3">
      <c r="A44" s="67" t="s">
        <v>70</v>
      </c>
      <c r="B44" s="68"/>
      <c r="C44" s="68"/>
      <c r="D44" s="68"/>
      <c r="E44" s="68"/>
      <c r="F44" s="69"/>
      <c r="G44" s="4">
        <f>SUM(G41:G43)</f>
        <v>0</v>
      </c>
    </row>
    <row r="45" spans="1:7" ht="11.25" thickBot="1" x14ac:dyDescent="0.3">
      <c r="A45" s="70" t="s">
        <v>71</v>
      </c>
      <c r="B45" s="71"/>
      <c r="C45" s="71"/>
      <c r="D45" s="71"/>
      <c r="E45" s="71"/>
      <c r="F45" s="72"/>
      <c r="G45" s="24">
        <f>SUM(G39,G44)</f>
        <v>0</v>
      </c>
    </row>
    <row r="46" spans="1:7" ht="53.25" thickBot="1" x14ac:dyDescent="0.3">
      <c r="A46" s="21" t="str">
        <f>'PI skaičiuoklė'!B21</f>
        <v>17 straipsnio 2 dalis  Moterims, pagimdžiusioms 22–30 nėštumo savaitę, motinystės išmoka mokama už 126 kalendorines dienas nuo gimdymo datos.</v>
      </c>
      <c r="B46" s="35"/>
      <c r="C46" s="35"/>
      <c r="D46" s="35"/>
      <c r="E46" s="35"/>
      <c r="F46" s="35"/>
      <c r="G46" s="35"/>
    </row>
    <row r="47" spans="1:7" ht="31.5" customHeight="1" thickBot="1" x14ac:dyDescent="0.3">
      <c r="A47" s="7" t="str">
        <f>'PI skaičiuoklė'!C22</f>
        <v>Nėra (papildomo elektroninio nėštumo ir gimdymo atostogų pažymėjimo išduoti nebereikės)</v>
      </c>
      <c r="B47" s="35"/>
      <c r="C47" s="35"/>
      <c r="D47" s="35"/>
      <c r="E47" s="35"/>
      <c r="F47" s="35"/>
      <c r="G47" s="35"/>
    </row>
    <row r="48" spans="1:7" ht="11.25" thickBot="1" x14ac:dyDescent="0.3">
      <c r="A48" s="23"/>
      <c r="B48" s="4" t="s">
        <v>20</v>
      </c>
      <c r="C48" s="4">
        <v>0</v>
      </c>
      <c r="D48" s="4">
        <v>0</v>
      </c>
      <c r="E48" s="4">
        <v>0</v>
      </c>
      <c r="F48" s="4">
        <v>0</v>
      </c>
      <c r="G48" s="4">
        <f t="shared" ref="G48:G49" si="6">+C48*D48*E48*F48</f>
        <v>0</v>
      </c>
    </row>
    <row r="49" spans="1:7" ht="11.25" thickBot="1" x14ac:dyDescent="0.3">
      <c r="A49" s="11"/>
      <c r="B49" s="4" t="s">
        <v>21</v>
      </c>
      <c r="C49" s="4">
        <v>0</v>
      </c>
      <c r="D49" s="4">
        <v>0</v>
      </c>
      <c r="E49" s="4">
        <v>0</v>
      </c>
      <c r="F49" s="4">
        <v>0</v>
      </c>
      <c r="G49" s="4">
        <f t="shared" si="6"/>
        <v>0</v>
      </c>
    </row>
    <row r="50" spans="1:7" ht="11.25" thickBot="1" x14ac:dyDescent="0.3">
      <c r="A50" s="11"/>
      <c r="B50" s="4" t="s">
        <v>9</v>
      </c>
      <c r="C50" s="4"/>
      <c r="D50" s="4"/>
      <c r="E50" s="4"/>
      <c r="F50" s="4"/>
      <c r="G50" s="4"/>
    </row>
    <row r="51" spans="1:7" ht="11.25" thickBot="1" x14ac:dyDescent="0.3">
      <c r="A51" s="67" t="s">
        <v>72</v>
      </c>
      <c r="B51" s="68"/>
      <c r="C51" s="68"/>
      <c r="D51" s="68"/>
      <c r="E51" s="68"/>
      <c r="F51" s="69"/>
      <c r="G51" s="4">
        <f>SUM(G48:G50)</f>
        <v>0</v>
      </c>
    </row>
    <row r="52" spans="1:7" ht="11.25" thickBot="1" x14ac:dyDescent="0.3">
      <c r="A52" s="7" t="str">
        <f>'PI skaičiuoklė'!C23</f>
        <v>Veiksmas B2</v>
      </c>
      <c r="B52" s="35"/>
      <c r="C52" s="35"/>
      <c r="D52" s="35"/>
      <c r="E52" s="35"/>
      <c r="F52" s="35"/>
      <c r="G52" s="35"/>
    </row>
    <row r="53" spans="1:7" ht="11.25" thickBot="1" x14ac:dyDescent="0.3">
      <c r="A53" s="23"/>
      <c r="B53" s="4" t="s">
        <v>22</v>
      </c>
      <c r="C53" s="4">
        <v>0</v>
      </c>
      <c r="D53" s="4">
        <v>0</v>
      </c>
      <c r="E53" s="4">
        <v>0</v>
      </c>
      <c r="F53" s="4">
        <v>0</v>
      </c>
      <c r="G53" s="4">
        <f t="shared" ref="G53:G54" si="7">+C53*D53*E53*F53</f>
        <v>0</v>
      </c>
    </row>
    <row r="54" spans="1:7" ht="11.25" thickBot="1" x14ac:dyDescent="0.3">
      <c r="A54" s="11"/>
      <c r="B54" s="4" t="s">
        <v>23</v>
      </c>
      <c r="C54" s="4">
        <v>0</v>
      </c>
      <c r="D54" s="4">
        <v>0</v>
      </c>
      <c r="E54" s="4">
        <v>0</v>
      </c>
      <c r="F54" s="4">
        <v>0</v>
      </c>
      <c r="G54" s="4">
        <f t="shared" si="7"/>
        <v>0</v>
      </c>
    </row>
    <row r="55" spans="1:7" ht="11.25" thickBot="1" x14ac:dyDescent="0.3">
      <c r="A55" s="11"/>
      <c r="B55" s="4" t="s">
        <v>9</v>
      </c>
      <c r="C55" s="4"/>
      <c r="D55" s="4"/>
      <c r="E55" s="4"/>
      <c r="F55" s="4"/>
      <c r="G55" s="4"/>
    </row>
    <row r="56" spans="1:7" ht="11.25" thickBot="1" x14ac:dyDescent="0.3">
      <c r="A56" s="67" t="s">
        <v>73</v>
      </c>
      <c r="B56" s="68"/>
      <c r="C56" s="68"/>
      <c r="D56" s="68"/>
      <c r="E56" s="68"/>
      <c r="F56" s="69"/>
      <c r="G56" s="4">
        <f>SUM(G53:G55)</f>
        <v>0</v>
      </c>
    </row>
    <row r="57" spans="1:7" ht="11.25" thickBot="1" x14ac:dyDescent="0.3">
      <c r="A57" s="70" t="s">
        <v>74</v>
      </c>
      <c r="B57" s="71"/>
      <c r="C57" s="71"/>
      <c r="D57" s="71"/>
      <c r="E57" s="71"/>
      <c r="F57" s="72"/>
      <c r="G57" s="24">
        <f>SUM(G51,G56)</f>
        <v>0</v>
      </c>
    </row>
  </sheetData>
  <mergeCells count="14">
    <mergeCell ref="A51:F51"/>
    <mergeCell ref="A56:F56"/>
    <mergeCell ref="A57:F57"/>
    <mergeCell ref="A1:G1"/>
    <mergeCell ref="A31:G31"/>
    <mergeCell ref="A39:F39"/>
    <mergeCell ref="A44:F44"/>
    <mergeCell ref="A45:F45"/>
    <mergeCell ref="A26:F26"/>
    <mergeCell ref="A8:F8"/>
    <mergeCell ref="A13:F13"/>
    <mergeCell ref="A14:F14"/>
    <mergeCell ref="A20:F20"/>
    <mergeCell ref="A25:F25"/>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topLeftCell="A13" zoomScale="85" zoomScaleNormal="85" workbookViewId="0">
      <selection activeCell="J13" sqref="J13"/>
    </sheetView>
  </sheetViews>
  <sheetFormatPr defaultColWidth="8.7109375" defaultRowHeight="10.5" x14ac:dyDescent="0.25"/>
  <cols>
    <col min="1" max="1" width="33.42578125" style="1" customWidth="1"/>
    <col min="2" max="2" width="16.7109375" style="1" customWidth="1"/>
    <col min="3" max="3" width="15.5703125" style="1" customWidth="1"/>
    <col min="4" max="4" width="36.42578125" style="1" customWidth="1"/>
    <col min="5" max="16384" width="8.7109375" style="1"/>
  </cols>
  <sheetData>
    <row r="1" spans="1:4" ht="20.25" customHeight="1" thickBot="1" x14ac:dyDescent="0.3">
      <c r="A1" s="85" t="s">
        <v>55</v>
      </c>
      <c r="B1" s="86"/>
      <c r="C1" s="86"/>
      <c r="D1" s="87"/>
    </row>
    <row r="2" spans="1:4" ht="24.6" customHeight="1" thickBot="1" x14ac:dyDescent="0.3">
      <c r="A2" s="27" t="s">
        <v>77</v>
      </c>
      <c r="B2" s="91" t="s">
        <v>24</v>
      </c>
      <c r="C2" s="92"/>
      <c r="D2" s="28" t="s">
        <v>3</v>
      </c>
    </row>
    <row r="3" spans="1:4" ht="11.25" thickBot="1" x14ac:dyDescent="0.3">
      <c r="A3" s="29">
        <v>1</v>
      </c>
      <c r="B3" s="93">
        <v>2</v>
      </c>
      <c r="C3" s="94"/>
      <c r="D3" s="29">
        <v>3</v>
      </c>
    </row>
    <row r="4" spans="1:4" ht="116.25" thickBot="1" x14ac:dyDescent="0.3">
      <c r="A4" s="21" t="str">
        <f>'PI skaičiuoklė'!B6</f>
        <v>25 straipsnio 4 dalis
Pagrindas skirti profesinės reabilitacijos išmoką yra Asmens su negalia teisių apsaugos agentūros sprendimas dėl profesinės reabilitacijos paslaugų poreikio nustatymo ir profesinės reabilitacijos pažymėjimas, išduotas vadovaujantis socialinės apsaugos ir darbo ministro tvirtinamomis Profesinės reabilitacijos pažymėjimų išdavimo taisyklėmis.</v>
      </c>
      <c r="B4" s="3"/>
      <c r="C4" s="3"/>
      <c r="D4" s="3"/>
    </row>
    <row r="5" spans="1:4" ht="53.25" thickBot="1" x14ac:dyDescent="0.3">
      <c r="A5" s="7" t="str">
        <f>'PI skaičiuoklė'!C7</f>
        <v xml:space="preserve">Pildo profesinės reabilitacijos paslaugų teikėjai, kuriuose dirba aplinkos, profesinės sveikatos ir higienos specialistai
</v>
      </c>
      <c r="B5" s="3"/>
      <c r="C5" s="3"/>
      <c r="D5" s="3"/>
    </row>
    <row r="6" spans="1:4" ht="11.25" thickBot="1" x14ac:dyDescent="0.3">
      <c r="A6" s="11"/>
      <c r="B6" s="4" t="s">
        <v>16</v>
      </c>
      <c r="C6" s="4">
        <v>0</v>
      </c>
      <c r="D6" s="4">
        <f>+C6</f>
        <v>0</v>
      </c>
    </row>
    <row r="7" spans="1:4" ht="11.25" thickBot="1" x14ac:dyDescent="0.3">
      <c r="A7" s="11"/>
      <c r="B7" s="4" t="s">
        <v>17</v>
      </c>
      <c r="C7" s="4">
        <v>0</v>
      </c>
      <c r="D7" s="4">
        <f>+C7</f>
        <v>0</v>
      </c>
    </row>
    <row r="8" spans="1:4" ht="20.100000000000001" customHeight="1" thickBot="1" x14ac:dyDescent="0.3">
      <c r="A8" s="67" t="s">
        <v>25</v>
      </c>
      <c r="B8" s="68"/>
      <c r="C8" s="68"/>
      <c r="D8" s="3">
        <f>SUM(D6:D7)</f>
        <v>0</v>
      </c>
    </row>
    <row r="9" spans="1:4" ht="21.75" thickBot="1" x14ac:dyDescent="0.3">
      <c r="A9" s="7" t="str">
        <f>'PI skaičiuoklė'!C8</f>
        <v>Pildo mokymo teikėjai, kuriuose dirba profesijos mokytojai</v>
      </c>
      <c r="B9" s="3"/>
      <c r="C9" s="3"/>
      <c r="D9" s="3"/>
    </row>
    <row r="10" spans="1:4" ht="11.25" thickBot="1" x14ac:dyDescent="0.3">
      <c r="A10" s="11"/>
      <c r="B10" s="4" t="s">
        <v>18</v>
      </c>
      <c r="C10" s="4">
        <v>0</v>
      </c>
      <c r="D10" s="4">
        <f>+C10</f>
        <v>0</v>
      </c>
    </row>
    <row r="11" spans="1:4" ht="11.25" thickBot="1" x14ac:dyDescent="0.3">
      <c r="A11" s="11"/>
      <c r="B11" s="4" t="s">
        <v>19</v>
      </c>
      <c r="C11" s="4">
        <v>0</v>
      </c>
      <c r="D11" s="4">
        <f>+C11</f>
        <v>0</v>
      </c>
    </row>
    <row r="12" spans="1:4" ht="11.25" thickBot="1" x14ac:dyDescent="0.3">
      <c r="A12" s="67" t="s">
        <v>26</v>
      </c>
      <c r="B12" s="68"/>
      <c r="C12" s="68"/>
      <c r="D12" s="3">
        <f>SUM(D10:D11)</f>
        <v>0</v>
      </c>
    </row>
    <row r="13" spans="1:4" ht="11.25" thickBot="1" x14ac:dyDescent="0.3">
      <c r="A13" s="7" t="s">
        <v>9</v>
      </c>
      <c r="B13" s="4"/>
      <c r="C13" s="4"/>
      <c r="D13" s="4" t="s">
        <v>9</v>
      </c>
    </row>
    <row r="14" spans="1:4" ht="11.25" thickBot="1" x14ac:dyDescent="0.3">
      <c r="A14" s="70" t="s">
        <v>27</v>
      </c>
      <c r="B14" s="71"/>
      <c r="C14" s="71"/>
      <c r="D14" s="3">
        <f>SUM(D8,D12)</f>
        <v>0</v>
      </c>
    </row>
    <row r="15" spans="1:4" ht="23.45" customHeight="1" thickBot="1" x14ac:dyDescent="0.3">
      <c r="A15" s="21" t="str">
        <f>'PI skaičiuoklė'!B10</f>
        <v xml:space="preserve">17 straipsnio 3 dalis     Moterims, pagimdžiusioms 22–30 nėštumo savaitę, motinystės išmoka mokama už 28 kalendorines dienas po gimdymo. Jeigu kūdikis gyvena 28 paras ir ilgiau, išmoka mokama už 126 kalendorines dienas po gimdymo. </v>
      </c>
      <c r="B15" s="4"/>
      <c r="C15" s="4"/>
      <c r="D15" s="4"/>
    </row>
    <row r="16" spans="1:4" ht="53.25" thickBot="1" x14ac:dyDescent="0.3">
      <c r="A16" s="7" t="str">
        <f>'PI skaičiuoklė'!C11</f>
        <v>Jei kūdikis gyvena 28 dienas ir ilgiau, gydytojas priima gimdyvę ir užpildo medicinos dokumentus dėl elektroninio nėštumo ir gimdymo atostogų pažymėjimo pratęsimo</v>
      </c>
      <c r="B16" s="3"/>
      <c r="C16" s="3"/>
      <c r="D16" s="3"/>
    </row>
    <row r="17" spans="1:4" ht="11.25" thickBot="1" x14ac:dyDescent="0.3">
      <c r="A17" s="11"/>
      <c r="B17" s="4" t="s">
        <v>20</v>
      </c>
      <c r="C17" s="4">
        <v>0</v>
      </c>
      <c r="D17" s="4">
        <f>+C17</f>
        <v>0</v>
      </c>
    </row>
    <row r="18" spans="1:4" ht="11.25" thickBot="1" x14ac:dyDescent="0.3">
      <c r="A18" s="11"/>
      <c r="B18" s="4" t="s">
        <v>21</v>
      </c>
      <c r="C18" s="4">
        <v>0</v>
      </c>
      <c r="D18" s="4">
        <f>+C18</f>
        <v>0</v>
      </c>
    </row>
    <row r="19" spans="1:4" ht="11.25" thickBot="1" x14ac:dyDescent="0.3">
      <c r="A19" s="67" t="s">
        <v>28</v>
      </c>
      <c r="B19" s="68"/>
      <c r="C19" s="68"/>
      <c r="D19" s="3">
        <f>SUM(D17:D18)</f>
        <v>0</v>
      </c>
    </row>
    <row r="20" spans="1:4" ht="53.25" thickBot="1" x14ac:dyDescent="0.3">
      <c r="A20" s="7" t="str">
        <f>'PI skaičiuoklė'!C12</f>
        <v>Jei kūdikis gyvena 28 dienas ir ilgiau, gydytojas išduoda papildomą elektroninį nėštumo ir gimdymo atostogų pažymėjimą 98 kalendorinėms dienoms</v>
      </c>
      <c r="B20" s="3"/>
      <c r="C20" s="3"/>
      <c r="D20" s="35"/>
    </row>
    <row r="21" spans="1:4" ht="11.25" thickBot="1" x14ac:dyDescent="0.3">
      <c r="A21" s="11"/>
      <c r="B21" s="4" t="s">
        <v>22</v>
      </c>
      <c r="C21" s="4">
        <v>0</v>
      </c>
      <c r="D21" s="4">
        <f>+C21</f>
        <v>0</v>
      </c>
    </row>
    <row r="22" spans="1:4" ht="11.25" thickBot="1" x14ac:dyDescent="0.3">
      <c r="A22" s="11"/>
      <c r="B22" s="4" t="s">
        <v>23</v>
      </c>
      <c r="C22" s="4">
        <v>0</v>
      </c>
      <c r="D22" s="4">
        <f>+C22</f>
        <v>0</v>
      </c>
    </row>
    <row r="23" spans="1:4" ht="11.25" thickBot="1" x14ac:dyDescent="0.3">
      <c r="A23" s="67" t="s">
        <v>29</v>
      </c>
      <c r="B23" s="68"/>
      <c r="C23" s="68"/>
      <c r="D23" s="3">
        <f>SUM(D21:D22)</f>
        <v>0</v>
      </c>
    </row>
    <row r="24" spans="1:4" ht="11.25" thickBot="1" x14ac:dyDescent="0.3">
      <c r="A24" s="11"/>
      <c r="B24" s="4" t="s">
        <v>9</v>
      </c>
      <c r="C24" s="4"/>
      <c r="D24" s="4" t="s">
        <v>12</v>
      </c>
    </row>
    <row r="25" spans="1:4" ht="11.25" thickBot="1" x14ac:dyDescent="0.3">
      <c r="A25" s="70" t="s">
        <v>30</v>
      </c>
      <c r="B25" s="71"/>
      <c r="C25" s="71"/>
      <c r="D25" s="35">
        <f>SUM(D19,D23)</f>
        <v>0</v>
      </c>
    </row>
    <row r="29" spans="1:4" ht="11.25" thickBot="1" x14ac:dyDescent="0.3"/>
    <row r="30" spans="1:4" ht="11.25" thickBot="1" x14ac:dyDescent="0.3">
      <c r="A30" s="88" t="s">
        <v>56</v>
      </c>
      <c r="B30" s="89"/>
      <c r="C30" s="89"/>
      <c r="D30" s="90"/>
    </row>
    <row r="31" spans="1:4" ht="36.75" customHeight="1" thickBot="1" x14ac:dyDescent="0.3">
      <c r="A31" s="27" t="s">
        <v>78</v>
      </c>
      <c r="B31" s="91" t="s">
        <v>24</v>
      </c>
      <c r="C31" s="92"/>
      <c r="D31" s="28" t="s">
        <v>3</v>
      </c>
    </row>
    <row r="32" spans="1:4" ht="11.25" thickBot="1" x14ac:dyDescent="0.3">
      <c r="A32" s="29">
        <v>1</v>
      </c>
      <c r="B32" s="93">
        <v>2</v>
      </c>
      <c r="C32" s="94"/>
      <c r="D32" s="29">
        <v>3</v>
      </c>
    </row>
    <row r="33" spans="1:4" ht="27.75" customHeight="1" thickBot="1" x14ac:dyDescent="0.3">
      <c r="A33" s="21" t="str">
        <f>'PI skaičiuoklė'!B18</f>
        <v>6 straipsnis. 25 straipsnio pakeitimas
Pripažinti netekusia galios 25 straipsnio 4 dalį.</v>
      </c>
      <c r="B33" s="3"/>
      <c r="C33" s="3"/>
      <c r="D33" s="3"/>
    </row>
    <row r="34" spans="1:4" ht="11.25" thickBot="1" x14ac:dyDescent="0.3">
      <c r="A34" s="7" t="str">
        <f>'PI skaičiuoklė'!C19</f>
        <v>Nėra</v>
      </c>
      <c r="B34" s="3"/>
      <c r="C34" s="3"/>
      <c r="D34" s="3"/>
    </row>
    <row r="35" spans="1:4" ht="11.25" thickBot="1" x14ac:dyDescent="0.3">
      <c r="A35" s="11"/>
      <c r="B35" s="4" t="s">
        <v>16</v>
      </c>
      <c r="C35" s="4">
        <v>0</v>
      </c>
      <c r="D35" s="4">
        <f>+C35</f>
        <v>0</v>
      </c>
    </row>
    <row r="36" spans="1:4" ht="11.25" thickBot="1" x14ac:dyDescent="0.3">
      <c r="A36" s="11"/>
      <c r="B36" s="4" t="s">
        <v>17</v>
      </c>
      <c r="C36" s="4">
        <v>0</v>
      </c>
      <c r="D36" s="4">
        <f>+C36</f>
        <v>0</v>
      </c>
    </row>
    <row r="37" spans="1:4" ht="11.25" thickBot="1" x14ac:dyDescent="0.3">
      <c r="A37" s="67" t="s">
        <v>25</v>
      </c>
      <c r="B37" s="68"/>
      <c r="C37" s="68"/>
      <c r="D37" s="3">
        <f>SUM(D35:D36)</f>
        <v>0</v>
      </c>
    </row>
    <row r="38" spans="1:4" ht="11.25" thickBot="1" x14ac:dyDescent="0.3">
      <c r="A38" s="7" t="e">
        <f>'PI skaičiuoklė'!#REF!</f>
        <v>#REF!</v>
      </c>
      <c r="B38" s="3"/>
      <c r="C38" s="3"/>
      <c r="D38" s="3"/>
    </row>
    <row r="39" spans="1:4" ht="11.25" thickBot="1" x14ac:dyDescent="0.3">
      <c r="A39" s="11"/>
      <c r="B39" s="4" t="s">
        <v>18</v>
      </c>
      <c r="C39" s="4">
        <v>0</v>
      </c>
      <c r="D39" s="4">
        <f>+C39</f>
        <v>0</v>
      </c>
    </row>
    <row r="40" spans="1:4" ht="11.25" thickBot="1" x14ac:dyDescent="0.3">
      <c r="A40" s="11"/>
      <c r="B40" s="4" t="s">
        <v>19</v>
      </c>
      <c r="C40" s="4">
        <v>0</v>
      </c>
      <c r="D40" s="4">
        <f>+C40</f>
        <v>0</v>
      </c>
    </row>
    <row r="41" spans="1:4" ht="11.25" thickBot="1" x14ac:dyDescent="0.3">
      <c r="A41" s="67" t="s">
        <v>26</v>
      </c>
      <c r="B41" s="68"/>
      <c r="C41" s="68"/>
      <c r="D41" s="3">
        <f>SUM(D39:D40)</f>
        <v>0</v>
      </c>
    </row>
    <row r="42" spans="1:4" ht="11.25" thickBot="1" x14ac:dyDescent="0.3">
      <c r="A42" s="7" t="s">
        <v>9</v>
      </c>
      <c r="B42" s="4"/>
      <c r="C42" s="4"/>
      <c r="D42" s="4" t="s">
        <v>9</v>
      </c>
    </row>
    <row r="43" spans="1:4" ht="11.25" thickBot="1" x14ac:dyDescent="0.3">
      <c r="A43" s="70" t="s">
        <v>27</v>
      </c>
      <c r="B43" s="71"/>
      <c r="C43" s="71"/>
      <c r="D43" s="3">
        <f>SUM(D37,D41)</f>
        <v>0</v>
      </c>
    </row>
    <row r="44" spans="1:4" ht="53.25" thickBot="1" x14ac:dyDescent="0.3">
      <c r="A44" s="21" t="str">
        <f>'PI skaičiuoklė'!B21</f>
        <v>17 straipsnio 2 dalis  Moterims, pagimdžiusioms 22–30 nėštumo savaitę, motinystės išmoka mokama už 126 kalendorines dienas nuo gimdymo datos.</v>
      </c>
      <c r="B44" s="4"/>
      <c r="C44" s="4"/>
      <c r="D44" s="4"/>
    </row>
    <row r="45" spans="1:4" ht="32.25" thickBot="1" x14ac:dyDescent="0.3">
      <c r="A45" s="7" t="str">
        <f>'PI skaičiuoklė'!C22</f>
        <v>Nėra (papildomo elektroninio nėštumo ir gimdymo atostogų pažymėjimo išduoti nebereikės)</v>
      </c>
      <c r="B45" s="3"/>
      <c r="C45" s="3"/>
      <c r="D45" s="3"/>
    </row>
    <row r="46" spans="1:4" ht="11.25" thickBot="1" x14ac:dyDescent="0.3">
      <c r="A46" s="11"/>
      <c r="B46" s="4" t="s">
        <v>20</v>
      </c>
      <c r="C46" s="4">
        <v>0</v>
      </c>
      <c r="D46" s="4">
        <f>+C46</f>
        <v>0</v>
      </c>
    </row>
    <row r="47" spans="1:4" ht="11.25" thickBot="1" x14ac:dyDescent="0.3">
      <c r="A47" s="11"/>
      <c r="B47" s="4" t="s">
        <v>21</v>
      </c>
      <c r="C47" s="4">
        <v>0</v>
      </c>
      <c r="D47" s="4">
        <f>+C47</f>
        <v>0</v>
      </c>
    </row>
    <row r="48" spans="1:4" ht="11.25" thickBot="1" x14ac:dyDescent="0.3">
      <c r="A48" s="67" t="s">
        <v>28</v>
      </c>
      <c r="B48" s="68"/>
      <c r="C48" s="68"/>
      <c r="D48" s="3">
        <f>SUM(D46:D47)</f>
        <v>0</v>
      </c>
    </row>
    <row r="49" spans="1:4" ht="11.25" thickBot="1" x14ac:dyDescent="0.3">
      <c r="A49" s="7" t="str">
        <f>'PI skaičiuoklė'!C23</f>
        <v>Veiksmas B2</v>
      </c>
      <c r="B49" s="3"/>
      <c r="C49" s="3"/>
      <c r="D49" s="3"/>
    </row>
    <row r="50" spans="1:4" ht="11.25" thickBot="1" x14ac:dyDescent="0.3">
      <c r="A50" s="11"/>
      <c r="B50" s="4" t="s">
        <v>22</v>
      </c>
      <c r="C50" s="4">
        <v>0</v>
      </c>
      <c r="D50" s="4">
        <f>+C50</f>
        <v>0</v>
      </c>
    </row>
    <row r="51" spans="1:4" ht="11.25" thickBot="1" x14ac:dyDescent="0.3">
      <c r="A51" s="11"/>
      <c r="B51" s="4" t="s">
        <v>23</v>
      </c>
      <c r="C51" s="4">
        <v>0</v>
      </c>
      <c r="D51" s="4">
        <f>+C51</f>
        <v>0</v>
      </c>
    </row>
    <row r="52" spans="1:4" ht="11.25" thickBot="1" x14ac:dyDescent="0.3">
      <c r="A52" s="67" t="s">
        <v>29</v>
      </c>
      <c r="B52" s="68"/>
      <c r="C52" s="68"/>
      <c r="D52" s="3">
        <f>SUM(D50:D51)</f>
        <v>0</v>
      </c>
    </row>
    <row r="53" spans="1:4" ht="11.25" thickBot="1" x14ac:dyDescent="0.3">
      <c r="A53" s="11"/>
      <c r="B53" s="4" t="s">
        <v>9</v>
      </c>
      <c r="C53" s="4"/>
      <c r="D53" s="4" t="s">
        <v>12</v>
      </c>
    </row>
    <row r="54" spans="1:4" ht="11.25" thickBot="1" x14ac:dyDescent="0.3">
      <c r="A54" s="70" t="s">
        <v>30</v>
      </c>
      <c r="B54" s="71"/>
      <c r="C54" s="71"/>
      <c r="D54" s="3">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7109375" defaultRowHeight="10.5" x14ac:dyDescent="0.25"/>
  <cols>
    <col min="1" max="1" width="28.5703125" style="1" customWidth="1"/>
    <col min="2" max="2" width="13" style="1" customWidth="1"/>
    <col min="3" max="3" width="22.5703125" style="1" customWidth="1"/>
    <col min="4" max="4" width="37.42578125" style="1" customWidth="1"/>
    <col min="5" max="5" width="17.7109375" style="1" customWidth="1"/>
    <col min="6" max="16384" width="8.7109375" style="1"/>
  </cols>
  <sheetData>
    <row r="1" spans="1:5" ht="16.5" customHeight="1" thickBot="1" x14ac:dyDescent="0.3">
      <c r="A1" s="85" t="s">
        <v>57</v>
      </c>
      <c r="B1" s="86"/>
      <c r="C1" s="86"/>
      <c r="D1" s="86"/>
      <c r="E1" s="87"/>
    </row>
    <row r="2" spans="1:5" ht="44.25" customHeight="1" thickBot="1" x14ac:dyDescent="0.3">
      <c r="A2" s="27" t="s">
        <v>77</v>
      </c>
      <c r="B2" s="28" t="s">
        <v>79</v>
      </c>
      <c r="C2" s="28" t="s">
        <v>54</v>
      </c>
      <c r="D2" s="28" t="s">
        <v>80</v>
      </c>
      <c r="E2" s="28" t="s">
        <v>4</v>
      </c>
    </row>
    <row r="3" spans="1:5" ht="13.5" customHeight="1" thickBot="1" x14ac:dyDescent="0.3">
      <c r="A3" s="29">
        <v>1</v>
      </c>
      <c r="B3" s="30">
        <v>2</v>
      </c>
      <c r="C3" s="30">
        <v>3</v>
      </c>
      <c r="D3" s="30">
        <v>4</v>
      </c>
      <c r="E3" s="30">
        <v>5</v>
      </c>
    </row>
    <row r="4" spans="1:5" ht="147.75" thickBot="1" x14ac:dyDescent="0.3">
      <c r="A4" s="21" t="str">
        <f>'PI skaičiuoklė'!B6</f>
        <v>25 straipsnio 4 dalis
Pagrindas skirti profesinės reabilitacijos išmoką yra Asmens su negalia teisių apsaugos agentūros sprendimas dėl profesinės reabilitacijos paslaugų poreikio nustatymo ir profesinės reabilitacijos pažymėjimas, išduotas vadovaujantis socialinės apsaugos ir darbo ministro tvirtinamomis Profesinės reabilitacijos pažymėjimų išdavimo taisyklėmis.</v>
      </c>
      <c r="B4" s="3"/>
      <c r="C4" s="3"/>
      <c r="D4" s="3"/>
      <c r="E4" s="3"/>
    </row>
    <row r="5" spans="1:5" ht="53.25" thickBot="1" x14ac:dyDescent="0.3">
      <c r="A5" s="7" t="str">
        <f>'PI skaičiuoklė'!C7</f>
        <v xml:space="preserve">Pildo profesinės reabilitacijos paslaugų teikėjai, kuriuose dirba aplinkos, profesinės sveikatos ir higienos specialistai
</v>
      </c>
      <c r="B5" s="3"/>
      <c r="C5" s="3"/>
      <c r="D5" s="3"/>
      <c r="E5" s="3"/>
    </row>
    <row r="6" spans="1:5" ht="11.25" thickBot="1" x14ac:dyDescent="0.3">
      <c r="A6" s="11"/>
      <c r="B6" s="4" t="s">
        <v>16</v>
      </c>
      <c r="C6" s="4">
        <v>0</v>
      </c>
      <c r="D6" s="4">
        <v>0</v>
      </c>
      <c r="E6" s="4">
        <f>+C6*D6</f>
        <v>0</v>
      </c>
    </row>
    <row r="7" spans="1:5" ht="11.25" thickBot="1" x14ac:dyDescent="0.3">
      <c r="A7" s="11"/>
      <c r="B7" s="4" t="s">
        <v>17</v>
      </c>
      <c r="C7" s="4">
        <v>0</v>
      </c>
      <c r="D7" s="4">
        <v>0</v>
      </c>
      <c r="E7" s="4">
        <f>+C7*D7</f>
        <v>0</v>
      </c>
    </row>
    <row r="8" spans="1:5" ht="14.1" customHeight="1" thickBot="1" x14ac:dyDescent="0.3">
      <c r="A8" s="67" t="s">
        <v>31</v>
      </c>
      <c r="B8" s="68"/>
      <c r="C8" s="68"/>
      <c r="D8" s="69"/>
      <c r="E8" s="4">
        <f>SUM(E6:E7)</f>
        <v>0</v>
      </c>
    </row>
    <row r="9" spans="1:5" ht="21.75" thickBot="1" x14ac:dyDescent="0.3">
      <c r="A9" s="7" t="str">
        <f>'PI skaičiuoklė'!C8</f>
        <v>Pildo mokymo teikėjai, kuriuose dirba profesijos mokytojai</v>
      </c>
      <c r="B9" s="3"/>
      <c r="C9" s="3"/>
      <c r="D9" s="3"/>
      <c r="E9" s="3"/>
    </row>
    <row r="10" spans="1:5" ht="11.25" thickBot="1" x14ac:dyDescent="0.3">
      <c r="A10" s="11"/>
      <c r="B10" s="4" t="s">
        <v>18</v>
      </c>
      <c r="C10" s="4">
        <v>0</v>
      </c>
      <c r="D10" s="4">
        <v>0</v>
      </c>
      <c r="E10" s="4">
        <f t="shared" ref="E10:E11" si="0">+C10*D10</f>
        <v>0</v>
      </c>
    </row>
    <row r="11" spans="1:5" ht="11.25" thickBot="1" x14ac:dyDescent="0.3">
      <c r="A11" s="11"/>
      <c r="B11" s="4" t="s">
        <v>19</v>
      </c>
      <c r="C11" s="4">
        <v>0</v>
      </c>
      <c r="D11" s="4">
        <v>0</v>
      </c>
      <c r="E11" s="4">
        <f t="shared" si="0"/>
        <v>0</v>
      </c>
    </row>
    <row r="12" spans="1:5" ht="11.25" thickBot="1" x14ac:dyDescent="0.3">
      <c r="A12" s="67" t="s">
        <v>32</v>
      </c>
      <c r="B12" s="68"/>
      <c r="C12" s="68"/>
      <c r="D12" s="69"/>
      <c r="E12" s="4">
        <f>SUM(E10:E11)</f>
        <v>0</v>
      </c>
    </row>
    <row r="13" spans="1:5" ht="11.25" thickBot="1" x14ac:dyDescent="0.3">
      <c r="A13" s="11"/>
      <c r="B13" s="4" t="s">
        <v>9</v>
      </c>
      <c r="C13" s="4">
        <v>0</v>
      </c>
      <c r="D13" s="4"/>
      <c r="E13" s="4" t="s">
        <v>81</v>
      </c>
    </row>
    <row r="14" spans="1:5" ht="11.25" thickBot="1" x14ac:dyDescent="0.3">
      <c r="A14" s="70" t="s">
        <v>33</v>
      </c>
      <c r="B14" s="71"/>
      <c r="C14" s="71"/>
      <c r="D14" s="72"/>
      <c r="E14" s="3">
        <f>SUM(E8,E12)</f>
        <v>0</v>
      </c>
    </row>
    <row r="15" spans="1:5" ht="95.25" thickBot="1" x14ac:dyDescent="0.3">
      <c r="A15" s="21" t="str">
        <f>'PI skaičiuoklė'!B10</f>
        <v xml:space="preserve">17 straipsnio 3 dalis     Moterims, pagimdžiusioms 22–30 nėštumo savaitę, motinystės išmoka mokama už 28 kalendorines dienas po gimdymo. Jeigu kūdikis gyvena 28 paras ir ilgiau, išmoka mokama už 126 kalendorines dienas po gimdymo. </v>
      </c>
      <c r="B15" s="3"/>
      <c r="C15" s="3"/>
      <c r="D15" s="3"/>
      <c r="E15" s="3"/>
    </row>
    <row r="16" spans="1:5" ht="63.75" thickBot="1" x14ac:dyDescent="0.3">
      <c r="A16" s="7" t="str">
        <f>'PI skaičiuoklė'!C11</f>
        <v>Jei kūdikis gyvena 28 dienas ir ilgiau, gydytojas priima gimdyvę ir užpildo medicinos dokumentus dėl elektroninio nėštumo ir gimdymo atostogų pažymėjimo pratęsimo</v>
      </c>
      <c r="B16" s="3"/>
      <c r="C16" s="3"/>
      <c r="D16" s="3"/>
      <c r="E16" s="3"/>
    </row>
    <row r="17" spans="1:5" ht="11.25" thickBot="1" x14ac:dyDescent="0.3">
      <c r="A17" s="11"/>
      <c r="B17" s="4" t="s">
        <v>20</v>
      </c>
      <c r="C17" s="4">
        <v>0</v>
      </c>
      <c r="D17" s="4">
        <v>0</v>
      </c>
      <c r="E17" s="4">
        <f t="shared" ref="E17:E18" si="1">+C17*D17</f>
        <v>0</v>
      </c>
    </row>
    <row r="18" spans="1:5" ht="11.25" thickBot="1" x14ac:dyDescent="0.3">
      <c r="A18" s="11"/>
      <c r="B18" s="4" t="s">
        <v>21</v>
      </c>
      <c r="C18" s="4">
        <v>0</v>
      </c>
      <c r="D18" s="4">
        <v>0</v>
      </c>
      <c r="E18" s="4">
        <f t="shared" si="1"/>
        <v>0</v>
      </c>
    </row>
    <row r="19" spans="1:5" ht="11.25" thickBot="1" x14ac:dyDescent="0.3">
      <c r="A19" s="67" t="s">
        <v>34</v>
      </c>
      <c r="B19" s="68"/>
      <c r="C19" s="68"/>
      <c r="D19" s="69"/>
      <c r="E19" s="4">
        <f>SUM(E17:E18)</f>
        <v>0</v>
      </c>
    </row>
    <row r="20" spans="1:5" ht="53.25" thickBot="1" x14ac:dyDescent="0.3">
      <c r="A20" s="7" t="str">
        <f>'PI skaičiuoklė'!C12</f>
        <v>Jei kūdikis gyvena 28 dienas ir ilgiau, gydytojas išduoda papildomą elektroninį nėštumo ir gimdymo atostogų pažymėjimą 98 kalendorinėms dienoms</v>
      </c>
      <c r="B20" s="3"/>
      <c r="C20" s="3"/>
      <c r="D20" s="3"/>
      <c r="E20" s="3"/>
    </row>
    <row r="21" spans="1:5" ht="11.25" thickBot="1" x14ac:dyDescent="0.3">
      <c r="A21" s="11"/>
      <c r="B21" s="4" t="s">
        <v>22</v>
      </c>
      <c r="C21" s="4">
        <v>0</v>
      </c>
      <c r="D21" s="4">
        <v>0</v>
      </c>
      <c r="E21" s="4">
        <f t="shared" ref="E21:E22" si="2">+C21*D21</f>
        <v>0</v>
      </c>
    </row>
    <row r="22" spans="1:5" ht="11.25" thickBot="1" x14ac:dyDescent="0.3">
      <c r="A22" s="11"/>
      <c r="B22" s="4" t="s">
        <v>23</v>
      </c>
      <c r="C22" s="4">
        <v>0</v>
      </c>
      <c r="D22" s="4">
        <v>0</v>
      </c>
      <c r="E22" s="4">
        <f t="shared" si="2"/>
        <v>0</v>
      </c>
    </row>
    <row r="23" spans="1:5" ht="11.25" thickBot="1" x14ac:dyDescent="0.3">
      <c r="A23" s="67" t="s">
        <v>36</v>
      </c>
      <c r="B23" s="68"/>
      <c r="C23" s="68"/>
      <c r="D23" s="69"/>
      <c r="E23" s="4">
        <f>SUM(E21:E22)</f>
        <v>0</v>
      </c>
    </row>
    <row r="24" spans="1:5" ht="11.25" thickBot="1" x14ac:dyDescent="0.3">
      <c r="A24" s="11"/>
      <c r="B24" s="4" t="s">
        <v>9</v>
      </c>
      <c r="C24" s="4"/>
      <c r="D24" s="4"/>
      <c r="E24" s="4" t="s">
        <v>12</v>
      </c>
    </row>
    <row r="25" spans="1:5" ht="11.25" thickBot="1" x14ac:dyDescent="0.3">
      <c r="A25" s="70" t="s">
        <v>35</v>
      </c>
      <c r="B25" s="71"/>
      <c r="C25" s="71"/>
      <c r="D25" s="72"/>
      <c r="E25" s="3">
        <f>SUM(E19,E23)</f>
        <v>0</v>
      </c>
    </row>
    <row r="26" spans="1:5" x14ac:dyDescent="0.25">
      <c r="A26" s="25"/>
      <c r="B26" s="25"/>
      <c r="C26" s="25"/>
      <c r="D26" s="25"/>
      <c r="E26" s="31"/>
    </row>
    <row r="27" spans="1:5" x14ac:dyDescent="0.25">
      <c r="A27" s="25"/>
      <c r="B27" s="25"/>
      <c r="C27" s="25"/>
      <c r="D27" s="25"/>
      <c r="E27" s="31"/>
    </row>
    <row r="28" spans="1:5" x14ac:dyDescent="0.25">
      <c r="A28" s="25"/>
      <c r="B28" s="25"/>
      <c r="C28" s="25"/>
      <c r="D28" s="25"/>
      <c r="E28" s="31"/>
    </row>
    <row r="29" spans="1:5" x14ac:dyDescent="0.25">
      <c r="A29" s="25"/>
      <c r="B29" s="25"/>
      <c r="C29" s="25"/>
      <c r="D29" s="25"/>
      <c r="E29" s="31"/>
    </row>
    <row r="30" spans="1:5" x14ac:dyDescent="0.25">
      <c r="A30" s="25"/>
      <c r="B30" s="25"/>
      <c r="C30" s="25"/>
      <c r="D30" s="25"/>
      <c r="E30" s="31"/>
    </row>
    <row r="32" spans="1:5" ht="11.25" thickBot="1" x14ac:dyDescent="0.3"/>
    <row r="33" spans="1:5" ht="19.5" customHeight="1" thickBot="1" x14ac:dyDescent="0.3">
      <c r="A33" s="88" t="s">
        <v>58</v>
      </c>
      <c r="B33" s="89"/>
      <c r="C33" s="89"/>
      <c r="D33" s="89"/>
      <c r="E33" s="90"/>
    </row>
    <row r="34" spans="1:5" ht="42.75" thickBot="1" x14ac:dyDescent="0.3">
      <c r="A34" s="27" t="s">
        <v>78</v>
      </c>
      <c r="B34" s="28" t="s">
        <v>79</v>
      </c>
      <c r="C34" s="28" t="s">
        <v>54</v>
      </c>
      <c r="D34" s="28" t="s">
        <v>80</v>
      </c>
      <c r="E34" s="28" t="s">
        <v>4</v>
      </c>
    </row>
    <row r="35" spans="1:5" ht="11.25" thickBot="1" x14ac:dyDescent="0.3">
      <c r="A35" s="29">
        <v>1</v>
      </c>
      <c r="B35" s="30">
        <v>2</v>
      </c>
      <c r="C35" s="30">
        <v>3</v>
      </c>
      <c r="D35" s="30">
        <v>4</v>
      </c>
      <c r="E35" s="30">
        <v>5</v>
      </c>
    </row>
    <row r="36" spans="1:5" ht="42.75" thickBot="1" x14ac:dyDescent="0.3">
      <c r="A36" s="21" t="str">
        <f>'PI skaičiuoklė'!B18</f>
        <v>6 straipsnis. 25 straipsnio pakeitimas
Pripažinti netekusia galios 25 straipsnio 4 dalį.</v>
      </c>
      <c r="B36" s="3"/>
      <c r="C36" s="3"/>
      <c r="D36" s="3"/>
      <c r="E36" s="3"/>
    </row>
    <row r="37" spans="1:5" ht="11.25" thickBot="1" x14ac:dyDescent="0.3">
      <c r="A37" s="7" t="str">
        <f>'PI skaičiuoklė'!C19</f>
        <v>Nėra</v>
      </c>
      <c r="B37" s="3"/>
      <c r="C37" s="3"/>
      <c r="D37" s="3"/>
      <c r="E37" s="3"/>
    </row>
    <row r="38" spans="1:5" ht="11.25" thickBot="1" x14ac:dyDescent="0.3">
      <c r="A38" s="11"/>
      <c r="B38" s="4" t="s">
        <v>16</v>
      </c>
      <c r="C38" s="4">
        <v>0</v>
      </c>
      <c r="D38" s="4">
        <v>0</v>
      </c>
      <c r="E38" s="4">
        <f>+C38*D38</f>
        <v>0</v>
      </c>
    </row>
    <row r="39" spans="1:5" ht="11.25" thickBot="1" x14ac:dyDescent="0.3">
      <c r="A39" s="11"/>
      <c r="B39" s="4" t="s">
        <v>17</v>
      </c>
      <c r="C39" s="4">
        <v>0</v>
      </c>
      <c r="D39" s="4">
        <v>0</v>
      </c>
      <c r="E39" s="4">
        <f>+C39*D39</f>
        <v>0</v>
      </c>
    </row>
    <row r="40" spans="1:5" ht="11.25" thickBot="1" x14ac:dyDescent="0.3">
      <c r="A40" s="67" t="s">
        <v>31</v>
      </c>
      <c r="B40" s="68"/>
      <c r="C40" s="68"/>
      <c r="D40" s="69"/>
      <c r="E40" s="4">
        <f>SUM(E38:E39)</f>
        <v>0</v>
      </c>
    </row>
    <row r="41" spans="1:5" ht="11.25" thickBot="1" x14ac:dyDescent="0.3">
      <c r="A41" s="7" t="e">
        <f>'PI skaičiuoklė'!#REF!</f>
        <v>#REF!</v>
      </c>
      <c r="B41" s="3"/>
      <c r="C41" s="3"/>
      <c r="D41" s="3"/>
      <c r="E41" s="3"/>
    </row>
    <row r="42" spans="1:5" ht="11.25" thickBot="1" x14ac:dyDescent="0.3">
      <c r="A42" s="11"/>
      <c r="B42" s="4" t="s">
        <v>18</v>
      </c>
      <c r="C42" s="4">
        <v>0</v>
      </c>
      <c r="D42" s="4">
        <v>0</v>
      </c>
      <c r="E42" s="4">
        <f t="shared" ref="E42:E43" si="3">+C42*D42</f>
        <v>0</v>
      </c>
    </row>
    <row r="43" spans="1:5" ht="11.25" thickBot="1" x14ac:dyDescent="0.3">
      <c r="A43" s="11"/>
      <c r="B43" s="4" t="s">
        <v>19</v>
      </c>
      <c r="C43" s="4">
        <v>0</v>
      </c>
      <c r="D43" s="4">
        <v>0</v>
      </c>
      <c r="E43" s="4">
        <f t="shared" si="3"/>
        <v>0</v>
      </c>
    </row>
    <row r="44" spans="1:5" ht="11.25" thickBot="1" x14ac:dyDescent="0.3">
      <c r="A44" s="67" t="s">
        <v>32</v>
      </c>
      <c r="B44" s="68"/>
      <c r="C44" s="68"/>
      <c r="D44" s="69"/>
      <c r="E44" s="4">
        <f>SUM(E42:E43)</f>
        <v>0</v>
      </c>
    </row>
    <row r="45" spans="1:5" ht="11.25" thickBot="1" x14ac:dyDescent="0.3">
      <c r="A45" s="11"/>
      <c r="B45" s="4" t="s">
        <v>9</v>
      </c>
      <c r="C45" s="4"/>
      <c r="D45" s="4"/>
      <c r="E45" s="4" t="s">
        <v>81</v>
      </c>
    </row>
    <row r="46" spans="1:5" ht="11.25" thickBot="1" x14ac:dyDescent="0.3">
      <c r="A46" s="70" t="s">
        <v>33</v>
      </c>
      <c r="B46" s="71"/>
      <c r="C46" s="71"/>
      <c r="D46" s="72"/>
      <c r="E46" s="3">
        <f>SUM(E40,E44)</f>
        <v>0</v>
      </c>
    </row>
    <row r="47" spans="1:5" ht="53.25" thickBot="1" x14ac:dyDescent="0.3">
      <c r="A47" s="21" t="str">
        <f>'PI skaičiuoklė'!B21</f>
        <v>17 straipsnio 2 dalis  Moterims, pagimdžiusioms 22–30 nėštumo savaitę, motinystės išmoka mokama už 126 kalendorines dienas nuo gimdymo datos.</v>
      </c>
      <c r="B47" s="3"/>
      <c r="C47" s="3"/>
      <c r="D47" s="3"/>
      <c r="E47" s="3"/>
    </row>
    <row r="48" spans="1:5" ht="32.25" thickBot="1" x14ac:dyDescent="0.3">
      <c r="A48" s="7" t="str">
        <f>'PI skaičiuoklė'!C22</f>
        <v>Nėra (papildomo elektroninio nėštumo ir gimdymo atostogų pažymėjimo išduoti nebereikės)</v>
      </c>
      <c r="B48" s="3"/>
      <c r="C48" s="3"/>
      <c r="D48" s="3"/>
      <c r="E48" s="3"/>
    </row>
    <row r="49" spans="1:5" ht="11.25" thickBot="1" x14ac:dyDescent="0.3">
      <c r="A49" s="11"/>
      <c r="B49" s="4" t="s">
        <v>20</v>
      </c>
      <c r="C49" s="4">
        <v>0</v>
      </c>
      <c r="D49" s="4">
        <v>0</v>
      </c>
      <c r="E49" s="4">
        <f t="shared" ref="E49:E50" si="4">+C49*D49</f>
        <v>0</v>
      </c>
    </row>
    <row r="50" spans="1:5" ht="11.25" thickBot="1" x14ac:dyDescent="0.3">
      <c r="A50" s="11"/>
      <c r="B50" s="4" t="s">
        <v>21</v>
      </c>
      <c r="C50" s="4">
        <v>0</v>
      </c>
      <c r="D50" s="4">
        <v>0</v>
      </c>
      <c r="E50" s="4">
        <f t="shared" si="4"/>
        <v>0</v>
      </c>
    </row>
    <row r="51" spans="1:5" ht="11.25" thickBot="1" x14ac:dyDescent="0.3">
      <c r="A51" s="67" t="s">
        <v>34</v>
      </c>
      <c r="B51" s="68"/>
      <c r="C51" s="68"/>
      <c r="D51" s="69"/>
      <c r="E51" s="4">
        <f>SUM(E49:E50)</f>
        <v>0</v>
      </c>
    </row>
    <row r="52" spans="1:5" ht="11.25" thickBot="1" x14ac:dyDescent="0.3">
      <c r="A52" s="7" t="str">
        <f>'PI skaičiuoklė'!C23</f>
        <v>Veiksmas B2</v>
      </c>
      <c r="B52" s="3"/>
      <c r="C52" s="3"/>
      <c r="D52" s="3"/>
      <c r="E52" s="3"/>
    </row>
    <row r="53" spans="1:5" ht="11.25" thickBot="1" x14ac:dyDescent="0.3">
      <c r="A53" s="11"/>
      <c r="B53" s="4" t="s">
        <v>22</v>
      </c>
      <c r="C53" s="4">
        <v>0</v>
      </c>
      <c r="D53" s="4">
        <v>0</v>
      </c>
      <c r="E53" s="4">
        <f t="shared" ref="E53:E54" si="5">+C53*D53</f>
        <v>0</v>
      </c>
    </row>
    <row r="54" spans="1:5" ht="11.25" thickBot="1" x14ac:dyDescent="0.3">
      <c r="A54" s="11"/>
      <c r="B54" s="4" t="s">
        <v>23</v>
      </c>
      <c r="C54" s="4">
        <v>0</v>
      </c>
      <c r="D54" s="4">
        <v>0</v>
      </c>
      <c r="E54" s="4">
        <f t="shared" si="5"/>
        <v>0</v>
      </c>
    </row>
    <row r="55" spans="1:5" ht="11.25" thickBot="1" x14ac:dyDescent="0.3">
      <c r="A55" s="67" t="s">
        <v>36</v>
      </c>
      <c r="B55" s="68"/>
      <c r="C55" s="68"/>
      <c r="D55" s="69"/>
      <c r="E55" s="4">
        <f>SUM(E53:E54)</f>
        <v>0</v>
      </c>
    </row>
    <row r="56" spans="1:5" ht="11.25" thickBot="1" x14ac:dyDescent="0.3">
      <c r="A56" s="11"/>
      <c r="B56" s="4" t="s">
        <v>9</v>
      </c>
      <c r="C56" s="4"/>
      <c r="D56" s="4"/>
      <c r="E56" s="4" t="s">
        <v>12</v>
      </c>
    </row>
    <row r="57" spans="1:5" ht="11.25" thickBot="1" x14ac:dyDescent="0.3">
      <c r="A57" s="70" t="s">
        <v>35</v>
      </c>
      <c r="B57" s="71"/>
      <c r="C57" s="71"/>
      <c r="D57" s="72"/>
      <c r="E57" s="3">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tabSelected="1" zoomScale="85" zoomScaleNormal="85" workbookViewId="0">
      <selection sqref="A1:C1"/>
    </sheetView>
  </sheetViews>
  <sheetFormatPr defaultColWidth="8.7109375" defaultRowHeight="10.5" x14ac:dyDescent="0.25"/>
  <cols>
    <col min="1" max="1" width="39" style="1" customWidth="1"/>
    <col min="2" max="2" width="30.140625" style="1" customWidth="1"/>
    <col min="3" max="3" width="24.5703125" style="1" customWidth="1"/>
    <col min="4" max="16384" width="8.7109375" style="1"/>
  </cols>
  <sheetData>
    <row r="1" spans="1:3" ht="21" customHeight="1" thickBot="1" x14ac:dyDescent="0.3">
      <c r="A1" s="76" t="s">
        <v>82</v>
      </c>
      <c r="B1" s="77"/>
      <c r="C1" s="78"/>
    </row>
    <row r="2" spans="1:3" ht="26.45" customHeight="1" thickBot="1" x14ac:dyDescent="0.3">
      <c r="A2" s="27" t="s">
        <v>77</v>
      </c>
      <c r="B2" s="28" t="s">
        <v>37</v>
      </c>
      <c r="C2" s="28" t="s">
        <v>38</v>
      </c>
    </row>
    <row r="3" spans="1:3" ht="11.25" customHeight="1" thickBot="1" x14ac:dyDescent="0.3">
      <c r="A3" s="29">
        <v>1</v>
      </c>
      <c r="B3" s="30">
        <v>2</v>
      </c>
      <c r="C3" s="30">
        <v>3</v>
      </c>
    </row>
    <row r="4" spans="1:3" ht="30.75" customHeight="1" thickBot="1" x14ac:dyDescent="0.3">
      <c r="A4" s="21" t="str">
        <f>'PI skaičiuoklė'!B6</f>
        <v>25 straipsnio 4 dalis
Pagrindas skirti profesinės reabilitacijos išmoką yra Asmens su negalia teisių apsaugos agentūros sprendimas dėl profesinės reabilitacijos paslaugų poreikio nustatymo ir profesinės reabilitacijos pažymėjimas, išduotas vadovaujantis socialinės apsaugos ir darbo ministro tvirtinamomis Profesinės reabilitacijos pažymėjimų išdavimo taisyklėmis.</v>
      </c>
      <c r="B4" s="3"/>
      <c r="C4" s="3"/>
    </row>
    <row r="5" spans="1:3" ht="42.75" thickBot="1" x14ac:dyDescent="0.3">
      <c r="A5" s="7" t="str">
        <f>'PI skaičiuoklė'!C7</f>
        <v xml:space="preserve">Pildo profesinės reabilitacijos paslaugų teikėjai, kuriuose dirba aplinkos, profesinės sveikatos ir higienos specialistai
</v>
      </c>
      <c r="B5" s="3"/>
      <c r="C5" s="3"/>
    </row>
    <row r="6" spans="1:3" ht="11.25" thickBot="1" x14ac:dyDescent="0.3">
      <c r="A6" s="11"/>
      <c r="B6" s="4" t="s">
        <v>16</v>
      </c>
      <c r="C6" s="4">
        <v>0</v>
      </c>
    </row>
    <row r="7" spans="1:3" ht="11.25" thickBot="1" x14ac:dyDescent="0.3">
      <c r="A7" s="11"/>
      <c r="B7" s="4" t="s">
        <v>17</v>
      </c>
      <c r="C7" s="4">
        <v>0</v>
      </c>
    </row>
    <row r="8" spans="1:3" ht="12" customHeight="1" thickBot="1" x14ac:dyDescent="0.3">
      <c r="A8" s="67" t="s">
        <v>39</v>
      </c>
      <c r="B8" s="69"/>
      <c r="C8" s="4">
        <f>SUM(C6:C7)</f>
        <v>0</v>
      </c>
    </row>
    <row r="9" spans="1:3" ht="21.75" thickBot="1" x14ac:dyDescent="0.3">
      <c r="A9" s="7" t="str">
        <f>'PI skaičiuoklė'!C8</f>
        <v>Pildo mokymo teikėjai, kuriuose dirba profesijos mokytojai</v>
      </c>
      <c r="B9" s="3"/>
      <c r="C9" s="3"/>
    </row>
    <row r="10" spans="1:3" ht="11.25" thickBot="1" x14ac:dyDescent="0.3">
      <c r="A10" s="11"/>
      <c r="B10" s="4" t="s">
        <v>18</v>
      </c>
      <c r="C10" s="4">
        <v>0</v>
      </c>
    </row>
    <row r="11" spans="1:3" ht="11.25" thickBot="1" x14ac:dyDescent="0.3">
      <c r="A11" s="11"/>
      <c r="B11" s="4" t="s">
        <v>19</v>
      </c>
      <c r="C11" s="4">
        <v>0</v>
      </c>
    </row>
    <row r="12" spans="1:3" ht="18.95" customHeight="1" thickBot="1" x14ac:dyDescent="0.3">
      <c r="A12" s="67" t="s">
        <v>40</v>
      </c>
      <c r="B12" s="69"/>
      <c r="C12" s="4">
        <f>SUM(C10:C11)</f>
        <v>0</v>
      </c>
    </row>
    <row r="13" spans="1:3" ht="11.25" thickBot="1" x14ac:dyDescent="0.3">
      <c r="A13" s="11"/>
      <c r="B13" s="4" t="s">
        <v>9</v>
      </c>
      <c r="C13" s="4"/>
    </row>
    <row r="14" spans="1:3" ht="15" customHeight="1" thickBot="1" x14ac:dyDescent="0.3">
      <c r="A14" s="70" t="s">
        <v>41</v>
      </c>
      <c r="B14" s="72"/>
      <c r="C14" s="32">
        <f>SUM(C8,C12)</f>
        <v>0</v>
      </c>
    </row>
    <row r="15" spans="1:3" ht="11.45" customHeight="1" thickBot="1" x14ac:dyDescent="0.3">
      <c r="A15" s="21" t="str">
        <f>'PI skaičiuoklė'!B10</f>
        <v xml:space="preserve">17 straipsnio 3 dalis     Moterims, pagimdžiusioms 22–30 nėštumo savaitę, motinystės išmoka mokama už 28 kalendorines dienas po gimdymo. Jeigu kūdikis gyvena 28 paras ir ilgiau, išmoka mokama už 126 kalendorines dienas po gimdymo. </v>
      </c>
      <c r="B15" s="3"/>
      <c r="C15" s="3"/>
    </row>
    <row r="16" spans="1:3" ht="53.25" thickBot="1" x14ac:dyDescent="0.3">
      <c r="A16" s="7" t="str">
        <f>'PI skaičiuoklė'!C11</f>
        <v>Jei kūdikis gyvena 28 dienas ir ilgiau, gydytojas priima gimdyvę ir užpildo medicinos dokumentus dėl elektroninio nėštumo ir gimdymo atostogų pažymėjimo pratęsimo</v>
      </c>
      <c r="B16" s="3"/>
      <c r="C16" s="3"/>
    </row>
    <row r="17" spans="1:3" ht="11.25" thickBot="1" x14ac:dyDescent="0.3">
      <c r="A17" s="33"/>
      <c r="B17" s="4" t="s">
        <v>20</v>
      </c>
      <c r="C17" s="4">
        <v>0</v>
      </c>
    </row>
    <row r="18" spans="1:3" ht="11.25" thickBot="1" x14ac:dyDescent="0.3">
      <c r="A18" s="11"/>
      <c r="B18" s="4" t="s">
        <v>21</v>
      </c>
      <c r="C18" s="4">
        <v>0</v>
      </c>
    </row>
    <row r="19" spans="1:3" ht="15" customHeight="1" thickBot="1" x14ac:dyDescent="0.3">
      <c r="A19" s="67" t="s">
        <v>42</v>
      </c>
      <c r="B19" s="69"/>
      <c r="C19" s="4">
        <f>SUM(C17:C18)</f>
        <v>0</v>
      </c>
    </row>
    <row r="20" spans="1:3" ht="42.75" thickBot="1" x14ac:dyDescent="0.3">
      <c r="A20" s="7" t="str">
        <f>'PI skaičiuoklė'!C12</f>
        <v>Jei kūdikis gyvena 28 dienas ir ilgiau, gydytojas išduoda papildomą elektroninį nėštumo ir gimdymo atostogų pažymėjimą 98 kalendorinėms dienoms</v>
      </c>
      <c r="B20" s="3"/>
      <c r="C20" s="3"/>
    </row>
    <row r="21" spans="1:3" ht="11.25" thickBot="1" x14ac:dyDescent="0.3">
      <c r="A21" s="11"/>
      <c r="B21" s="4" t="s">
        <v>22</v>
      </c>
      <c r="C21" s="4">
        <v>0</v>
      </c>
    </row>
    <row r="22" spans="1:3" ht="11.25" thickBot="1" x14ac:dyDescent="0.3">
      <c r="A22" s="11"/>
      <c r="B22" s="4" t="s">
        <v>23</v>
      </c>
      <c r="C22" s="4">
        <v>0</v>
      </c>
    </row>
    <row r="23" spans="1:3" ht="16.5" customHeight="1" thickBot="1" x14ac:dyDescent="0.3">
      <c r="A23" s="67" t="s">
        <v>43</v>
      </c>
      <c r="B23" s="69"/>
      <c r="C23" s="4">
        <f>SUM(C21:C22)</f>
        <v>0</v>
      </c>
    </row>
    <row r="24" spans="1:3" ht="11.25" thickBot="1" x14ac:dyDescent="0.3">
      <c r="A24" s="11"/>
      <c r="B24" s="4" t="s">
        <v>9</v>
      </c>
      <c r="C24" s="4" t="s">
        <v>9</v>
      </c>
    </row>
    <row r="25" spans="1:3" ht="15" customHeight="1" thickBot="1" x14ac:dyDescent="0.3">
      <c r="A25" s="70" t="s">
        <v>44</v>
      </c>
      <c r="B25" s="72"/>
      <c r="C25" s="32">
        <f>SUM(C19,C23)</f>
        <v>0</v>
      </c>
    </row>
    <row r="26" spans="1:3" ht="15" customHeight="1" x14ac:dyDescent="0.25">
      <c r="A26" s="25"/>
      <c r="B26" s="25"/>
      <c r="C26" s="34"/>
    </row>
    <row r="27" spans="1:3" ht="15" customHeight="1" x14ac:dyDescent="0.25">
      <c r="A27" s="25"/>
      <c r="B27" s="25"/>
      <c r="C27" s="34"/>
    </row>
    <row r="28" spans="1:3" ht="15" customHeight="1" x14ac:dyDescent="0.25">
      <c r="A28" s="25"/>
      <c r="B28" s="25"/>
      <c r="C28" s="34"/>
    </row>
    <row r="29" spans="1:3" ht="15" customHeight="1" x14ac:dyDescent="0.25">
      <c r="A29" s="25"/>
      <c r="B29" s="25"/>
      <c r="C29" s="34"/>
    </row>
    <row r="30" spans="1:3" ht="1.5" customHeight="1" x14ac:dyDescent="0.25"/>
    <row r="31" spans="1:3" ht="11.25" thickBot="1" x14ac:dyDescent="0.3"/>
    <row r="32" spans="1:3" ht="17.25" customHeight="1" thickBot="1" x14ac:dyDescent="0.3">
      <c r="A32" s="79" t="s">
        <v>83</v>
      </c>
      <c r="B32" s="80"/>
      <c r="C32" s="81"/>
    </row>
    <row r="33" spans="1:3" ht="30" customHeight="1" thickBot="1" x14ac:dyDescent="0.3">
      <c r="A33" s="27" t="s">
        <v>78</v>
      </c>
      <c r="B33" s="28" t="s">
        <v>37</v>
      </c>
      <c r="C33" s="28" t="s">
        <v>38</v>
      </c>
    </row>
    <row r="34" spans="1:3" ht="11.25" thickBot="1" x14ac:dyDescent="0.3">
      <c r="A34" s="29">
        <v>1</v>
      </c>
      <c r="B34" s="30">
        <v>2</v>
      </c>
      <c r="C34" s="30">
        <v>3</v>
      </c>
    </row>
    <row r="35" spans="1:3" ht="27.75" customHeight="1" thickBot="1" x14ac:dyDescent="0.3">
      <c r="A35" s="21" t="str">
        <f>'PI skaičiuoklė'!B18</f>
        <v>6 straipsnis. 25 straipsnio pakeitimas
Pripažinti netekusia galios 25 straipsnio 4 dalį.</v>
      </c>
      <c r="B35" s="3"/>
      <c r="C35" s="3"/>
    </row>
    <row r="36" spans="1:3" ht="11.25" thickBot="1" x14ac:dyDescent="0.3">
      <c r="A36" s="7" t="str">
        <f>'PI skaičiuoklė'!C19</f>
        <v>Nėra</v>
      </c>
      <c r="B36" s="3"/>
      <c r="C36" s="3"/>
    </row>
    <row r="37" spans="1:3" ht="11.25" thickBot="1" x14ac:dyDescent="0.3">
      <c r="A37" s="11"/>
      <c r="B37" s="4" t="s">
        <v>16</v>
      </c>
      <c r="C37" s="4">
        <v>0</v>
      </c>
    </row>
    <row r="38" spans="1:3" ht="11.25" thickBot="1" x14ac:dyDescent="0.3">
      <c r="A38" s="11"/>
      <c r="B38" s="4" t="s">
        <v>17</v>
      </c>
      <c r="C38" s="4">
        <v>0</v>
      </c>
    </row>
    <row r="39" spans="1:3" ht="11.25" thickBot="1" x14ac:dyDescent="0.3">
      <c r="A39" s="67" t="s">
        <v>39</v>
      </c>
      <c r="B39" s="69"/>
      <c r="C39" s="4">
        <f>SUM(C37:C38)</f>
        <v>0</v>
      </c>
    </row>
    <row r="40" spans="1:3" ht="11.25" thickBot="1" x14ac:dyDescent="0.3">
      <c r="A40" s="7" t="e">
        <f>'PI skaičiuoklė'!#REF!</f>
        <v>#REF!</v>
      </c>
      <c r="B40" s="3"/>
      <c r="C40" s="3"/>
    </row>
    <row r="41" spans="1:3" ht="11.25" thickBot="1" x14ac:dyDescent="0.3">
      <c r="A41" s="11"/>
      <c r="B41" s="4" t="s">
        <v>18</v>
      </c>
      <c r="C41" s="4">
        <v>0</v>
      </c>
    </row>
    <row r="42" spans="1:3" ht="11.25" thickBot="1" x14ac:dyDescent="0.3">
      <c r="A42" s="11"/>
      <c r="B42" s="4" t="s">
        <v>19</v>
      </c>
      <c r="C42" s="4">
        <v>0</v>
      </c>
    </row>
    <row r="43" spans="1:3" ht="11.25" thickBot="1" x14ac:dyDescent="0.3">
      <c r="A43" s="67" t="s">
        <v>40</v>
      </c>
      <c r="B43" s="69"/>
      <c r="C43" s="4">
        <f>SUM(C41:C42)</f>
        <v>0</v>
      </c>
    </row>
    <row r="44" spans="1:3" ht="11.25" thickBot="1" x14ac:dyDescent="0.3">
      <c r="A44" s="11"/>
      <c r="B44" s="4" t="s">
        <v>9</v>
      </c>
      <c r="C44" s="4"/>
    </row>
    <row r="45" spans="1:3" ht="11.25" thickBot="1" x14ac:dyDescent="0.3">
      <c r="A45" s="70" t="s">
        <v>41</v>
      </c>
      <c r="B45" s="72"/>
      <c r="C45" s="32">
        <f>SUM(C39,C43)</f>
        <v>0</v>
      </c>
    </row>
    <row r="46" spans="1:3" ht="42.75" thickBot="1" x14ac:dyDescent="0.3">
      <c r="A46" s="21" t="str">
        <f>'PI skaičiuoklė'!B21</f>
        <v>17 straipsnio 2 dalis  Moterims, pagimdžiusioms 22–30 nėštumo savaitę, motinystės išmoka mokama už 126 kalendorines dienas nuo gimdymo datos.</v>
      </c>
      <c r="B46" s="3"/>
      <c r="C46" s="3"/>
    </row>
    <row r="47" spans="1:3" ht="32.25" thickBot="1" x14ac:dyDescent="0.3">
      <c r="A47" s="7" t="str">
        <f>'PI skaičiuoklė'!C22</f>
        <v>Nėra (papildomo elektroninio nėštumo ir gimdymo atostogų pažymėjimo išduoti nebereikės)</v>
      </c>
      <c r="B47" s="3"/>
      <c r="C47" s="3"/>
    </row>
    <row r="48" spans="1:3" ht="11.25" thickBot="1" x14ac:dyDescent="0.3">
      <c r="A48" s="33"/>
      <c r="B48" s="4" t="s">
        <v>20</v>
      </c>
      <c r="C48" s="4">
        <v>0</v>
      </c>
    </row>
    <row r="49" spans="1:3" ht="11.25" thickBot="1" x14ac:dyDescent="0.3">
      <c r="A49" s="11"/>
      <c r="B49" s="4" t="s">
        <v>21</v>
      </c>
      <c r="C49" s="4">
        <v>0</v>
      </c>
    </row>
    <row r="50" spans="1:3" ht="11.25" thickBot="1" x14ac:dyDescent="0.3">
      <c r="A50" s="67" t="s">
        <v>42</v>
      </c>
      <c r="B50" s="69"/>
      <c r="C50" s="4">
        <f>SUM(C48:C49)</f>
        <v>0</v>
      </c>
    </row>
    <row r="51" spans="1:3" ht="11.25" thickBot="1" x14ac:dyDescent="0.3">
      <c r="A51" s="7" t="str">
        <f>'PI skaičiuoklė'!C23</f>
        <v>Veiksmas B2</v>
      </c>
      <c r="B51" s="3"/>
      <c r="C51" s="3"/>
    </row>
    <row r="52" spans="1:3" ht="11.25" thickBot="1" x14ac:dyDescent="0.3">
      <c r="A52" s="11"/>
      <c r="B52" s="4" t="s">
        <v>22</v>
      </c>
      <c r="C52" s="4">
        <v>0</v>
      </c>
    </row>
    <row r="53" spans="1:3" ht="11.25" thickBot="1" x14ac:dyDescent="0.3">
      <c r="A53" s="11"/>
      <c r="B53" s="4" t="s">
        <v>23</v>
      </c>
      <c r="C53" s="4">
        <v>0</v>
      </c>
    </row>
    <row r="54" spans="1:3" ht="11.25" thickBot="1" x14ac:dyDescent="0.3">
      <c r="A54" s="67" t="s">
        <v>43</v>
      </c>
      <c r="B54" s="69"/>
      <c r="C54" s="4">
        <f>SUM(C52:C53)</f>
        <v>0</v>
      </c>
    </row>
    <row r="55" spans="1:3" ht="11.25" thickBot="1" x14ac:dyDescent="0.3">
      <c r="A55" s="11"/>
      <c r="B55" s="4" t="s">
        <v>9</v>
      </c>
      <c r="C55" s="4" t="s">
        <v>9</v>
      </c>
    </row>
    <row r="56" spans="1:3" ht="11.25" thickBot="1" x14ac:dyDescent="0.3">
      <c r="A56" s="70" t="s">
        <v>44</v>
      </c>
      <c r="B56" s="72"/>
      <c r="C56" s="32">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Metadata/LabelInfo.xml><?xml version="1.0" encoding="utf-8"?>
<clbl:labelList xmlns:clbl="http://schemas.microsoft.com/office/2020/mipLabelMetadata">
  <clbl:label id="{1e161c66-e713-4ed0-9585-b8c2a254cd15}"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Vilma Pėčė</cp:lastModifiedBy>
  <cp:lastPrinted>2026-05-11T11:16:16Z</cp:lastPrinted>
  <dcterms:created xsi:type="dcterms:W3CDTF">2017-11-29T09:20:31Z</dcterms:created>
  <dcterms:modified xsi:type="dcterms:W3CDTF">2026-05-11T11:23:00Z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