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ISLEIDIMAS\Gerasimovic\2026\FM\"/>
    </mc:Choice>
  </mc:AlternateContent>
  <xr:revisionPtr revIDLastSave="0" documentId="8_{2B23D790-45F6-4D69-9CE8-B28970FD2A4A}" xr6:coauthVersionLast="47" xr6:coauthVersionMax="47" xr10:uidLastSave="{00000000-0000-0000-0000-000000000000}"/>
  <bookViews>
    <workbookView xWindow="-110" yWindow="-110" windowWidth="25820" windowHeight="13900" firstSheet="1"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9" i="15" l="1"/>
  <c r="G233" i="15" s="1"/>
  <c r="G218" i="15" l="1"/>
  <c r="D185" i="14"/>
  <c r="G172" i="15"/>
  <c r="I83" i="10" l="1"/>
  <c r="G84" i="10"/>
  <c r="A95" i="14"/>
  <c r="A96" i="14"/>
  <c r="D97" i="14"/>
  <c r="D99" i="14" s="1"/>
  <c r="D98" i="14"/>
  <c r="A100" i="14"/>
  <c r="D101" i="14"/>
  <c r="C205" i="11"/>
  <c r="C201" i="11"/>
  <c r="C197" i="11"/>
  <c r="C207" i="11" s="1"/>
  <c r="I82" i="10" s="1"/>
  <c r="D155" i="14"/>
  <c r="C141" i="11"/>
  <c r="G157" i="15"/>
  <c r="G156" i="15"/>
  <c r="E205" i="12"/>
  <c r="E206" i="12" s="1"/>
  <c r="E204" i="12"/>
  <c r="A203" i="12"/>
  <c r="E201" i="12"/>
  <c r="E200" i="12"/>
  <c r="A199" i="12"/>
  <c r="E197" i="12"/>
  <c r="E198" i="12" s="1"/>
  <c r="E196" i="12"/>
  <c r="D192" i="14"/>
  <c r="D191" i="14"/>
  <c r="D188" i="14"/>
  <c r="D187" i="14"/>
  <c r="G202" i="15"/>
  <c r="G186" i="15"/>
  <c r="G201" i="15"/>
  <c r="F83" i="10"/>
  <c r="G230" i="15"/>
  <c r="G229" i="15"/>
  <c r="G225" i="15"/>
  <c r="G224" i="15"/>
  <c r="F82" i="10"/>
  <c r="E202" i="12" l="1"/>
  <c r="E208" i="12" s="1"/>
  <c r="D189" i="14"/>
  <c r="D193" i="14"/>
  <c r="D194" i="14"/>
  <c r="G82" i="10" s="1"/>
  <c r="G232" i="15"/>
  <c r="I84" i="10"/>
  <c r="H84" i="10"/>
  <c r="F84" i="10"/>
  <c r="G83" i="10"/>
  <c r="E125" i="12"/>
  <c r="E121" i="12"/>
  <c r="E25" i="12"/>
  <c r="E21" i="12"/>
  <c r="G132" i="15"/>
  <c r="G115" i="15"/>
  <c r="G28" i="15"/>
  <c r="G23" i="15"/>
  <c r="G6" i="15"/>
  <c r="I15" i="10"/>
  <c r="I14" i="10"/>
  <c r="I13" i="10"/>
  <c r="H15" i="10"/>
  <c r="I54" i="10"/>
  <c r="I48" i="10"/>
  <c r="I39" i="10"/>
  <c r="I21" i="10"/>
  <c r="I20" i="10"/>
  <c r="I9" i="10"/>
  <c r="A187" i="11"/>
  <c r="A183" i="11"/>
  <c r="A179" i="11"/>
  <c r="A178" i="11"/>
  <c r="A172" i="11"/>
  <c r="A168" i="11"/>
  <c r="A164" i="11"/>
  <c r="A163" i="11"/>
  <c r="A157" i="11"/>
  <c r="A153" i="11"/>
  <c r="A149" i="11"/>
  <c r="A148" i="11"/>
  <c r="A142" i="11"/>
  <c r="A138" i="11"/>
  <c r="A134" i="11"/>
  <c r="A133" i="11"/>
  <c r="C190" i="11"/>
  <c r="I78" i="10" s="1"/>
  <c r="C186" i="11"/>
  <c r="I77" i="10" s="1"/>
  <c r="C182" i="11"/>
  <c r="I76" i="10" s="1"/>
  <c r="C175" i="11"/>
  <c r="I72" i="10" s="1"/>
  <c r="C171" i="11"/>
  <c r="I71" i="10" s="1"/>
  <c r="C167" i="11"/>
  <c r="I70" i="10" s="1"/>
  <c r="C160" i="11"/>
  <c r="I66" i="10" s="1"/>
  <c r="C156" i="11"/>
  <c r="I65" i="10" s="1"/>
  <c r="C152" i="11"/>
  <c r="I64" i="10" s="1"/>
  <c r="C145" i="11"/>
  <c r="I60" i="10" s="1"/>
  <c r="I59" i="10"/>
  <c r="C137" i="11"/>
  <c r="I58" i="10" s="1"/>
  <c r="A127" i="11"/>
  <c r="C130" i="11"/>
  <c r="A112" i="11"/>
  <c r="C115" i="11"/>
  <c r="A88" i="11"/>
  <c r="A84" i="11"/>
  <c r="A80" i="11"/>
  <c r="A79" i="11"/>
  <c r="A73" i="11"/>
  <c r="A69" i="11"/>
  <c r="A65" i="11"/>
  <c r="A64" i="11"/>
  <c r="A58" i="11"/>
  <c r="A54" i="11"/>
  <c r="A50" i="11"/>
  <c r="A49" i="11"/>
  <c r="A43" i="11"/>
  <c r="A39" i="11"/>
  <c r="A35" i="11"/>
  <c r="A34" i="11"/>
  <c r="C91" i="11"/>
  <c r="I40" i="10" s="1"/>
  <c r="C87" i="11"/>
  <c r="C83" i="11"/>
  <c r="I38" i="10" s="1"/>
  <c r="C76" i="11"/>
  <c r="I34" i="10" s="1"/>
  <c r="C72" i="11"/>
  <c r="I33" i="10" s="1"/>
  <c r="C68" i="11"/>
  <c r="I32" i="10" s="1"/>
  <c r="C61" i="11"/>
  <c r="I28" i="10" s="1"/>
  <c r="C57" i="11"/>
  <c r="I27" i="10" s="1"/>
  <c r="C53" i="11"/>
  <c r="I26" i="10" s="1"/>
  <c r="C46" i="11"/>
  <c r="C42" i="11"/>
  <c r="C38" i="11"/>
  <c r="I19" i="10" s="1"/>
  <c r="A28" i="11"/>
  <c r="C31" i="11"/>
  <c r="A13" i="11"/>
  <c r="C16" i="11"/>
  <c r="H76" i="10"/>
  <c r="H66" i="10"/>
  <c r="H65" i="10"/>
  <c r="H64" i="10"/>
  <c r="H60" i="10"/>
  <c r="H59" i="10"/>
  <c r="H58" i="10"/>
  <c r="H54" i="10"/>
  <c r="H48" i="10"/>
  <c r="H19" i="10"/>
  <c r="H21" i="10"/>
  <c r="H20" i="10"/>
  <c r="H9" i="10"/>
  <c r="A188" i="12"/>
  <c r="A184" i="12"/>
  <c r="A180" i="12"/>
  <c r="A179" i="12"/>
  <c r="A173" i="12"/>
  <c r="A169" i="12"/>
  <c r="A165" i="12"/>
  <c r="A164" i="12"/>
  <c r="A158" i="12"/>
  <c r="A154" i="12"/>
  <c r="A150" i="12"/>
  <c r="A149" i="12"/>
  <c r="A143" i="12"/>
  <c r="A139" i="12"/>
  <c r="A135" i="12"/>
  <c r="A134" i="12"/>
  <c r="E148" i="12"/>
  <c r="E190" i="12"/>
  <c r="E189" i="12"/>
  <c r="H82" i="10" s="1"/>
  <c r="E186" i="12"/>
  <c r="E185" i="12"/>
  <c r="E182" i="12"/>
  <c r="E181" i="12"/>
  <c r="E183" i="12" s="1"/>
  <c r="E175" i="12"/>
  <c r="E174" i="12"/>
  <c r="E171" i="12"/>
  <c r="E170" i="12"/>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74" i="14"/>
  <c r="A170" i="14"/>
  <c r="A166" i="14"/>
  <c r="A165" i="14"/>
  <c r="A160" i="14"/>
  <c r="A156" i="14"/>
  <c r="A152" i="14"/>
  <c r="A151" i="14"/>
  <c r="A146" i="14"/>
  <c r="A142" i="14"/>
  <c r="A138" i="14"/>
  <c r="A137" i="14"/>
  <c r="A132" i="14"/>
  <c r="A128" i="14"/>
  <c r="A124" i="14"/>
  <c r="A123" i="14"/>
  <c r="D176" i="14"/>
  <c r="D175" i="14"/>
  <c r="D172" i="14"/>
  <c r="D171" i="14"/>
  <c r="D168" i="14"/>
  <c r="D162" i="14"/>
  <c r="D161" i="14"/>
  <c r="D158" i="14"/>
  <c r="D157" i="14"/>
  <c r="D148" i="14"/>
  <c r="D147" i="14"/>
  <c r="D144" i="14"/>
  <c r="D143" i="14"/>
  <c r="D140" i="14"/>
  <c r="D135" i="14"/>
  <c r="G60" i="10" s="1"/>
  <c r="D130" i="14"/>
  <c r="D126" i="14"/>
  <c r="A118" i="14"/>
  <c r="D120" i="14"/>
  <c r="D119" i="14"/>
  <c r="D121" i="14" s="1"/>
  <c r="G54" i="10"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10" i="15"/>
  <c r="A205" i="15"/>
  <c r="A200" i="15"/>
  <c r="A199" i="15"/>
  <c r="A193" i="15"/>
  <c r="A188" i="15"/>
  <c r="A183" i="15"/>
  <c r="A182" i="15"/>
  <c r="A176" i="15"/>
  <c r="A171" i="15"/>
  <c r="A166" i="15"/>
  <c r="A165" i="15"/>
  <c r="A159" i="15"/>
  <c r="A153" i="15"/>
  <c r="A148" i="15"/>
  <c r="A147" i="15"/>
  <c r="G212" i="15"/>
  <c r="G211" i="15"/>
  <c r="G214" i="15" s="1"/>
  <c r="F78" i="10" s="1"/>
  <c r="G207" i="15"/>
  <c r="G206" i="15"/>
  <c r="G195" i="15"/>
  <c r="G194" i="15"/>
  <c r="G190" i="15"/>
  <c r="G189" i="15"/>
  <c r="G185" i="15"/>
  <c r="G184" i="15"/>
  <c r="G178" i="15"/>
  <c r="G177" i="15"/>
  <c r="G173" i="15"/>
  <c r="G167" i="15"/>
  <c r="G170" i="15" s="1"/>
  <c r="F64" i="10" s="1"/>
  <c r="G161" i="15"/>
  <c r="G160" i="15"/>
  <c r="G163" i="15" s="1"/>
  <c r="F60" i="10" s="1"/>
  <c r="G155" i="15"/>
  <c r="G154" i="15"/>
  <c r="G158" i="15" s="1"/>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25" i="14"/>
  <c r="D24" i="14"/>
  <c r="D21" i="14"/>
  <c r="D20" i="14"/>
  <c r="D11" i="14"/>
  <c r="D10" i="14"/>
  <c r="D7" i="14"/>
  <c r="D6" i="14"/>
  <c r="G209" i="15" l="1"/>
  <c r="F77" i="10" s="1"/>
  <c r="G197" i="15"/>
  <c r="F72" i="10" s="1"/>
  <c r="G180" i="15"/>
  <c r="F66" i="10" s="1"/>
  <c r="G104" i="15"/>
  <c r="F40" i="10" s="1"/>
  <c r="D159" i="14"/>
  <c r="G71" i="10" s="1"/>
  <c r="C162" i="11"/>
  <c r="D177" i="14"/>
  <c r="G78" i="10" s="1"/>
  <c r="D131" i="14"/>
  <c r="G59" i="10" s="1"/>
  <c r="D163" i="14"/>
  <c r="G72" i="10" s="1"/>
  <c r="D141" i="14"/>
  <c r="G64" i="10" s="1"/>
  <c r="D127" i="14"/>
  <c r="G58" i="10" s="1"/>
  <c r="D173" i="14"/>
  <c r="G77" i="10" s="1"/>
  <c r="E168" i="12"/>
  <c r="E172" i="12"/>
  <c r="H71" i="10" s="1"/>
  <c r="E176" i="12"/>
  <c r="H72" i="10" s="1"/>
  <c r="E191" i="12"/>
  <c r="H78" i="10" s="1"/>
  <c r="G187" i="15"/>
  <c r="F70" i="10" s="1"/>
  <c r="G204" i="15"/>
  <c r="F76" i="10" s="1"/>
  <c r="G215" i="15"/>
  <c r="J82" i="10"/>
  <c r="K82" i="10" s="1"/>
  <c r="J84" i="10"/>
  <c r="K84" i="10" s="1"/>
  <c r="C177" i="11"/>
  <c r="C192" i="11"/>
  <c r="E178" i="12"/>
  <c r="H70" i="10"/>
  <c r="E187" i="12"/>
  <c r="H77" i="10" s="1"/>
  <c r="D169" i="14"/>
  <c r="C147" i="11"/>
  <c r="C132" i="11"/>
  <c r="C18" i="11"/>
  <c r="C78" i="11"/>
  <c r="C93" i="11"/>
  <c r="C63" i="11"/>
  <c r="C48" i="11"/>
  <c r="C33" i="11"/>
  <c r="E163" i="12"/>
  <c r="E68" i="12"/>
  <c r="H32" i="10" s="1"/>
  <c r="E72" i="12"/>
  <c r="H33" i="10" s="1"/>
  <c r="E42" i="12"/>
  <c r="E53" i="12"/>
  <c r="H26" i="10" s="1"/>
  <c r="E76" i="12"/>
  <c r="H34" i="10" s="1"/>
  <c r="E87" i="12"/>
  <c r="H39" i="10" s="1"/>
  <c r="E116" i="12"/>
  <c r="E38" i="12"/>
  <c r="E46" i="12"/>
  <c r="E31" i="12"/>
  <c r="E83" i="12"/>
  <c r="H38" i="10" s="1"/>
  <c r="E91" i="12"/>
  <c r="H40" i="10" s="1"/>
  <c r="E61" i="12"/>
  <c r="H28" i="10" s="1"/>
  <c r="E57" i="12"/>
  <c r="H27" i="10" s="1"/>
  <c r="E16" i="12"/>
  <c r="D149" i="14"/>
  <c r="G66" i="10" s="1"/>
  <c r="J66" i="10" s="1"/>
  <c r="K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113" i="14"/>
  <c r="D26" i="14"/>
  <c r="G14" i="10" s="1"/>
  <c r="G192" i="15"/>
  <c r="F71" i="10" s="1"/>
  <c r="G175" i="15"/>
  <c r="F65" i="10" s="1"/>
  <c r="F59" i="10"/>
  <c r="G152" i="15"/>
  <c r="G70" i="15"/>
  <c r="F28" i="10" s="1"/>
  <c r="G94" i="15"/>
  <c r="F38" i="10" s="1"/>
  <c r="G53" i="15"/>
  <c r="F21" i="10" s="1"/>
  <c r="G77" i="15"/>
  <c r="F32" i="10" s="1"/>
  <c r="G87" i="15"/>
  <c r="F34" i="10" s="1"/>
  <c r="G99" i="15"/>
  <c r="F39" i="10" s="1"/>
  <c r="G128" i="15"/>
  <c r="F48" i="10" s="1"/>
  <c r="G82" i="15"/>
  <c r="F33" i="10" s="1"/>
  <c r="G65" i="15"/>
  <c r="F27" i="10" s="1"/>
  <c r="G60" i="15"/>
  <c r="F26" i="10" s="1"/>
  <c r="G48" i="15"/>
  <c r="F20" i="10" s="1"/>
  <c r="G19" i="15"/>
  <c r="F9" i="10" s="1"/>
  <c r="G43" i="15"/>
  <c r="F19" i="10" s="1"/>
  <c r="G36" i="15"/>
  <c r="F1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36" i="15"/>
  <c r="A131" i="15"/>
  <c r="A130" i="15"/>
  <c r="A119" i="15"/>
  <c r="A114" i="15"/>
  <c r="A113" i="15"/>
  <c r="A27" i="15"/>
  <c r="A22" i="15"/>
  <c r="A21" i="15"/>
  <c r="A4" i="15"/>
  <c r="A18" i="14"/>
  <c r="A4" i="14"/>
  <c r="A23" i="14"/>
  <c r="A19" i="14"/>
  <c r="A9" i="14"/>
  <c r="A5" i="14"/>
  <c r="A5" i="15"/>
  <c r="I53" i="10"/>
  <c r="E126" i="12"/>
  <c r="E122" i="12"/>
  <c r="E111" i="12"/>
  <c r="E110" i="12"/>
  <c r="E107" i="12"/>
  <c r="E106" i="12"/>
  <c r="G138" i="15"/>
  <c r="G137" i="15"/>
  <c r="G133" i="15"/>
  <c r="G121" i="15"/>
  <c r="G120" i="15"/>
  <c r="G116" i="15"/>
  <c r="J72" i="10" l="1"/>
  <c r="K72" i="10" s="1"/>
  <c r="J71" i="10"/>
  <c r="K71" i="10" s="1"/>
  <c r="G181" i="15"/>
  <c r="J78" i="10"/>
  <c r="K78" i="10" s="1"/>
  <c r="J15" i="10"/>
  <c r="K15" i="10" s="1"/>
  <c r="J9" i="10"/>
  <c r="K9" i="10" s="1"/>
  <c r="D136" i="14"/>
  <c r="D164" i="14"/>
  <c r="D108" i="14"/>
  <c r="G46" i="10"/>
  <c r="J77" i="10"/>
  <c r="K77" i="10" s="1"/>
  <c r="J21" i="10"/>
  <c r="K21" i="10" s="1"/>
  <c r="G70" i="10"/>
  <c r="J70" i="10" s="1"/>
  <c r="K70" i="10" s="1"/>
  <c r="G198" i="15"/>
  <c r="J28" i="10"/>
  <c r="K28" i="10" s="1"/>
  <c r="J40" i="10"/>
  <c r="K40" i="10" s="1"/>
  <c r="J26" i="10"/>
  <c r="K26" i="10" s="1"/>
  <c r="F58" i="10"/>
  <c r="J58" i="10" s="1"/>
  <c r="K58" i="10" s="1"/>
  <c r="G164" i="15"/>
  <c r="J27" i="10"/>
  <c r="K27" i="10" s="1"/>
  <c r="J32" i="10"/>
  <c r="K32" i="10" s="1"/>
  <c r="E193" i="12"/>
  <c r="H83" i="10" s="1"/>
  <c r="J83" i="10" s="1"/>
  <c r="K83" i="10" s="1"/>
  <c r="L86" i="10" s="1"/>
  <c r="D178" i="14"/>
  <c r="G76" i="10"/>
  <c r="J76" i="10" s="1"/>
  <c r="K76" i="10" s="1"/>
  <c r="D87" i="14"/>
  <c r="G39" i="10"/>
  <c r="J34" i="10"/>
  <c r="K34" i="10" s="1"/>
  <c r="D150" i="14"/>
  <c r="G65" i="10"/>
  <c r="J65" i="10" s="1"/>
  <c r="K65" i="10" s="1"/>
  <c r="E48" i="12"/>
  <c r="E78" i="12"/>
  <c r="E63" i="12"/>
  <c r="E93" i="12"/>
  <c r="E127" i="12"/>
  <c r="J64" i="10" s="1"/>
  <c r="K64" i="10" s="1"/>
  <c r="E108" i="12"/>
  <c r="E123" i="12"/>
  <c r="E133" i="12" s="1"/>
  <c r="E112" i="12"/>
  <c r="D122" i="14"/>
  <c r="D59" i="14"/>
  <c r="G13" i="10"/>
  <c r="D31" i="14"/>
  <c r="D17" i="14"/>
  <c r="D73" i="14"/>
  <c r="D45" i="14"/>
  <c r="G88" i="15"/>
  <c r="G105" i="15"/>
  <c r="G54" i="15"/>
  <c r="G71" i="15"/>
  <c r="G118" i="15"/>
  <c r="G135" i="15"/>
  <c r="G123" i="15"/>
  <c r="G140" i="15"/>
  <c r="J59" i="10"/>
  <c r="K59" i="10" s="1"/>
  <c r="I52" i="10"/>
  <c r="G53" i="10"/>
  <c r="G29" i="15"/>
  <c r="G24" i="15"/>
  <c r="G7" i="15"/>
  <c r="E26" i="12"/>
  <c r="E22" i="12"/>
  <c r="E11" i="12"/>
  <c r="E10" i="12"/>
  <c r="E7" i="12"/>
  <c r="E6" i="12"/>
  <c r="I8" i="10"/>
  <c r="L74" i="10" l="1"/>
  <c r="L80" i="10"/>
  <c r="L30" i="10"/>
  <c r="J39" i="10"/>
  <c r="K39" i="10" s="1"/>
  <c r="L68" i="10"/>
  <c r="H46" i="10"/>
  <c r="E118" i="12"/>
  <c r="E12" i="12"/>
  <c r="H8" i="10" s="1"/>
  <c r="J19" i="10"/>
  <c r="K19" i="10" s="1"/>
  <c r="E27" i="12"/>
  <c r="J54" i="10"/>
  <c r="K54" i="10" s="1"/>
  <c r="J33" i="10"/>
  <c r="K33" i="10" s="1"/>
  <c r="L36" i="10" s="1"/>
  <c r="H47" i="10"/>
  <c r="E8" i="12"/>
  <c r="E23" i="12"/>
  <c r="J38" i="10"/>
  <c r="K38" i="10" s="1"/>
  <c r="H53" i="10"/>
  <c r="G129" i="15"/>
  <c r="J48" i="10" s="1"/>
  <c r="K48" i="10" s="1"/>
  <c r="F52" i="10"/>
  <c r="G146" i="15"/>
  <c r="F46" i="10"/>
  <c r="G9" i="15"/>
  <c r="F7" i="10" s="1"/>
  <c r="G26" i="15"/>
  <c r="G14" i="15"/>
  <c r="G31" i="15"/>
  <c r="F14" i="10" s="1"/>
  <c r="F53" i="10"/>
  <c r="H52" i="10"/>
  <c r="G52" i="10"/>
  <c r="F47" i="10"/>
  <c r="I7" i="10"/>
  <c r="L42" i="10" l="1"/>
  <c r="J46" i="10"/>
  <c r="K46" i="10" s="1"/>
  <c r="F13" i="10"/>
  <c r="G37" i="15"/>
  <c r="E18" i="12"/>
  <c r="E33" i="12"/>
  <c r="J60" i="10"/>
  <c r="K60" i="10" s="1"/>
  <c r="L62" i="10" s="1"/>
  <c r="J53" i="10"/>
  <c r="K53" i="10" s="1"/>
  <c r="H14" i="10"/>
  <c r="H13" i="10"/>
  <c r="G20" i="15"/>
  <c r="F8" i="10"/>
  <c r="J52" i="10"/>
  <c r="K52" i="10" s="1"/>
  <c r="J47" i="10"/>
  <c r="K47" i="10" s="1"/>
  <c r="H7" i="10"/>
  <c r="G7" i="10"/>
  <c r="G8" i="10"/>
  <c r="L50" i="10" l="1"/>
  <c r="L87" i="10" s="1"/>
  <c r="J8" i="10"/>
  <c r="K8" i="10" s="1"/>
  <c r="L56" i="10"/>
  <c r="J14" i="10"/>
  <c r="K14" i="10" s="1"/>
  <c r="J13" i="10"/>
  <c r="K13" i="10" s="1"/>
  <c r="J20" i="10"/>
  <c r="K20" i="10" s="1"/>
  <c r="L23" i="10" s="1"/>
  <c r="J7" i="10"/>
  <c r="K7" i="10" s="1"/>
  <c r="L11" i="10" l="1"/>
  <c r="L17" i="10"/>
  <c r="L43" i="10" l="1"/>
  <c r="L8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Justina Maželytė</author>
    <author>Monika Vyšniauskienė</author>
    <author>tc={D9828093-9A71-48C9-A2E0-65A390B42079}</author>
  </authors>
  <commentList>
    <comment ref="E12" authorId="0" shapeId="0" xr:uid="{CB46FCDD-1776-4F52-A153-6575E6F7CDEA}">
      <text>
        <r>
          <rPr>
            <b/>
            <sz val="9"/>
            <color indexed="81"/>
            <rFont val="Tahoma"/>
            <family val="2"/>
          </rPr>
          <t>Justina Maželytė:</t>
        </r>
        <r>
          <rPr>
            <sz val="9"/>
            <color indexed="81"/>
            <rFont val="Tahoma"/>
            <family val="2"/>
          </rPr>
          <t xml:space="preserve">
Skaičiuojama, kiek bendrovių ženklina savo eksploatuojamus lošimo įrenginius specialiais tapatumo ženklais.</t>
        </r>
      </text>
    </comment>
    <comment ref="E18" authorId="1" shapeId="0" xr:uid="{5789BD9A-84E7-4573-BD50-CDEAB03D1AC4}">
      <text>
        <r>
          <rPr>
            <b/>
            <sz val="9"/>
            <color indexed="81"/>
            <rFont val="Tahoma"/>
            <family val="2"/>
          </rPr>
          <t>Monika Vyšniauskienė:</t>
        </r>
        <r>
          <rPr>
            <sz val="9"/>
            <color indexed="81"/>
            <rFont val="Tahoma"/>
            <family val="2"/>
          </rPr>
          <t xml:space="preserve">
8 organizatoriai kurie šiuo metu turi antžemines lošimo vietas (245 vietos)</t>
        </r>
      </text>
    </comment>
    <comment ref="B45" authorId="1" shapeId="0" xr:uid="{2971FF7C-B27D-4A95-9B00-B69F6690D897}">
      <text>
        <r>
          <rPr>
            <b/>
            <sz val="9"/>
            <color indexed="81"/>
            <rFont val="Tahoma"/>
            <family val="2"/>
          </rPr>
          <t>Monika Vyšniauskienė:</t>
        </r>
        <r>
          <rPr>
            <sz val="9"/>
            <color indexed="81"/>
            <rFont val="Tahoma"/>
            <family val="2"/>
          </rPr>
          <t xml:space="preserve">
Įpareigojimas E</t>
        </r>
      </text>
    </comment>
    <comment ref="B51" authorId="1" shapeId="0" xr:uid="{7E92F14B-0B00-49D6-8D94-3497A5ADF878}">
      <text>
        <r>
          <rPr>
            <b/>
            <sz val="9"/>
            <color indexed="81"/>
            <rFont val="Tahoma"/>
            <family val="2"/>
          </rPr>
          <t>Monika Vyšniauskienė:</t>
        </r>
        <r>
          <rPr>
            <sz val="9"/>
            <color indexed="81"/>
            <rFont val="Tahoma"/>
            <family val="2"/>
          </rPr>
          <t xml:space="preserve">
Įpareigojimas G</t>
        </r>
      </text>
    </comment>
    <comment ref="B57" authorId="1" shapeId="0" xr:uid="{B18F0070-9DF5-4E3D-ACD2-44E4A60D8B01}">
      <text>
        <r>
          <rPr>
            <b/>
            <sz val="9"/>
            <color indexed="81"/>
            <rFont val="Tahoma"/>
            <family val="2"/>
          </rPr>
          <t>Monika Vyšniauskienė:</t>
        </r>
        <r>
          <rPr>
            <sz val="9"/>
            <color indexed="81"/>
            <rFont val="Tahoma"/>
            <family val="2"/>
          </rPr>
          <t xml:space="preserve">
Įpareigojimas C</t>
        </r>
      </text>
    </comment>
    <comment ref="E57" authorId="1" shapeId="0" xr:uid="{5F84CD23-537B-456E-824E-B9B635336C56}">
      <text>
        <r>
          <rPr>
            <b/>
            <sz val="9"/>
            <color indexed="81"/>
            <rFont val="Tahoma"/>
            <family val="2"/>
          </rPr>
          <t>Monika Vyšniauskienė:</t>
        </r>
        <r>
          <rPr>
            <sz val="9"/>
            <color indexed="81"/>
            <rFont val="Tahoma"/>
            <family val="2"/>
          </rPr>
          <t xml:space="preserve">
8 organizatoriai kurie šiuo metu turi antžemines lošimo vietas (237 vietos)</t>
        </r>
      </text>
    </comment>
    <comment ref="C60" authorId="1" shapeId="0" xr:uid="{8FF32955-FD79-42B0-A0F2-13801A7C67CA}">
      <text>
        <r>
          <rPr>
            <b/>
            <sz val="9"/>
            <color indexed="81"/>
            <rFont val="Tahoma"/>
            <charset val="1"/>
          </rPr>
          <t>Monika Vyšniauskienė:</t>
        </r>
        <r>
          <rPr>
            <sz val="9"/>
            <color indexed="81"/>
            <rFont val="Tahoma"/>
            <charset val="1"/>
          </rPr>
          <t xml:space="preserve">
ALĮ projekto 32 straipsnio 9 dalyje siūloma nustatyti, kad B kategorijos automatų, kuriais lošiama į automatus įmetus metalinius pinigus, naudojimas nutraukiamas ne vėliau kaip 2029 m. gruodžio 31 d.</t>
        </r>
      </text>
    </comment>
    <comment ref="B63" authorId="1" shapeId="0" xr:uid="{26438C07-A3AC-4D32-9313-21917486BE40}">
      <text>
        <r>
          <rPr>
            <b/>
            <sz val="9"/>
            <color indexed="81"/>
            <rFont val="Tahoma"/>
            <family val="2"/>
          </rPr>
          <t>Monika Vyšniauskienė:</t>
        </r>
        <r>
          <rPr>
            <sz val="9"/>
            <color indexed="81"/>
            <rFont val="Tahoma"/>
            <family val="2"/>
          </rPr>
          <t xml:space="preserve">
ĮPAREIGOJIMAS D</t>
        </r>
      </text>
    </comment>
    <comment ref="B69" authorId="1" shapeId="0" xr:uid="{EC3CC553-FD1F-44BA-A1B4-4343CD55E7ED}">
      <text>
        <r>
          <rPr>
            <b/>
            <sz val="9"/>
            <color indexed="81"/>
            <rFont val="Tahoma"/>
            <family val="2"/>
          </rPr>
          <t>Monika Vyšniauskienė:</t>
        </r>
        <r>
          <rPr>
            <sz val="9"/>
            <color indexed="81"/>
            <rFont val="Tahoma"/>
            <family val="2"/>
          </rPr>
          <t xml:space="preserve">
ĮPAREIGOJIMAS A</t>
        </r>
      </text>
    </comment>
    <comment ref="B75" authorId="1" shapeId="0" xr:uid="{B5B07642-31C3-44BE-BFE0-B636095314B7}">
      <text>
        <r>
          <rPr>
            <b/>
            <sz val="9"/>
            <color indexed="81"/>
            <rFont val="Tahoma"/>
            <family val="2"/>
          </rPr>
          <t>Monika Vyšniauskienė:</t>
        </r>
        <r>
          <rPr>
            <sz val="9"/>
            <color indexed="81"/>
            <rFont val="Tahoma"/>
            <family val="2"/>
          </rPr>
          <t xml:space="preserve">
ĮPAREIGOJIMAS A</t>
        </r>
      </text>
    </comment>
    <comment ref="C76" authorId="1" shapeId="0" xr:uid="{97FA7CC2-0279-4890-BBCA-0BFF4A4B19CD}">
      <text>
        <r>
          <rPr>
            <b/>
            <sz val="9"/>
            <color indexed="81"/>
            <rFont val="Tahoma"/>
            <family val="2"/>
          </rPr>
          <t>Monika Vyšniauskienė:</t>
        </r>
        <r>
          <rPr>
            <sz val="9"/>
            <color indexed="81"/>
            <rFont val="Tahoma"/>
            <family val="2"/>
          </rPr>
          <t xml:space="preserve">
10 organizatorių</t>
        </r>
      </text>
    </comment>
    <comment ref="B81" authorId="1" shapeId="0" xr:uid="{B65664D9-C8BB-4418-B70C-884D0A481675}">
      <text>
        <r>
          <rPr>
            <b/>
            <sz val="9"/>
            <color indexed="81"/>
            <rFont val="Tahoma"/>
            <family val="2"/>
          </rPr>
          <t>Monika Vyšniauskienė:</t>
        </r>
        <r>
          <rPr>
            <sz val="9"/>
            <color indexed="81"/>
            <rFont val="Tahoma"/>
            <family val="2"/>
          </rPr>
          <t xml:space="preserve">
ĮPAREIGOJIMAS B</t>
        </r>
      </text>
    </comment>
    <comment ref="E81" authorId="2" shapeId="0" xr:uid="{D9828093-9A71-48C9-A2E0-65A390B42079}">
      <text>
        <t xml:space="preserve">[Komentarų gija]
„Excel“ versija leidžia jums skaityti šią komentarų giją, tačiau visi jos taisymai bus pašalinti, jei failas atidaromas naudojant naujesnę „Excel“ versiją. Daugiau informacijos: https://go.microsoft.com/fwlink/?linkid=870924.
Komentaras:
    2 bendrovės, kurių kiekvienos po 2 lošimo namus (kazino) turės užsidaryti, kadangi nebeatitiks reikalavimų. </t>
      </text>
    </comment>
    <comment ref="B120" authorId="1" shapeId="0" xr:uid="{BF1A366D-BB50-499C-98AA-53572478DF7A}">
      <text>
        <r>
          <rPr>
            <b/>
            <sz val="9"/>
            <color indexed="81"/>
            <rFont val="Tahoma"/>
            <family val="2"/>
          </rPr>
          <t>Monika Vyšniauskienė:</t>
        </r>
        <r>
          <rPr>
            <sz val="9"/>
            <color indexed="81"/>
            <rFont val="Tahoma"/>
            <family val="2"/>
          </rPr>
          <t xml:space="preserve">
Įpareigojimas 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Giedrė Čeikienė</author>
    <author>Justina Maželytė</author>
    <author>Monika Vyšniauskienė</author>
  </authors>
  <commentList>
    <comment ref="F6" authorId="0" shapeId="0" xr:uid="{5AD0814B-02D8-4DB7-AEA9-D41C0D41E0C3}">
      <text>
        <r>
          <rPr>
            <b/>
            <sz val="9"/>
            <color indexed="81"/>
            <rFont val="Tahoma"/>
            <family val="2"/>
            <charset val="186"/>
          </rPr>
          <t xml:space="preserve">2024 m. lošimų organizavimo reglamentus, jų pakeitimus ir papildymus su Lošimų priežiūros tarnyba derino 10 bendrovių.
2024 m. pateikti 86 prašymai patvirtinti lošimų organizavimo reglamentus, jų pakeitimus ir papildymus (vidutiniškai po 9  kiekvienos bendrovės):
Lošimo namai (kazino) - 6
Automatų salonai - 1
Nuotoliniai lošimai - 79
Totalizatoriaus punktai - 0
Lažybų punktai - 0
Jei būtų priimti ALĮ pakeitimai, bendrovės vietoj minėtų 86 prašymų turėtų Priežiūros tarnybai tvirtinimui pateikti tik apie 10-15 prašymų, maždaug po vieną prašymą kiekviena bendrovė. 
</t>
        </r>
      </text>
    </comment>
    <comment ref="F23" authorId="1" shapeId="0" xr:uid="{036BA8D5-3326-48B5-9955-3E71A6AE3631}">
      <text>
        <r>
          <rPr>
            <b/>
            <sz val="9"/>
            <color indexed="81"/>
            <rFont val="Tahoma"/>
            <family val="2"/>
          </rPr>
          <t>Justina Maželytė:</t>
        </r>
        <r>
          <rPr>
            <sz val="9"/>
            <color indexed="81"/>
            <rFont val="Tahoma"/>
            <family val="2"/>
          </rPr>
          <t xml:space="preserve">
2024 m. Lošimų priežiūros tarnyba azartinius lošimus organizuojančioms bendrovėms išdavė 420 specialių tapatumo ženklų. 
1 bendrovei vieną kartą vidutiniškai yra išduodami 5 vnt. ženklų.
Vadinasi, imant vidurkį, 1 bendrovė per 2024 metus atvyko 7 kartus pasiimti specialių tapatumo ženklų.</t>
        </r>
      </text>
    </comment>
    <comment ref="B40" authorId="2" shapeId="0" xr:uid="{B22C37A9-76D3-476E-96FF-7CAB7A343AF3}">
      <text>
        <r>
          <rPr>
            <b/>
            <sz val="9"/>
            <color indexed="81"/>
            <rFont val="Tahoma"/>
            <family val="2"/>
          </rPr>
          <t>Monika Vyšniauskienė:</t>
        </r>
        <r>
          <rPr>
            <sz val="9"/>
            <color indexed="81"/>
            <rFont val="Tahoma"/>
            <family val="2"/>
          </rPr>
          <t xml:space="preserve">
Grynųjų pinigų priėmimas, skaičiavimas, išmokėjimas, kasos skaičiavimas tikrinimas</t>
        </r>
      </text>
    </comment>
    <comment ref="C40" authorId="2" shapeId="0" xr:uid="{EFDE4D86-DC32-467D-8EEB-1526673E7E6D}">
      <text>
        <r>
          <rPr>
            <b/>
            <sz val="9"/>
            <color indexed="81"/>
            <rFont val="Tahoma"/>
            <family val="2"/>
          </rPr>
          <t>Monika Vyšniauskienė:</t>
        </r>
        <r>
          <rPr>
            <sz val="9"/>
            <color indexed="81"/>
            <rFont val="Tahoma"/>
            <family val="2"/>
          </rPr>
          <t xml:space="preserve">
Viso yra 245 antžeminės lošimų vietos. 8 organizatoriai. Tai vidutiniškai 1 organizatoriui tenka 30 lošimų vietų. Skaičiuojama kad kiekvienoje lošimų vietoje po 1 darbuotoją kuris dirba su grynaisiais pinigais. Tai kiekvienam organizatoriui vidutiniškai 30 darbuotų. </t>
        </r>
      </text>
    </comment>
    <comment ref="E40" authorId="2" shapeId="0" xr:uid="{6743EB76-460E-42D0-A142-4F68A94601B4}">
      <text>
        <r>
          <rPr>
            <b/>
            <sz val="9"/>
            <color indexed="81"/>
            <rFont val="Tahoma"/>
            <family val="2"/>
          </rPr>
          <t>Monika Vyšniauskienė:</t>
        </r>
        <r>
          <rPr>
            <sz val="9"/>
            <color indexed="81"/>
            <rFont val="Tahoma"/>
            <family val="2"/>
          </rPr>
          <t xml:space="preserve">
Skaičiuojama, kiek 1 darbuotojas (kasininkas) per savo darbo pamainą ( pamainą skaičiuojama 8 val.) sugaišta laiko inkasavimui. 
Inkasacija:
Kasos skaičiavimas, banknotų rūšiavimas, dokumentų pildymas - vidutiniškai 30 min/per pamainą</t>
        </r>
      </text>
    </comment>
    <comment ref="F40" authorId="2" shapeId="0" xr:uid="{FF39A19F-2444-498B-88A1-87C39454681B}">
      <text>
        <r>
          <rPr>
            <b/>
            <sz val="9"/>
            <color indexed="81"/>
            <rFont val="Tahoma"/>
            <family val="2"/>
          </rPr>
          <t>Monika Vyšniauskienė:</t>
        </r>
        <r>
          <rPr>
            <sz val="9"/>
            <color indexed="81"/>
            <rFont val="Tahoma"/>
            <family val="2"/>
          </rPr>
          <t xml:space="preserve">
Skaičiuojama kad veiksmas atliekamas kiekvieną dieną</t>
        </r>
      </text>
    </comment>
    <comment ref="F154" authorId="2" shapeId="0" xr:uid="{80D79F8F-2759-4210-A439-458AC7D3EB3C}">
      <text>
        <r>
          <rPr>
            <b/>
            <sz val="9"/>
            <color indexed="81"/>
            <rFont val="Tahoma"/>
            <family val="2"/>
          </rPr>
          <t>Monika Vyšniauskienė:</t>
        </r>
        <r>
          <rPr>
            <sz val="9"/>
            <color indexed="81"/>
            <rFont val="Tahoma"/>
            <family val="2"/>
          </rPr>
          <t xml:space="preserve">
Skaičiuojama kad sistemų pritaikymas atsiskaitymams ne grynaisiais pinigais yra vienkartinis veiksmas, kuriam atlikti bendrovės buhalteris turėtų skirti apie 5 d. d
( 5 x 8 val. = 40 val.)
Apskaitos ir mokėjimų suderinimas; finansinių ataskaitų pritaikymas bankinių mokėjimų apskaitai ir suderinimui su banku išrašais. </t>
        </r>
      </text>
    </comment>
    <comment ref="F155" authorId="2" shapeId="0" xr:uid="{46EDDBF7-E6D5-4A0D-8655-65789DB35BAA}">
      <text>
        <r>
          <rPr>
            <b/>
            <sz val="9"/>
            <color indexed="81"/>
            <rFont val="Tahoma"/>
            <family val="2"/>
          </rPr>
          <t>Monika Vyšniauskienė:</t>
        </r>
        <r>
          <rPr>
            <sz val="9"/>
            <color indexed="81"/>
            <rFont val="Tahoma"/>
            <family val="2"/>
          </rPr>
          <t xml:space="preserve">
Skaičiuojama kad sistemų pritaikymas atsiskaitymams ne grynaisiais pinigais yra vienkartinis veiksmas, IT programuotojas/testuotojas tam turėtų skirti 10 d.d (įdiegti, konfiguruoti ir testuoti) 
(10 x 8 val. = 80 val)</t>
        </r>
      </text>
    </comment>
    <comment ref="B156" authorId="2" shapeId="0" xr:uid="{3FB9783E-FBF3-4E73-A737-AE523E0FA655}">
      <text>
        <r>
          <rPr>
            <b/>
            <sz val="9"/>
            <color indexed="81"/>
            <rFont val="Tahoma"/>
            <family val="2"/>
          </rPr>
          <t>Monika Vyšniauskienė:</t>
        </r>
        <r>
          <rPr>
            <sz val="9"/>
            <color indexed="81"/>
            <rFont val="Tahoma"/>
            <family val="2"/>
          </rPr>
          <t xml:space="preserve">
Darbuotojų apmokymai</t>
        </r>
      </text>
    </comment>
    <comment ref="C156" authorId="2" shapeId="0" xr:uid="{DDD1BB72-306A-46E7-B7DA-D85DECDB0697}">
      <text>
        <r>
          <rPr>
            <b/>
            <sz val="9"/>
            <color indexed="81"/>
            <rFont val="Tahoma"/>
            <family val="2"/>
          </rPr>
          <t>Monika Vyšniauskienė:</t>
        </r>
        <r>
          <rPr>
            <sz val="9"/>
            <color indexed="81"/>
            <rFont val="Tahoma"/>
            <family val="2"/>
          </rPr>
          <t xml:space="preserve">
Viso yra 237 antžeminės lošimų vietos. 8 organizatoriai. Tai vidutiniškai 1 organizatoriui tenka 29 lošimų vietas. Skaičiuojama kad kiekvienoje lošimų vietoje po 1 projekto vadovą kuris atliktų darbuotojų apmokymus.  Tai kiekvienam organizatoriui vidutiniškai 29 darbuotojai. </t>
        </r>
      </text>
    </comment>
    <comment ref="B157" authorId="2" shapeId="0" xr:uid="{4DDE1BEE-9DC2-45A8-A670-406F81AD7446}">
      <text>
        <r>
          <rPr>
            <b/>
            <sz val="9"/>
            <color indexed="81"/>
            <rFont val="Tahoma"/>
            <family val="2"/>
          </rPr>
          <t>Monika Vyšniauskienė:</t>
        </r>
        <r>
          <rPr>
            <sz val="9"/>
            <color indexed="81"/>
            <rFont val="Tahoma"/>
            <family val="2"/>
          </rPr>
          <t xml:space="preserve">
Sutarčių sudarymas, keitimas</t>
        </r>
      </text>
    </comment>
    <comment ref="B167" authorId="2" shapeId="0" xr:uid="{D082D72D-D48B-4ABF-A83F-DC344C68CCF1}">
      <text>
        <r>
          <rPr>
            <b/>
            <sz val="9"/>
            <color indexed="81"/>
            <rFont val="Tahoma"/>
            <family val="2"/>
          </rPr>
          <t>Monika Vyšniauskienė:</t>
        </r>
        <r>
          <rPr>
            <sz val="9"/>
            <color indexed="81"/>
            <rFont val="Tahoma"/>
            <family val="2"/>
          </rPr>
          <t xml:space="preserve">
Lošėjo kortelės išdavimas</t>
        </r>
      </text>
    </comment>
    <comment ref="C167" authorId="2" shapeId="0" xr:uid="{B599C472-7E6B-482D-8132-A6B0E620452B}">
      <text>
        <r>
          <rPr>
            <b/>
            <sz val="9"/>
            <color indexed="81"/>
            <rFont val="Tahoma"/>
            <family val="2"/>
          </rPr>
          <t>Monika Vyšniauskienė:</t>
        </r>
        <r>
          <rPr>
            <sz val="9"/>
            <color indexed="81"/>
            <rFont val="Tahoma"/>
            <family val="2"/>
          </rPr>
          <t xml:space="preserve">
Skaičiuojama kad kiekvienoje lošimų vietoje po 1 darbuotoja kuris išdavinės registruos  Lošėjo korteles (lošimų vietų išviso 237 (15 lošimo namų (kazino), 157 automatų salonai, 65 lažybų punktai)
237 lošimų vietos / 12 bendrovių (skaičiuojamos bendrovės turinčios antžemines ir nuotolines vietas) = 20 (vidutiniškai tiek lošimo vietų vienai bendrovei) Tai vienai bendrovei 20 darbuotojų</t>
        </r>
      </text>
    </comment>
    <comment ref="F167" authorId="2" shapeId="0" xr:uid="{B20C15CD-11F2-4BDC-99AD-45C522D7ABD5}">
      <text>
        <r>
          <rPr>
            <b/>
            <sz val="9"/>
            <color indexed="81"/>
            <rFont val="Tahoma"/>
            <family val="2"/>
          </rPr>
          <t>Monika Vyšniauskienė:</t>
        </r>
        <r>
          <rPr>
            <sz val="9"/>
            <color indexed="81"/>
            <rFont val="Tahoma"/>
            <family val="2"/>
          </rPr>
          <t xml:space="preserve">
Skaičiuojama, kad korteliu išdavimas bus vienkartinis veiksmas. 
Remiantis Lošimų priežiūros tarnybos turimais duomenimis (bendrovių pateiktais duomenis atliekant ūkio subjektų rizikingumo vertinimą) unikalių lošėjų skaičius kurie bent vieną kartą atliko statymą arba įmoka yra 302700 vnt. 
Skaičiuojama kad vieną kortelę išduoti ir užregistruoti užtrunkama ~10 min (patikrinti tapatybe, su lošėju suderinti jo pasirinktus lošimo limitus konkrečiam laikotarpiui, sukurti naują lošėjo įrašą sistemoje) Skaičiuojama kad per 1 d. d. (8 val) užregistruojama 48 Lošėjų kortelės. 
237 lošimų vietos / 12 bendrovių (skaičiuojamos visos bendrovės ir turinčios antžemines vietas ir nuotolines) = 20 (vidutiniškai tiek lošimo vietų vienai bendrovei)
302700 / 237 lošimo vietų = 1277 lošėjo kortelių 1 lošimo vietai. Skaičiuojama, kad 1 lošimo vietai kurioje korteles išdavinėja vienas darbuotojas reikės 205 val (25 d.d.) kad išduoti 1277 Lošėjo korteles
</t>
        </r>
      </text>
    </comment>
    <comment ref="B184" authorId="2" shapeId="0" xr:uid="{C6C34BA7-EBAD-4571-8EEE-539B3FD7E15D}">
      <text>
        <r>
          <rPr>
            <b/>
            <sz val="9"/>
            <color indexed="81"/>
            <rFont val="Tahoma"/>
            <family val="2"/>
          </rPr>
          <t>Monika Vyšniauskienė:</t>
        </r>
        <r>
          <rPr>
            <sz val="9"/>
            <color indexed="81"/>
            <rFont val="Tahoma"/>
            <family val="2"/>
          </rPr>
          <t xml:space="preserve">
Darbuotojų mokymai</t>
        </r>
      </text>
    </comment>
    <comment ref="C184" authorId="2" shapeId="0" xr:uid="{1DE6C31E-B970-411B-8A69-4D9729D9BAF1}">
      <text>
        <r>
          <rPr>
            <b/>
            <sz val="9"/>
            <color indexed="81"/>
            <rFont val="Tahoma"/>
            <family val="2"/>
          </rPr>
          <t xml:space="preserve">Monika Vyšniauskienė:
</t>
        </r>
        <r>
          <rPr>
            <sz val="9"/>
            <color indexed="81"/>
            <rFont val="Tahoma"/>
            <family val="2"/>
          </rPr>
          <t>237 antžeminės lošimo vietos, vidutiniškai po 30 lošimo vietų vienai bendrovei (237/8=29).  Kiekvienoje lošimo vietoje po 1 projekto vadovą kuris praves darbuotojams mokymus</t>
        </r>
      </text>
    </comment>
    <comment ref="E184" authorId="2" shapeId="0" xr:uid="{AE60FC73-28E5-4C6B-A2D2-2772FCC6EA2B}">
      <text>
        <r>
          <rPr>
            <b/>
            <sz val="9"/>
            <color indexed="81"/>
            <rFont val="Tahoma"/>
            <family val="2"/>
          </rPr>
          <t>Monika Vyšniauskienė:</t>
        </r>
        <r>
          <rPr>
            <sz val="9"/>
            <color indexed="81"/>
            <rFont val="Tahoma"/>
            <family val="2"/>
          </rPr>
          <t xml:space="preserve">
Apibendrinus bendrovių pateiktus anketos duomenis skaičiuojama kad 4 val. Mokymų užtektų supažindinti darbuotojus su nauja sistema, jos naudojimuosi ir pritaikymu.</t>
        </r>
      </text>
    </comment>
    <comment ref="B185" authorId="2" shapeId="0" xr:uid="{4D8BBB35-8A08-4D84-B0EF-B86C414AAF42}">
      <text>
        <r>
          <rPr>
            <b/>
            <sz val="9"/>
            <color indexed="81"/>
            <rFont val="Tahoma"/>
            <family val="2"/>
          </rPr>
          <t>Monika Vyšniauskienė:</t>
        </r>
        <r>
          <rPr>
            <sz val="9"/>
            <color indexed="81"/>
            <rFont val="Tahoma"/>
            <family val="2"/>
          </rPr>
          <t xml:space="preserve">
Lošėjo kortelės funkcionalumo, pritaikymas, testavimas organizatoriaus sistemose </t>
        </r>
      </text>
    </comment>
    <comment ref="B186" authorId="2" shapeId="0" xr:uid="{27633055-FAE2-4DBC-A209-38B3AA5C0F61}">
      <text>
        <r>
          <rPr>
            <b/>
            <sz val="9"/>
            <color indexed="81"/>
            <rFont val="Tahoma"/>
            <family val="2"/>
          </rPr>
          <t>Monika Vyšniauskienė:</t>
        </r>
        <r>
          <rPr>
            <sz val="9"/>
            <color indexed="81"/>
            <rFont val="Tahoma"/>
            <family val="2"/>
          </rPr>
          <t xml:space="preserve">
Projekto priežiūra, dokumentacijos rengimas</t>
        </r>
      </text>
    </comment>
    <comment ref="B201" authorId="2" shapeId="0" xr:uid="{2F1C4B8F-1EC9-4105-8E7E-66897521BA73}">
      <text>
        <r>
          <rPr>
            <b/>
            <sz val="9"/>
            <color indexed="81"/>
            <rFont val="Tahoma"/>
            <family val="2"/>
          </rPr>
          <t>Monika Vyšniauskienė:</t>
        </r>
        <r>
          <rPr>
            <sz val="9"/>
            <color indexed="81"/>
            <rFont val="Tahoma"/>
            <family val="2"/>
          </rPr>
          <t xml:space="preserve">
Lošėjo kortelės funkcionalumo įdiegimas, pritaikymas, testavimas organizatoriaus informacinėse sistemose </t>
        </r>
      </text>
    </comment>
    <comment ref="B202" authorId="2" shapeId="0" xr:uid="{B2F25031-AE5D-40C4-BB1F-07BFCC5E0ACD}">
      <text>
        <r>
          <rPr>
            <b/>
            <sz val="9"/>
            <color indexed="81"/>
            <rFont val="Tahoma"/>
            <family val="2"/>
          </rPr>
          <t>Monika Vyšniauskienė:</t>
        </r>
        <r>
          <rPr>
            <sz val="9"/>
            <color indexed="81"/>
            <rFont val="Tahoma"/>
            <family val="2"/>
          </rPr>
          <t xml:space="preserve">
Projekto priežiūra, dokumentacijos rengimas</t>
        </r>
      </text>
    </comment>
    <comment ref="A216" authorId="2" shapeId="0" xr:uid="{A682CD2E-3178-4A61-9F91-5FBC4E6250FB}">
      <text>
        <r>
          <rPr>
            <b/>
            <sz val="9"/>
            <color indexed="81"/>
            <rFont val="Tahoma"/>
            <family val="2"/>
          </rPr>
          <t>Monika Vyšniauskienė:</t>
        </r>
        <r>
          <rPr>
            <sz val="9"/>
            <color indexed="81"/>
            <rFont val="Tahoma"/>
            <family val="2"/>
          </rPr>
          <t xml:space="preserve">
ĮPAREIGOJIMAS B</t>
        </r>
      </text>
    </comment>
    <comment ref="B218" authorId="2" shapeId="0" xr:uid="{5C982BF2-70AB-4BD0-9867-E9C6B7BE8F81}">
      <text>
        <r>
          <rPr>
            <b/>
            <sz val="9"/>
            <color indexed="81"/>
            <rFont val="Tahoma"/>
            <family val="2"/>
          </rPr>
          <t>Monika Vyšniauskienė:</t>
        </r>
        <r>
          <rPr>
            <sz val="9"/>
            <color indexed="81"/>
            <rFont val="Tahoma"/>
            <family val="2"/>
          </rPr>
          <t xml:space="preserve">
Darbuotojų darbo sutarčių  nutraukimas; patalpų nuomos sutarčių administravimas; kitų dokumentų administravimas</t>
        </r>
      </text>
    </comment>
    <comment ref="E218" authorId="2" shapeId="0" xr:uid="{9EB2618C-BAAA-44DE-84D1-BE993D79ABF4}">
      <text>
        <r>
          <rPr>
            <b/>
            <sz val="9"/>
            <color indexed="81"/>
            <rFont val="Tahoma"/>
            <family val="2"/>
          </rPr>
          <t>Monika Vyšniauskienė:</t>
        </r>
        <r>
          <rPr>
            <sz val="9"/>
            <color indexed="81"/>
            <rFont val="Tahoma"/>
            <family val="2"/>
          </rPr>
          <t xml:space="preserve">
Skaičiuojame kad nebūtinai visus darbuotojus bendrovės atleis. Jeigu lošimo vieta bus atidaroma naujoje vietoje, tai darbuotojai bus perkėliami ir darbo sutartys neturės būti nutrauktos ir išeitinės kompensacijos nebus mokamos)
Darbo sutartims pakeisti ir jas nutraukti ir patalpų nuomos sutarčių nutraukimui  manome kad 1 d. d. kiekvienai lošimai vietai pakaktų.</t>
        </r>
      </text>
    </comment>
    <comment ref="B219" authorId="2" shapeId="0" xr:uid="{B98F3BF8-1905-41BA-8261-3E99F19C4FD1}">
      <text>
        <r>
          <rPr>
            <b/>
            <sz val="9"/>
            <color indexed="81"/>
            <rFont val="Tahoma"/>
            <family val="2"/>
          </rPr>
          <t>Monika Vyšniauskienė:</t>
        </r>
        <r>
          <rPr>
            <sz val="9"/>
            <color indexed="81"/>
            <rFont val="Tahoma"/>
            <family val="2"/>
          </rPr>
          <t xml:space="preserve">
kompensacijų išmokėjimas/ patalpų netesybų išmokėjimas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Monika Vyšniauskienė</author>
  </authors>
  <commentList>
    <comment ref="D125" authorId="0" shapeId="0" xr:uid="{807B3CC1-C2D6-4B4A-B908-F7FC6AAD21A5}">
      <text>
        <r>
          <rPr>
            <b/>
            <sz val="9"/>
            <color indexed="81"/>
            <rFont val="Tahoma"/>
            <family val="2"/>
          </rPr>
          <t>Monika Vyšniauskienė:</t>
        </r>
        <r>
          <rPr>
            <sz val="9"/>
            <color indexed="81"/>
            <rFont val="Tahoma"/>
            <family val="2"/>
          </rPr>
          <t xml:space="preserve">
Skačiuojama remiantis bendrovių pateiktais anketos atsakymais (tik 3 bendrovės anketoje pateikė preliminarius skaičiuos kiek tai gali sudaryti):
Olympic Casino Group Balti - 10 000 eur
Novogaming Vilnius - 6000 eur
VSG - 4000 eur 
20000/3=6666 eur/ bendrovei. </t>
        </r>
      </text>
    </comment>
    <comment ref="D129" authorId="0" shapeId="0" xr:uid="{BD2D6DC2-A988-4B1D-821D-2E6DB9D29D09}">
      <text>
        <r>
          <rPr>
            <b/>
            <sz val="9"/>
            <color indexed="81"/>
            <rFont val="Tahoma"/>
            <family val="2"/>
          </rPr>
          <t>Monika Vyšniauskienė:</t>
        </r>
        <r>
          <rPr>
            <sz val="9"/>
            <color indexed="81"/>
            <rFont val="Tahoma"/>
            <family val="2"/>
          </rPr>
          <t xml:space="preserve">
Remiantis bendrovių nurodytais apklausos anketos duomenimis vidutiniškai 1 bendrovei atsinaujinti apskaitos sistemą kainuotų apie 6000 eur. </t>
        </r>
      </text>
    </comment>
    <comment ref="D133" authorId="0" shapeId="0" xr:uid="{E351A0BA-BEE7-4F19-9250-EF43D00F1D8F}">
      <text>
        <r>
          <rPr>
            <b/>
            <sz val="9"/>
            <color indexed="81"/>
            <rFont val="Tahoma"/>
            <family val="2"/>
          </rPr>
          <t>Monika Vyšniauskienė:</t>
        </r>
        <r>
          <rPr>
            <sz val="9"/>
            <color indexed="81"/>
            <rFont val="Tahoma"/>
            <family val="2"/>
          </rPr>
          <t xml:space="preserve">
Šiuo metu yra eksploatuojama 3147 vnt B kategorijos lošimo automatai ( 8 bendroves). Iš visų lošimo automatų 432 vnt. yra Novomatic gamintojo modeliai, kuriuos Tarnybos manymu būtų galima pritaikyti ir nereiktų keisti į naujus. 3147-432 = 2715 vnt. 
Kadangi negalima paskaičiuoti, kiek kainuotų ir ar išvis būtų įmanoma pritaikyti šiuo metu eksploatuojamus B kat. lošimo automatus atsiskaitymais ne grynaisiais pinigais, darome prielaidą kad 80 proc. B kat. automatų reikės keisti į naujus, kurie atitiks keliamus reikalavimus. 80 proc. - 2172 vnt.  2172/8 = 271 vnt. automatai vienai bendrovei.
Lošimų priežiūros tarnybos  turimais duomenis (bendrovių teikiamomis sąskaitomis už įrenginių įsigijimą) ir bendrovių pateiktais atsakymais į apklausos  klausimus skaičiuojame, kad vidutinė vieno naujo B kat. lošimo automato kaina yra apie 6000 eur. 
271*6000eur = 1626000eur/vienai bendrovei.
</t>
        </r>
      </text>
    </comment>
    <comment ref="D134" authorId="0" shapeId="0" xr:uid="{64826B02-C77B-4C02-8B79-9350B71D31CA}">
      <text>
        <r>
          <rPr>
            <b/>
            <sz val="9"/>
            <color indexed="81"/>
            <rFont val="Tahoma"/>
            <family val="2"/>
          </rPr>
          <t>Monika Vyšniauskienė:</t>
        </r>
        <r>
          <rPr>
            <sz val="9"/>
            <color indexed="81"/>
            <rFont val="Tahoma"/>
            <family val="2"/>
          </rPr>
          <t xml:space="preserve">
Šiuo metu yra eksploatuojama 3147 vnt B kategorijos lošimo automatai ( 8 bendroves). Iš visų lošimo automatų 432 vnt. yra Novomatic gamintojo modeliai, kuriuos Tarnybos manymu būtų galima pritaikyti ir nereiktų keisti į naujus. 3147-432 = 2715 vnt.
Remiantis bendrovių anketoje pateiktais duomenimis, skaičiuojama kad 1 automato sertifikavimas kainuoja apie 1000 eur. 
Darant prielaidą, kad ne visus automatus gali reikėti keisti į naujus (nusidevėjimas, pritaikymas ir pan.) skaičiuojame kad 80% lošimo automatų visgi teks atsinaujinti. 80 proc. - 2172 vnt.  2172/8 = 271 vnt. automatai vienai bendrovei. 
271*1000 eur = 271000 eur/bendrovei
</t>
        </r>
      </text>
    </comment>
    <comment ref="B139" authorId="0" shapeId="0" xr:uid="{71A7EDC1-174E-4FF8-A5B9-9C0F2C91C241}">
      <text>
        <r>
          <rPr>
            <b/>
            <sz val="9"/>
            <color indexed="81"/>
            <rFont val="Tahoma"/>
            <charset val="1"/>
          </rPr>
          <t>Monika Vyšniauskienė:</t>
        </r>
        <r>
          <rPr>
            <sz val="9"/>
            <color indexed="81"/>
            <rFont val="Tahoma"/>
            <charset val="1"/>
          </rPr>
          <t xml:space="preserve">
papildomi IT funkcionalumai</t>
        </r>
      </text>
    </comment>
    <comment ref="D139" authorId="0" shapeId="0" xr:uid="{137604E1-86E9-40E7-A58F-1602A9C697D3}">
      <text>
        <r>
          <rPr>
            <b/>
            <sz val="9"/>
            <color indexed="81"/>
            <rFont val="Tahoma"/>
            <charset val="1"/>
          </rPr>
          <t>Monika Vyšniauskienė:</t>
        </r>
        <r>
          <rPr>
            <sz val="9"/>
            <color indexed="81"/>
            <rFont val="Tahoma"/>
            <charset val="1"/>
          </rPr>
          <t xml:space="preserve">
Vidutiniškai skaičiuojama po 20 lošimo vietų bendrovei. IT funkcionalumo diegimui kiekvienai lošimo vietai skaičiuojama po 2000 eur. 
20 x 2000 eur = 40 000/ bendrovei</t>
        </r>
      </text>
    </comment>
    <comment ref="A179" authorId="0" shapeId="0" xr:uid="{BCF005A4-8EB7-4D0D-B020-274E5E24EAFC}">
      <text>
        <r>
          <rPr>
            <b/>
            <sz val="9"/>
            <color indexed="81"/>
            <rFont val="Tahoma"/>
            <family val="2"/>
          </rPr>
          <t>Monika Vyšniauskienė:</t>
        </r>
        <r>
          <rPr>
            <sz val="9"/>
            <color indexed="81"/>
            <rFont val="Tahoma"/>
            <family val="2"/>
          </rPr>
          <t xml:space="preserve">
ĮPAREIGOJIMAS B</t>
        </r>
      </text>
    </comment>
    <comment ref="D182" authorId="0" shapeId="0" xr:uid="{15B1FDF8-E62C-4415-A62B-E0E00D4150A7}">
      <text>
        <r>
          <rPr>
            <b/>
            <sz val="9"/>
            <color indexed="81"/>
            <rFont val="Tahoma"/>
            <family val="2"/>
          </rPr>
          <t>Monika Vyšniauskienė:</t>
        </r>
        <r>
          <rPr>
            <sz val="9"/>
            <color indexed="81"/>
            <rFont val="Tahoma"/>
            <family val="2"/>
          </rPr>
          <t xml:space="preserve">
Atleidimas pagal DK 57 strp. 1 dalies 1 punktą. (Darbuotojas įspėjamas prieš 1 mėnesį, o jeigu
darbo santykiai tęsiasi trumpiau negu 1 metus, –
prieš 2 savaites. ) 
Mokama 2 darbuotojo vidutinio darbo užmokesčių
dydžio išeitinė išmoka, o jeigu darbo santykiai tęsiasi trumpiau negu 1 metus, – mokama 0,5 darbuotojo
vidutinio darbo užmokesčio dydžio išeitinė išmoka. 
+ mokama ilgalaikio darbo išmoka, jei dirbama ilgiau nei 5 metus. (Moka Ilgalaikio darbo išmokų fondas, o išmokas administruoja Sodra)
Išanalizavus bendrovių Lošimų priežiūros tarnybai teikiamus dokumentus norint atsidaryti  lošimo namus (kazino) galima teigti, kad  vieniems lošimų namams (kazino)  vidutiniškai reikia  5 darbuotojų. 
Skaičiuojama kad viena bendrovė turės uždaryti  2 lošimo vietų , tai 2 x 35=10 darbuotojai turės būti atleisti. 
Remiantis https://rekvizitai.vz.lt/ teikiamais duomenimis apie kiekvienos bendrovės vidutinį atlyginimą, apskaičiuota, kad vidutiniškai vienas darbuotojas uždirba 1990 eur (neatskaičius mokesčių). 
10x 1990 eur = 19900 eur. 
19900 x 2 = 39800 eur (tiek išeitinių reiktų sumokėti kiekvienai bendrovei)
</t>
        </r>
      </text>
    </comment>
    <comment ref="D183" authorId="0" shapeId="0" xr:uid="{0910FC22-706C-4CEE-8C51-79830FED9FD5}">
      <text>
        <r>
          <rPr>
            <b/>
            <sz val="9"/>
            <color indexed="81"/>
            <rFont val="Tahoma"/>
            <family val="2"/>
          </rPr>
          <t>Monika Vyšniauskienė:</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Justina Maželytė</author>
    <author>Monika Vyšniauskienė</author>
  </authors>
  <commentList>
    <comment ref="C21" authorId="0" shapeId="0" xr:uid="{6E714F56-66CA-4ECB-9027-61877679E28F}">
      <text>
        <r>
          <rPr>
            <b/>
            <sz val="9"/>
            <color indexed="81"/>
            <rFont val="Tahoma"/>
            <family val="2"/>
          </rPr>
          <t>Justina Maželytė:</t>
        </r>
        <r>
          <rPr>
            <sz val="9"/>
            <color indexed="81"/>
            <rFont val="Tahoma"/>
            <family val="2"/>
          </rPr>
          <t xml:space="preserve">
Skaičiuojama, kad iš 12 lošimus organizuojančių bendrovių pagal įmonių registracijos adresus, 7 kartus per metus atvyksta atsiimti specialių tapatumo ženklų atvyksta:
1 bendrovė iš Klaipėdos;
2 bendrovės iš Kauno;
9 bendrovės iš Vilniaus.
Taip pat skaičiuojama, kad vidutinis automobilis 100 km sunaudoja apie 8 litrus degalų.</t>
        </r>
      </text>
    </comment>
    <comment ref="A194" authorId="1" shapeId="0" xr:uid="{1DFB1AD8-61C9-42D6-8B19-C3014E12F169}">
      <text>
        <r>
          <rPr>
            <b/>
            <sz val="9"/>
            <color indexed="81"/>
            <rFont val="Tahoma"/>
            <family val="2"/>
          </rPr>
          <t>Monika Vyšniauskienė:</t>
        </r>
        <r>
          <rPr>
            <sz val="9"/>
            <color indexed="81"/>
            <rFont val="Tahoma"/>
            <family val="2"/>
          </rPr>
          <t xml:space="preserve">
ĮPAREIGOJIMAS 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Monika Vyšniauskienė</author>
  </authors>
  <commentList>
    <comment ref="C36" authorId="0" shapeId="0" xr:uid="{0AA1B3B8-E781-44F1-AECE-CA207FAE514A}">
      <text>
        <r>
          <rPr>
            <b/>
            <sz val="9"/>
            <color indexed="81"/>
            <rFont val="Tahoma"/>
            <family val="2"/>
          </rPr>
          <t>Monika Vyšniauskienė:</t>
        </r>
        <r>
          <rPr>
            <sz val="9"/>
            <color indexed="81"/>
            <rFont val="Tahoma"/>
            <family val="2"/>
          </rPr>
          <t xml:space="preserve">
Skaičiuota remiantis atsakymais gautais iš bendrovių. Atsakymus pateikė 6 bendrovės, imtas paslaugų kainos vidurkis už 2024 m . : 
13962+ 21518+2101+6571+9188+6400= 59740
59740/6= 9956 eur/vienai bendrovei per metus
</t>
        </r>
      </text>
    </comment>
    <comment ref="C135" authorId="0" shapeId="0" xr:uid="{C70D12F3-4E89-45DC-9818-6B14F89E8D6B}">
      <text>
        <r>
          <rPr>
            <b/>
            <sz val="9"/>
            <color indexed="81"/>
            <rFont val="Tahoma"/>
            <family val="2"/>
          </rPr>
          <t>Monika Vyšniauskienė:</t>
        </r>
        <r>
          <rPr>
            <sz val="9"/>
            <color indexed="81"/>
            <rFont val="Tahoma"/>
            <family val="2"/>
          </rPr>
          <t xml:space="preserve">
Antžeminių lošimų fizinių vietų kuriose reiktų įsigyti/nuomotis bent po vieną kortelių skaitytuvą: 
Lošimo namai (kazino) - 15;
Automatų salonai - 157;
Lažybų punktai - 65;
Viso: 237 vietos
Vienai bendrovei tenkančių lošimo vietų vidutiniškai - 29.
Remiantis Lietuvos Banko pateiktais duomenimis: https://www.lb.lt/lt/atsiskaitymu-uz-prekes-ir-paslaugas-priemimas , kuriuose pateikiama, kad kortelių skaitytuvo nuomos kaina yra nuo 6 iki 21 eur/mėn skaičiuoti imta mažiausia kaina t. y. 6 eur/mėn
29x6=174 eur/ mėn
174*12 mėn = 2088 eur per metus vienai bendrovei
Vertinant viešai prieinama informaciją apie kortelių skaitytuvų įsigyjimą https://www.swedbank.lt/business/useful/more/pricelist#payment-cards-servicing nustatyta, kad nuomotis skaitytuvus būtų pigesnis variantas, nei juos  įsigyti (įsigyjimo kaina apytiksliai 140 eur + PVM už vienetą)
</t>
        </r>
      </text>
    </comment>
    <comment ref="C139" authorId="0" shapeId="0" xr:uid="{B93AEB7E-6EA0-4E44-AEEC-909D432D2D6E}">
      <text>
        <r>
          <rPr>
            <b/>
            <sz val="9"/>
            <color indexed="81"/>
            <rFont val="Tahoma"/>
            <family val="2"/>
          </rPr>
          <t>Monika Vyšniauskienė:</t>
        </r>
        <r>
          <rPr>
            <sz val="9"/>
            <color indexed="81"/>
            <rFont val="Tahoma"/>
            <family val="2"/>
          </rPr>
          <t xml:space="preserve">
Skaičiuojama pasitelkus Lošimų Priežiūros tarnybos turimus duomenis apie 2024 m. lošimų bendrovių GGR. 
Bendras antžeminių lošimų vietų 2024 m. GGR 71 221 919 Eur. 
Vidurkis = 71 221 919 /8 (bendrovių) = 8902740 Eur
Įmami viešai prieinami Lietuvos banko duomenys, kuriuose komisinis mokestis nuo atsiskaitymų vertės ~0,8–0,99 proc. (https://www.lb.lt/lt/atsiskaitymu-uz-prekes-ir-paslaugas-priemimas) 
8902740*0,8%=71222 eur per metus vienai bendrovei
</t>
        </r>
      </text>
    </comment>
    <comment ref="C154" authorId="0" shapeId="0" xr:uid="{1499EE8F-EC9F-4A90-BE0F-57155F8A3EEC}">
      <text>
        <r>
          <rPr>
            <b/>
            <sz val="9"/>
            <color indexed="81"/>
            <rFont val="Tahoma"/>
            <charset val="1"/>
          </rPr>
          <t>Monika Vyšniauskienė:</t>
        </r>
        <r>
          <rPr>
            <sz val="9"/>
            <color indexed="81"/>
            <rFont val="Tahoma"/>
            <charset val="1"/>
          </rPr>
          <t xml:space="preserve">
Įvertinus bendrovių pateikta informacija apie Lošėjo kortelės sertifikavimo kaina apskaičiuota, kad vidutiniškai sertifikavimas kainuoja apie 8500 eur.  </t>
        </r>
      </text>
    </comment>
    <comment ref="B165" authorId="0" shapeId="0" xr:uid="{1618621D-D32A-439F-97A5-A20CD5227008}">
      <text>
        <r>
          <rPr>
            <b/>
            <sz val="9"/>
            <color indexed="81"/>
            <rFont val="Tahoma"/>
            <family val="2"/>
          </rPr>
          <t>Monika Vyšniauskienė:</t>
        </r>
        <r>
          <rPr>
            <sz val="9"/>
            <color indexed="81"/>
            <rFont val="Tahoma"/>
            <family val="2"/>
          </rPr>
          <t xml:space="preserve">
IT diegimo paslaugos, integravimo darbai </t>
        </r>
      </text>
    </comment>
    <comment ref="C165" authorId="0" shapeId="0" xr:uid="{7619C319-EED1-4AC5-86FB-4DEA8BF9ED00}">
      <text>
        <r>
          <rPr>
            <b/>
            <sz val="9"/>
            <color indexed="81"/>
            <rFont val="Tahoma"/>
            <family val="2"/>
          </rPr>
          <t>Monika Vyšniauskienė:</t>
        </r>
        <r>
          <rPr>
            <sz val="9"/>
            <color indexed="81"/>
            <rFont val="Tahoma"/>
            <family val="2"/>
          </rPr>
          <t xml:space="preserve">
Lošimų priežiūros tarnybos skaičiavimais (pridėtas word failas) kiekvienai antžeminius lošimus organizuojančiai bendrovei prie savo sistemos papildomai įsidiegti Lošėjo kortelės funkcionalumą kainuos apie 5600 - 8400 eur. (bendrovėms nereikės patiems sukurti Lošėjo kortlelės funkcionalumo, o tik ji kaip tokį jau sukurta įsidiegti į savo sistemą ir pritaikyti naudojimuisi). 
Vidutiniškai skaičiuojame 7000 eur bendrovei
 </t>
        </r>
      </text>
    </comment>
    <comment ref="B180" authorId="0" shapeId="0" xr:uid="{EFC0D4C6-26FD-4918-812C-FF2BB6B43884}">
      <text>
        <r>
          <rPr>
            <b/>
            <sz val="9"/>
            <color indexed="81"/>
            <rFont val="Tahoma"/>
            <family val="2"/>
          </rPr>
          <t>Monika Vyšniauskienė:</t>
        </r>
        <r>
          <rPr>
            <sz val="9"/>
            <color indexed="81"/>
            <rFont val="Tahoma"/>
            <family val="2"/>
          </rPr>
          <t xml:space="preserve">
IT diegimo paslaugos, integravimo darbai, (integracija į lošimų patformą, jos sertifikavimas ir pan.)</t>
        </r>
      </text>
    </comment>
    <comment ref="C180" authorId="0" shapeId="0" xr:uid="{43B3648E-05DB-41B8-BABB-22444726AB8B}">
      <text>
        <r>
          <rPr>
            <b/>
            <sz val="9"/>
            <color indexed="81"/>
            <rFont val="Tahoma"/>
            <family val="2"/>
          </rPr>
          <t>Monika Vyšniauskienė:</t>
        </r>
        <r>
          <rPr>
            <sz val="9"/>
            <color indexed="81"/>
            <rFont val="Tahoma"/>
            <family val="2"/>
          </rPr>
          <t xml:space="preserve">
Lošimų priežiūros tarnybos skaičiavimais (pridėtas word failas) kiekvienai nuotolinius lošimus organizuojančiai bendrovei prie savo sistemos papildomai įsidiegti Lošėjo kortelės funkcionalumą kainuos apie 15 000 - 22 000 eur. (bendrovėms nereikės patiems sukurti Lošėjo kortlelės funkcionalumo, o tik ji kaip tokį jau sukurta įsidiegti į savo sistemą ir pritaikyti naudojimuisi). 
Vidutiniškai skaičiuojame 18 500 eur bendrovei. 
</t>
        </r>
      </text>
    </comment>
    <comment ref="C181" authorId="0" shapeId="0" xr:uid="{DFBDC061-7DEA-4AEB-B731-84E8C9ACF623}">
      <text>
        <r>
          <rPr>
            <b/>
            <sz val="9"/>
            <color indexed="81"/>
            <rFont val="Tahoma"/>
            <family val="2"/>
          </rPr>
          <t>Monika Vyšniauskienė:</t>
        </r>
        <r>
          <rPr>
            <sz val="9"/>
            <color indexed="81"/>
            <rFont val="Tahoma"/>
            <family val="2"/>
          </rPr>
          <t xml:space="preserve">
Nuotolinius lošimus organizuoja 10 bendroviu. Visoms reikės atsinaujinti lošimo platformos serifikatus.
Remiantis bendrovių pateiktais duomenimis lošimo platformos sertifikavimo kaina yra apie 10 000 eur. </t>
        </r>
      </text>
    </comment>
    <comment ref="A193" authorId="0" shapeId="0" xr:uid="{84A3491E-6415-4BD8-9FCE-E1D29AFCCB20}">
      <text>
        <r>
          <rPr>
            <b/>
            <sz val="9"/>
            <color indexed="81"/>
            <rFont val="Tahoma"/>
            <family val="2"/>
          </rPr>
          <t>Monika Vyšniauskienė:</t>
        </r>
        <r>
          <rPr>
            <sz val="9"/>
            <color indexed="81"/>
            <rFont val="Tahoma"/>
            <family val="2"/>
          </rPr>
          <t xml:space="preserve">
ĮPAREIGOJIMAS B</t>
        </r>
      </text>
    </comment>
    <comment ref="C195" authorId="0" shapeId="0" xr:uid="{D74AA2CD-E9F2-4880-848B-78C644C57BF8}">
      <text>
        <r>
          <rPr>
            <b/>
            <sz val="9"/>
            <color indexed="81"/>
            <rFont val="Tahoma"/>
            <charset val="1"/>
          </rPr>
          <t>Monika Vyšniauskienė:</t>
        </r>
        <r>
          <rPr>
            <sz val="9"/>
            <color indexed="81"/>
            <rFont val="Tahoma"/>
            <charset val="1"/>
          </rPr>
          <t xml:space="preserve">
Remiantis vienos bendrovės pateiktais skaičiavimais ir viešai prieinama transporto nuomos kaina (https://citybee.lt/lt/kiek-kainuoja/) skaičiuojame, kad reikalinga 1 automatų salonui atlaisvinti: 
1 krovininio transporto nuoma (32,99 eur/para + kuro sanaudos 0.39 eur/ km)
skaičiuojame kad vienuose lošimų namuose pagal teises aktus turi būti ne mažiau kaip 30 lošimų automatų, 3 lošimo stalai iš kurių bent vienas ruletės stalas. 
Kaip nurodo bendrovė į vieną transportą telpa iki 6 automatų. Tai reikės 5-6 reisų kad išgabenti lošimo įranginius iš patalpos. 
Kadangi negalime paskaičiuoti kiek tiksliai reikės nuvažiuoti km (nežino kur yra sandėliavimo vietos ir pan.) skaičiuojame tik transporto nuomos išlaidas + kuro išlaidos 100 km.. 
Skaičiuojame, kad transportą nuomos dvi paras. 
32,99 x 2 = 66 eur + 39 eur kuras/100 km = 105 eur
105 x 2 lošimo namai = 210 eur vienai bendrovei transporto nuoma + kuras. 
</t>
        </r>
      </text>
    </comment>
  </commentList>
</comments>
</file>

<file path=xl/sharedStrings.xml><?xml version="1.0" encoding="utf-8"?>
<sst xmlns="http://schemas.openxmlformats.org/spreadsheetml/2006/main" count="872" uniqueCount="383">
  <si>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</si>
  <si>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</si>
  <si>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</si>
  <si>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</si>
  <si>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</si>
  <si>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</si>
  <si>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</si>
  <si>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</si>
  <si>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</si>
  <si>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</si>
  <si>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</si>
  <si>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</si>
  <si>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</si>
  <si>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</si>
  <si>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</si>
  <si>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</si>
  <si>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</si>
  <si>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</si>
  <si>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</si>
  <si>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</si>
  <si>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</si>
  <si>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</si>
  <si>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</si>
  <si>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</si>
  <si>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</si>
  <si>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</si>
  <si>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</si>
  <si>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</si>
  <si>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</si>
  <si>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</si>
  <si>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</si>
  <si>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</si>
  <si>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</si>
  <si>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</si>
  <si>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</si>
  <si>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</si>
  <si>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</si>
  <si>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</si>
  <si>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</si>
  <si>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</si>
  <si>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</si>
  <si>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</si>
  <si>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</si>
  <si>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</si>
  <si>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</si>
  <si>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</si>
  <si>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</si>
  <si>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</si>
  <si>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</si>
  <si>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</si>
  <si>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</si>
  <si>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</si>
  <si>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</si>
  <si>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</si>
  <si>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</si>
  <si>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</si>
  <si>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</si>
  <si>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</si>
  <si>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</si>
  <si>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</si>
  <si>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</si>
  <si>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</si>
  <si>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</si>
  <si>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</si>
  <si>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</si>
  <si>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</si>
  <si>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</si>
  <si>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</si>
  <si>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</si>
  <si>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</si>
  <si>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</si>
  <si>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</si>
  <si>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</si>
  <si>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</si>
  <si>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</si>
  <si>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</si>
  <si>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</si>
  <si>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</si>
  <si>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</si>
  <si>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</si>
  <si>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</si>
  <si>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</si>
  <si>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</si>
  <si>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</si>
  <si>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</si>
  <si>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</si>
  <si>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</si>
  <si>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</si>
  <si>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</si>
  <si>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</si>
  <si>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</si>
  <si>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</si>
  <si>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</si>
  <si>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</si>
  <si>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</si>
  <si>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</si>
  <si>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</si>
  <si>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</si>
  <si>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</si>
  <si>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</si>
  <si>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</si>
  <si>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</si>
  <si>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</si>
  <si>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</si>
  <si>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</si>
  <si>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</si>
  <si>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</si>
  <si>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</si>
  <si>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</si>
  <si>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</si>
  <si>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</si>
  <si>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</si>
  <si>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</si>
  <si>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</si>
  <si>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</si>
  <si>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</si>
  <si>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</si>
  <si>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</si>
  <si>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</si>
  <si>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</si>
  <si>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</si>
  <si>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</si>
  <si>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</si>
  <si>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</si>
  <si>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</si>
  <si>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</si>
  <si>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</si>
  <si>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</si>
  <si>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</si>
  <si>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</si>
  <si>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</si>
  <si>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</si>
  <si>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</si>
  <si>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</si>
  <si>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</si>
  <si>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</si>
  <si>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</si>
  <si>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</si>
  <si>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</si>
  <si>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</si>
  <si>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</si>
  <si>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</si>
  <si>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</si>
  <si>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</si>
  <si>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</si>
  <si>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</si>
  <si>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</si>
  <si>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</si>
  <si>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</si>
  <si>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</si>
  <si>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</si>
  <si>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</si>
  <si>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</si>
  <si>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</si>
  <si>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</si>
  <si>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</si>
  <si>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</si>
  <si>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</si>
  <si>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</si>
  <si>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</si>
  <si>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</si>
  <si>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</si>
  <si>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</si>
  <si>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</si>
  <si>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</si>
  <si>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</si>
  <si>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</si>
  <si>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</si>
  <si>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</si>
  <si>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</si>
  <si>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</si>
  <si>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</si>
  <si>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</si>
  <si>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</si>
  <si>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</si>
  <si>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</si>
  <si>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</si>
  <si>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</si>
  <si>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</si>
  <si>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</si>
  <si>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</si>
  <si>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</si>
  <si>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</si>
  <si>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</si>
  <si>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</si>
  <si>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</si>
  <si>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</si>
  <si>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</si>
  <si>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</si>
  <si>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</si>
  <si>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</si>
  <si>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</si>
  <si>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</si>
  <si>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</si>
  <si>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</si>
  <si>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</si>
  <si>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</si>
  <si>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</si>
  <si>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</si>
  <si>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</si>
  <si>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</si>
  <si>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</si>
  <si>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</si>
  <si>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</si>
  <si>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</si>
  <si>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</si>
  <si>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</si>
  <si>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</si>
  <si>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</si>
  <si>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</si>
  <si>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</si>
  <si>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</si>
  <si>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</si>
  <si>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</si>
  <si>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</si>
  <si>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</si>
  <si>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</si>
  <si>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</si>
  <si>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</si>
  <si>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</si>
  <si>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</si>
  <si>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</si>
  <si>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</si>
  <si>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</si>
  <si>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</si>
  <si>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</si>
  <si>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</si>
  <si>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</si>
  <si>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</si>
  <si>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</si>
  <si>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</si>
  <si>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</si>
  <si>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</si>
  <si>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</si>
  <si>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</si>
  <si>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</si>
  <si>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</si>
  <si>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</si>
  <si>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</si>
  <si>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</si>
  <si>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</si>
  <si>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</si>
  <si>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</si>
  <si>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</si>
  <si>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</si>
  <si>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</si>
  <si>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</si>
  <si>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ALĮ 18 str. 1 ir 2 d. Įpareigojimas - Pateikti priežiūros institucijai tvirtinimui lošimų organizvaimo reglamentą, jo pakeitimus, papildymus (reglamentą sudaro bendrosios lošimų organizavimo nuostatos ir lošimų taisyklės)</t>
  </si>
  <si>
    <t>Nacionalinė</t>
  </si>
  <si>
    <t>Veiksmas A1  - Dokumentų parengimas ir pateikimas</t>
  </si>
  <si>
    <t>Veiksmas B1 – Atvykimas į Lošimų priežiūros tarnybą ir ženklų paėmimas pasirašytinai.</t>
  </si>
  <si>
    <t>Veiksmas B2 – Ženklų pervežimas į lošimų organizavimo vietą ir lošimo įrenginių ženklinimas.</t>
  </si>
  <si>
    <t>A1.1 Teisės specialistas</t>
  </si>
  <si>
    <t>B1.1 Administravimo ir komercijos vadovas</t>
  </si>
  <si>
    <t>B2.1 Administravimo ir komercijos vadovas</t>
  </si>
  <si>
    <t>B1.1 Degalai</t>
  </si>
  <si>
    <t>B2.1 Degalai</t>
  </si>
  <si>
    <t>ALĮ 10 str. 5 dalis - Įpareigojimas drausti atsiskaityti banko (debeto, kredito) kortelėmis ir statyti bankomatus patalpose, kuriose organizuojami lošimai.</t>
  </si>
  <si>
    <t>Atsisakoma reikalavimo ženklinti lošimo įrenginius specialiais ženklais kaip perteklinio. Naikinamas ALĮ 16 str. 7 d.: Įpareigojimas  – lošimo įrenginių, turinčių sertifikatą, ženklinamas ženklais.</t>
  </si>
  <si>
    <t>ALĮ 16 str. 7 d. Įpareigojimas  – lošimo įrenginių, turinčių sertifikatą, ženklinamas specialiais tapatumo ženklais (toliau – ženklai)</t>
  </si>
  <si>
    <t xml:space="preserve">Veiksmas C3 </t>
  </si>
  <si>
    <t xml:space="preserve">C3.1 </t>
  </si>
  <si>
    <t xml:space="preserve">C3.2 </t>
  </si>
  <si>
    <t xml:space="preserve">C1.1 </t>
  </si>
  <si>
    <t xml:space="preserve">D3.1 </t>
  </si>
  <si>
    <t>C2.1 Komisinis mokestis (banko paslauga)</t>
  </si>
  <si>
    <t xml:space="preserve">Dėl administracinės naštos sumažėjimo panaikinus ALĮ 25 straipsnio 2 dalyje nustatytą reikalavimą Priežiūros tarnybai nustatyti lažybų tarpininkų darbo tvarką: </t>
  </si>
  <si>
    <t>Priėmus ALĮ 25 straipsnio 2 dalies pakeitimą būtų panaikintas Lažybų tarpininkų darbo tvarkos aprašas, patvirtintas Priežiūros tarnybos direktoriaus 2012 m. kovo 12 d. įsakymu Nr. DI-7 „Dėl Lažybų tarpininkų darbo tvarkos aprašo patvirtinimo“, kartu ir įpareigojimas lošimų organizatoriui teikti Priežiūros tarnybai tvirtinti lažybų tarpininkų darbo organizavimo taisykles, jų papildymus arba pakeitimus.</t>
  </si>
  <si>
    <t xml:space="preserve">Lažybas lažybų punktuose šiuo metu organizuoja 2 bendrovės: </t>
  </si>
  <si>
    <t>Per paskutinius 5 metus minėtos bendrovės neteikė Priežiūros tarnybai tvirtinimui lažybų tarpininkų darbo organizavimo taisyklių papildymų arba pakeitimų.</t>
  </si>
  <si>
    <t>Atlikus preliminarų vertinimą, pagal Ūkio subjektų administracinės naštos ir prisitaikymo prie reguliavimo išlaidų vertinimo metodikos (toliau – Metodika) 6.1 papunktyje nustatytą išlaidų kategoriją (išlaidos darbuotojams) nustatyta, kad įvykdyti informacinį įpareigojimą ūkio subjektui trunka mažiau nei 2 valandas per metus ir jis taikomas mažiau nei 20 ūkio subjektų, todėl informacinio įpareigojimo sukeliama administracinė našta laikoma nereikšminga ir atitinkamai tolesnis vertinimas ir apskaičiavimas pagal Metodikos 6.4 ir 6.5 papunkčiuose nustatytas išlaidų kategorijas neatliekamas.</t>
  </si>
  <si>
    <t xml:space="preserve">1.     UAB „Olympic Casino Group Baltija“ (14 lažybų punktų); </t>
  </si>
  <si>
    <t>C1.1 Inkasavimo paslaugos</t>
  </si>
  <si>
    <t xml:space="preserve">Dėl administracinės naštos sumažėjimo panaikinus ALĮ 17 straipsnio 2 dalyje nustatyta reikalavimą: </t>
  </si>
  <si>
    <t>Bendrovės, prieš pradėdamos organizuoti bingą, totalizatorių arba lažybas, privalo registruoti bingo, totalizatoriaus arba lažybų korteles teritorinėje valstybinėje mokesčių inspekcijoje, išskyrus ALĮ nustatytą išimtį.</t>
  </si>
  <si>
    <t xml:space="preserve">Lažybas, bingą arba totalizatorių  šiuo metu organizuoja 2 bendrovės: </t>
  </si>
  <si>
    <t>4. Bingą - 0 bendrovių</t>
  </si>
  <si>
    <t xml:space="preserve">1. UAB „Olympic Casino Group Baltija“ (14 lažybų punktų); </t>
  </si>
  <si>
    <t>Per paskutinius 5 metus minėtos bendrovės neteikė VMI registruoti bingo, totalizatoriaus arba lažybų kortelių</t>
  </si>
  <si>
    <t>Veiksmas C3 - Lošimo įrenginių pritaikymas, atnaujinimas, naujų įsigyjimas (B kategorijos lošimo automatai)</t>
  </si>
  <si>
    <t>Veiksmas C1 - Grynųjų pinigų administravimas (Inkasavimo paslaugos, surinkimas, pervežimas)</t>
  </si>
  <si>
    <t xml:space="preserve">Veiksmas C1 - Techninės įrangos įsigyjimas/atnaujinimas (kasos įranga, kortelių skaitytuvai) </t>
  </si>
  <si>
    <t xml:space="preserve">Tikslinė grupė 12 bendrovių: </t>
  </si>
  <si>
    <t>1. UAB ,,Nesė"</t>
  </si>
  <si>
    <t>2. UAB ,,VSGA"</t>
  </si>
  <si>
    <t>3. UAB ,,Olympic Casino Group Baltija"</t>
  </si>
  <si>
    <t>4. UAB ,,Amber Gaming"</t>
  </si>
  <si>
    <t>5. UAB ,,Lošimų strateginė grupė"</t>
  </si>
  <si>
    <t>6. UAB ,,Top Sport"</t>
  </si>
  <si>
    <t>7. UAB ,,Novogaming Vilnius"</t>
  </si>
  <si>
    <t>8. UAB ,,Unigames"</t>
  </si>
  <si>
    <t>9. UAB ,,Baltic Bet"</t>
  </si>
  <si>
    <t>10. UAB ,,Party Casino"</t>
  </si>
  <si>
    <t>11. UAB ,,Limonas"</t>
  </si>
  <si>
    <t>12. UAB „Tete-a-tete“ kazino</t>
  </si>
  <si>
    <t>Lošimo namai (kazino)</t>
  </si>
  <si>
    <t xml:space="preserve">Automatų salonai </t>
  </si>
  <si>
    <t>Lažybų punktai</t>
  </si>
  <si>
    <t>Nuotoliniai lošimai</t>
  </si>
  <si>
    <t>viso:</t>
  </si>
  <si>
    <r>
      <t>ALĮ papildomas nauju „10</t>
    </r>
    <r>
      <rPr>
        <i/>
        <vertAlign val="superscript"/>
        <sz val="8"/>
        <color rgb="FF000000"/>
        <rFont val="Verdana"/>
        <family val="2"/>
      </rPr>
      <t>5</t>
    </r>
    <r>
      <rPr>
        <i/>
        <sz val="8"/>
        <color rgb="FF000000"/>
        <rFont val="Verdana"/>
        <family val="2"/>
        <charset val="186"/>
      </rPr>
      <t xml:space="preserve"> straipsniu. 10</t>
    </r>
    <r>
      <rPr>
        <i/>
        <vertAlign val="superscript"/>
        <sz val="8"/>
        <color rgb="FF000000"/>
        <rFont val="Verdana"/>
        <family val="2"/>
      </rPr>
      <t>5</t>
    </r>
    <r>
      <rPr>
        <i/>
        <sz val="8"/>
        <color rgb="FF000000"/>
        <rFont val="Verdana"/>
        <family val="2"/>
        <charset val="186"/>
      </rPr>
      <t xml:space="preserve"> straipsnis, pagal kurio 1 ir 2 dalis siūloma nustatyti įpareigojimai (reikalavimai), kad ūkio subjektai turės išduoti lošėjo korteles, kurių techninius reikalavimus nustatys priežiūros tarnyba, bei jas ženklinti unikaliu numeriu  ir registruoti Priežiūros tarnybos nustatyta tvarka taip pat 10</t>
    </r>
    <r>
      <rPr>
        <i/>
        <vertAlign val="superscript"/>
        <sz val="8"/>
        <color rgb="FF000000"/>
        <rFont val="Verdana"/>
        <family val="2"/>
      </rPr>
      <t>5</t>
    </r>
    <r>
      <rPr>
        <i/>
        <sz val="8"/>
        <color rgb="FF000000"/>
        <rFont val="Verdana"/>
        <family val="2"/>
        <charset val="186"/>
      </rPr>
      <t xml:space="preserve"> straipsnio 3 punktas įpareigotų turėti akredituotos įstaigos išduotą sertifikatą, kuriuo patvirtinama, kad jo išduodama kortelė atitinka šiame įstatyme ir Priežiūros tarnybos jai nustatytus techninius reikalavimus.</t>
    </r>
  </si>
  <si>
    <r>
      <t>ALĮ papildoma 7</t>
    </r>
    <r>
      <rPr>
        <i/>
        <vertAlign val="superscript"/>
        <sz val="8"/>
        <color rgb="FF000000"/>
        <rFont val="Verdana"/>
        <family val="2"/>
      </rPr>
      <t>3</t>
    </r>
    <r>
      <rPr>
        <i/>
        <sz val="8"/>
        <color rgb="FF000000"/>
        <rFont val="Verdana"/>
        <family val="2"/>
        <charset val="186"/>
      </rPr>
      <t xml:space="preserve"> straipsnio 2 dalis 5 ir 6 punktais: 7</t>
    </r>
    <r>
      <rPr>
        <i/>
        <vertAlign val="superscript"/>
        <sz val="8"/>
        <color rgb="FF000000"/>
        <rFont val="Verdana"/>
        <family val="2"/>
      </rPr>
      <t>3</t>
    </r>
    <r>
      <rPr>
        <i/>
        <sz val="8"/>
        <color rgb="FF000000"/>
        <rFont val="Verdana"/>
        <family val="2"/>
        <charset val="186"/>
      </rPr>
      <t xml:space="preserve">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t>
    </r>
  </si>
  <si>
    <t>Veiksmas F1 - Lošėjo kortelės funkcionalumo įdiegimas (Nuotolinių lošimų organizatoriams) : API integracija su LOKIS (užklausos „leidžiama / neleidžiama“), logikos įdiegimas prieš lošimo pradžią, testavimas ir sertifikavimas, vidaus procedūrų atnaujinimas, IT integracijos į lošimų platformą.</t>
  </si>
  <si>
    <t>Veiksmas E1 - Lošėjo kortelės funkcionalumo įdiegimas (Antžeminių lošimų organizatoriams): API integracija su LOKIS (užklausos „leidžiama / neleidžiama“), logikos įdiegimas prieš lošimo pradžią, testavimas ir sertifikavimas, vidaus procedūrų atnaujinimas, darbuotojų apmokymas</t>
  </si>
  <si>
    <t>Veiksmas C2 - Apskaitos ir mokėjimų sistemų pritaikymas (komisiniai, banko paslaugos)</t>
  </si>
  <si>
    <t>2.7. </t>
  </si>
  <si>
    <t>2.7.1.</t>
  </si>
  <si>
    <t>2.7.2.</t>
  </si>
  <si>
    <t>ALĮ keičiamas  10 straipsnio 2 dalies 15 punktas, nustatant įpareigojimą (reikalavimą), kad draudžiama organizuoti lošimus pastate, kuriame vykdoma prekybos, paslaugų ar pramoginė veikla</t>
  </si>
  <si>
    <t>Veiksmas G1 - Lošimo vietų uždarymas</t>
  </si>
  <si>
    <t>C2.1 Buhalteris</t>
  </si>
  <si>
    <t>C2.2 IT programuotojas/ testuotojas</t>
  </si>
  <si>
    <t>G1.1</t>
  </si>
  <si>
    <t>G1.2</t>
  </si>
  <si>
    <t>G2.1</t>
  </si>
  <si>
    <t>G2.2</t>
  </si>
  <si>
    <t>G3.1</t>
  </si>
  <si>
    <t>Iš viso D išlaidų pagal įpareigojimą G, Eur</t>
  </si>
  <si>
    <t>Iš viso D išlaidų veiksmuiG3, Eur</t>
  </si>
  <si>
    <t>Iš viso G išlaidų veiksmui G1, Eur</t>
  </si>
  <si>
    <t>Iš viso G išlaidų veiksmui G2, Eur</t>
  </si>
  <si>
    <t>E1.2 IT programuotojas/ testuotojas</t>
  </si>
  <si>
    <t>F1.1 IT programuotojas/ testuotojas</t>
  </si>
  <si>
    <t>E1.3 Projekto vadovas</t>
  </si>
  <si>
    <t>F1.2 Projekto vadovas</t>
  </si>
  <si>
    <t xml:space="preserve">IT paslaugos </t>
  </si>
  <si>
    <t xml:space="preserve">F1.1 IT paslaugos </t>
  </si>
  <si>
    <t>Iš viso išlaidų investicijoms pagal veiksmą G1</t>
  </si>
  <si>
    <t>G3.2</t>
  </si>
  <si>
    <t>Iš viso išlaidų investicijoms pagal veiksmą G2</t>
  </si>
  <si>
    <t>Iš viso išlaidų investicijoms pagal veiksmą G3</t>
  </si>
  <si>
    <t>Iš viso išlaidų investicijoms pagal įpareigojimą G</t>
  </si>
  <si>
    <t>Iš viso išlaidų medžiagoms pagal veiksmą G1</t>
  </si>
  <si>
    <t>Iš viso išlaidų medžiagoms pagal veiksmą G2</t>
  </si>
  <si>
    <t>Iš viso išlaidų medžiagoms pagal veiksmą G3</t>
  </si>
  <si>
    <t>Iš viso išlaidų medžiagoms pagal įpareigojimą G</t>
  </si>
  <si>
    <t>E1.1 Lošimo vietos padalinio vadovas</t>
  </si>
  <si>
    <t>G1.2. Darbuotojų atleidimas (kompensacijų išmokėjimas)</t>
  </si>
  <si>
    <t>C1.1 Lošimo namų darbuotojas</t>
  </si>
  <si>
    <t>C2.1 Apskaitos sistemos atnaujinimas/pritaikymas</t>
  </si>
  <si>
    <t>C2.4. Teisės specialistas</t>
  </si>
  <si>
    <t>Naujų B kat. lošimo automatų įsigyjimas</t>
  </si>
  <si>
    <t>Totalizatorius/Bingas</t>
  </si>
  <si>
    <t>C1.1 Kortelių skaitytuvų nuoma (POS sistema)</t>
  </si>
  <si>
    <t>POS sistemos pritaikymas prie esamos</t>
  </si>
  <si>
    <t>C3.2 Naujų B kat. lošimo automatų sertifikavimas</t>
  </si>
  <si>
    <t>D1.1 Lošimų vietos darbuotojas</t>
  </si>
  <si>
    <t xml:space="preserve">D2.1 </t>
  </si>
  <si>
    <t>G1.1 Teisės spec.</t>
  </si>
  <si>
    <t>Veiksmas G2</t>
  </si>
  <si>
    <t>Iš viso prisitaikymo išlaidų pagal įpareigojimą G</t>
  </si>
  <si>
    <t>Veiksmas G3</t>
  </si>
  <si>
    <t>Parengė: Lošimų priežiūros tarnybos prie Lietuvos Respublikos finansų ministerijos, Licencijų ir leidimų skyriaus Vyriausioji specialistė Monika Vyšniauskienė</t>
  </si>
  <si>
    <t xml:space="preserve">E1.2 </t>
  </si>
  <si>
    <t xml:space="preserve">E1.1 </t>
  </si>
  <si>
    <t xml:space="preserve">D1.1 </t>
  </si>
  <si>
    <t>Veiksmas D1 - Lošėjo kortelės išdavimas, registravimas</t>
  </si>
  <si>
    <t>Veiksmas D1 Lošimo vietos išlaikymas</t>
  </si>
  <si>
    <t xml:space="preserve"> </t>
  </si>
  <si>
    <t>G1.1 Transportavimo paslaugos (patalpų atlaisvinimas)</t>
  </si>
  <si>
    <t>Lietuvos Respublikos azartinių lošimų įstatymas (toliau – ALĮ)</t>
  </si>
  <si>
    <t>3. Totalizatorių - 0 bendrovių</t>
  </si>
  <si>
    <t>ALĮ 10 str. 5 dalies pakeitimas - Įpareigojimas drausti atsiskaityti grynaisiais pinigais patalpose, kuriose organizuojami lošimai.  (ALĮ projekto 32 straipsnio 9 dalyje siūloma nustatyti, kad B kategorijos automatų, kuriais lošiama į automatus įmetus metalinius pinigus, naudojimas nutraukiamas ne vėliau kaip 2029 m. gruodžio 31 d.)</t>
  </si>
  <si>
    <t>Veiksmas D2 - Lošėjo kortelės sertifikavimas</t>
  </si>
  <si>
    <t>D2.1 Projekto vadovas (dokumentų parengimas/pridavimas sertifikavimui)</t>
  </si>
  <si>
    <t>D2.1  Sertifikavimo paslaugos akredituotoje įstaigoje</t>
  </si>
  <si>
    <t>C.2.3 Projekto vadovas (lošimo vietos darbuotojų apmokymai)</t>
  </si>
  <si>
    <t>D1.1 Naujų IT funkcionalumų diegimas</t>
  </si>
  <si>
    <t>F1.2 Lošimo platformos sertifikavimas</t>
  </si>
  <si>
    <t>Veiksmas G1 - Lošimo vietų uždarymas/naujų įsteigimas</t>
  </si>
  <si>
    <t xml:space="preserve">G1.1 </t>
  </si>
  <si>
    <t xml:space="preserve">Tikslinė grupė skaičiuojama visos 12 bendrovių (tiek antžeminėms tiek nuotolinėms). Kadangi šiuo įpareigojimas nurodoma išduoti lošėjo kortelę nesvarbu kurioje tai būtų lošimo vietoje: automatų salone, lažybų punkte, kazino ar nuotoliniuose lošimuose. </t>
  </si>
  <si>
    <t>Leidimų skaičius (2026-06-11 duomenimis) :</t>
  </si>
  <si>
    <t>(viso 247 )</t>
  </si>
  <si>
    <t>2.     UAB „Top Sport“ (51 lažybų punktai).</t>
  </si>
  <si>
    <t>2. UAB „Top Sport“ (51 lažybų punktai).</t>
  </si>
  <si>
    <t>LIETUVOS RESPUBLIKOS AZARTINIŲ LOŠIMŲ ĮSTATYMO NR. IX-325 2, 3, 6, 72, 10, 104, 12, 13, 15, 151, 152, 16, 17, 18, 19, 201, 205, 207, 208, 253, 26, 29, 291, 292 STRAIPSNIŲ IR TREČIOJO SKIRSNIO PAKEITIMO, ĮSTATYMO PAPILDYMO 105 IR 294 STRAIPSNIAIS IR 8, 81, 9, 101 STRAIPSNIŲ PRIPAŽINIMO NETEKUSIAIS GALIOS ĮSTATYMO PROJEKTAS</t>
  </si>
  <si>
    <t>ALĮ 18 str. 1 ir 2 d. pakeitimas  – Lošimai organizuojami pagal lošimų organizavimo reglamentą, kurį rengia ir tvirtina lošimų organizatorius ir kurį sudaro bendrosios lošimų organizavimo nuostatos ir šio įstatymo 3 straipsnyje nurodytų rūšių lošimų taisyklės. (nebereikia lošimų organizavimo reglamento derinti ir tvirtinti su Priežiūros tarnyba)</t>
  </si>
  <si>
    <t>Veiksmas A1</t>
  </si>
  <si>
    <t>ALĮ keičiamas  10 straipsnio 2 dalies 15 punktas, nustatant įpareigojimą (reikalavimą), kad draudžiama organizuoti lošimus parduotuvėse ir prekybos centruose, išskyrus lažybų ir totalizatoriaus, įskaitant žirgų totalizatorių, punktų steigimą ir automatų salonų atidarymą patalpose, esančiose tame pačiame pastate ir turinčiose atskirą įėjimą iš gatvės pusės, nesutampantį su įėjimu į kitas pastate esančias patalpas;</t>
  </si>
  <si>
    <t>G1.2. Buhalteris</t>
  </si>
  <si>
    <t>KOMENTARAS: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</si>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</sst>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b/>
      <sz val="9"/>
      <color indexed="81"/>
      <name val="Tahoma"/>
      <family val="2"/>
    </font>
    <font>
      <sz val="9"/>
      <color indexed="81"/>
      <name val="Tahoma"/>
      <family val="2"/>
    </font>
    <font>
      <b/>
      <sz val="9"/>
      <color indexed="81"/>
      <name val="Tahoma"/>
      <family val="2"/>
      <charset val="186"/>
    </font>
    <font>
      <i/>
      <vertAlign val="superscript"/>
      <sz val="8"/>
      <color rgb="FF000000"/>
      <name val="Verdana"/>
      <family val="2"/>
    </font>
    <font>
      <sz val="8"/>
      <color rgb="FFFF0000"/>
      <name val="Verdana"/>
      <family val="2"/>
      <charset val="186"/>
    </font>
    <font>
      <sz val="8"/>
      <color theme="9"/>
      <name val="Verdana"/>
      <family val="2"/>
      <charset val="186"/>
    </font>
    <font>
      <b/>
      <sz val="8"/>
      <color theme="9"/>
      <name val="Times New Roman"/>
      <family val="1"/>
    </font>
    <font>
      <sz val="8"/>
      <color rgb="FF00B050"/>
      <name val="Verdana"/>
      <family val="2"/>
      <charset val="186"/>
    </font>
    <font>
      <sz val="8"/>
      <color theme="1"/>
      <name val="Verdana"/>
      <family val="2"/>
    </font>
    <font>
      <sz val="8"/>
      <color rgb="FFFF0000"/>
      <name val="Verdana"/>
      <family val="2"/>
    </font>
    <font>
      <sz val="8"/>
      <color rgb="FF00B050"/>
      <name val="Verdana"/>
      <family val="2"/>
    </font>
    <font>
      <sz val="9"/>
      <color indexed="81"/>
      <name val="Tahoma"/>
      <charset val="1"/>
    </font>
    <font>
      <b/>
      <sz val="9"/>
      <color indexed="81"/>
      <name val="Tahoma"/>
      <charset val="1"/>
    </font>
    <font>
      <sz val="11"/>
      <color rgb="FFFF0000"/>
      <name val="Aptos"/>
      <family val="2"/>
    </font>
    <font>
      <b/>
      <sz val="8"/>
      <color rgb="FF00B050"/>
      <name val="Verdana"/>
      <family val="2"/>
    </font>
    <font>
      <b/>
      <sz val="8"/>
      <color theme="1"/>
      <name val="Verdana"/>
      <family val="2"/>
    </font>
    <font>
      <sz val="11"/>
      <color rgb="FF242424"/>
      <name val="Times New Roman"/>
      <family val="1"/>
    </font>
    <font>
      <i/>
      <sz val="8"/>
      <color rgb="FFFF0000"/>
      <name val="Verdana"/>
      <family val="2"/>
      <charset val="186"/>
    </font>
    <font>
      <sz val="11"/>
      <color rgb="FFFF0000"/>
      <name val="Times New Roman"/>
      <family val="1"/>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style="thin">
        <color theme="2"/>
      </bottom>
      <diagonal/>
    </border>
    <border>
      <left style="thin">
        <color theme="2"/>
      </left>
      <right/>
      <top/>
      <bottom/>
      <diagonal/>
    </border>
    <border>
      <left style="thin">
        <color indexed="64"/>
      </left>
      <right style="thin">
        <color theme="2"/>
      </right>
      <top style="thin">
        <color theme="2"/>
      </top>
      <bottom style="thin">
        <color theme="2"/>
      </bottom>
      <diagonal/>
    </border>
    <border>
      <left style="thin">
        <color theme="2"/>
      </left>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right/>
      <top style="medium">
        <color indexed="64"/>
      </top>
      <bottom style="thin">
        <color theme="2"/>
      </bottom>
      <diagonal/>
    </border>
    <border>
      <left/>
      <right/>
      <top style="thin">
        <color theme="2"/>
      </top>
      <bottom/>
      <diagonal/>
    </border>
    <border>
      <left style="thin">
        <color indexed="64"/>
      </left>
      <right style="thin">
        <color theme="2"/>
      </right>
      <top style="thin">
        <color theme="2"/>
      </top>
      <bottom/>
      <diagonal/>
    </border>
    <border>
      <left style="thin">
        <color indexed="64"/>
      </left>
      <right/>
      <top/>
      <bottom/>
      <diagonal/>
    </border>
    <border>
      <left style="thin">
        <color theme="2"/>
      </left>
      <right/>
      <top style="thin">
        <color theme="2"/>
      </top>
      <bottom style="thin">
        <color theme="2"/>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s>
  <cellStyleXfs count="1">
    <xf numFmtId="0" fontId="0" fillId="0" borderId="0"/>
  </cellStyleXfs>
  <cellXfs count="137">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5" borderId="2" xfId="0" applyFont="1" applyFill="1" applyBorder="1" applyAlignment="1">
      <alignment horizontal="right" vertical="top" wrapText="1"/>
    </xf>
    <xf numFmtId="0" fontId="3" fillId="6" borderId="2" xfId="0" applyFont="1" applyFill="1" applyBorder="1" applyAlignment="1">
      <alignment horizontal="right" vertical="top" wrapText="1"/>
    </xf>
    <xf numFmtId="0" fontId="3" fillId="6" borderId="2" xfId="0" applyFont="1" applyFill="1" applyBorder="1" applyAlignment="1">
      <alignment vertical="top" wrapText="1"/>
    </xf>
    <xf numFmtId="0" fontId="1" fillId="0" borderId="0" xfId="0" applyFont="1" applyAlignment="1">
      <alignment vertical="top" wrapText="1"/>
    </xf>
    <xf numFmtId="0" fontId="1" fillId="5" borderId="0" xfId="0" applyFont="1" applyFill="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1" fillId="0" borderId="11" xfId="0" applyFont="1" applyBorder="1" applyAlignment="1">
      <alignment vertical="top"/>
    </xf>
    <xf numFmtId="0" fontId="1" fillId="0" borderId="12" xfId="0" applyFont="1" applyBorder="1" applyAlignment="1">
      <alignment vertical="top"/>
    </xf>
    <xf numFmtId="0" fontId="1" fillId="0" borderId="14" xfId="0" applyFont="1" applyBorder="1" applyAlignment="1">
      <alignment vertical="top"/>
    </xf>
    <xf numFmtId="0" fontId="1" fillId="0" borderId="17" xfId="0" applyFont="1" applyBorder="1" applyAlignment="1">
      <alignment vertical="top"/>
    </xf>
    <xf numFmtId="0" fontId="1" fillId="0" borderId="15" xfId="0" applyFont="1" applyBorder="1" applyAlignment="1">
      <alignment vertical="top"/>
    </xf>
    <xf numFmtId="0" fontId="1" fillId="0" borderId="13" xfId="0" applyFont="1" applyBorder="1" applyAlignment="1">
      <alignment vertical="top"/>
    </xf>
    <xf numFmtId="0" fontId="1" fillId="0" borderId="19" xfId="0" applyFont="1" applyBorder="1" applyAlignment="1">
      <alignment vertical="top"/>
    </xf>
    <xf numFmtId="0" fontId="1" fillId="0" borderId="18" xfId="0" applyFont="1" applyBorder="1" applyAlignment="1">
      <alignment vertical="top"/>
    </xf>
    <xf numFmtId="0" fontId="1" fillId="0" borderId="20" xfId="0" applyFont="1" applyBorder="1" applyAlignment="1">
      <alignment vertical="top"/>
    </xf>
    <xf numFmtId="0" fontId="1" fillId="5" borderId="21" xfId="0" applyFont="1" applyFill="1" applyBorder="1" applyAlignment="1">
      <alignment vertical="top"/>
    </xf>
    <xf numFmtId="0" fontId="3" fillId="3" borderId="3" xfId="0" applyFont="1" applyFill="1" applyBorder="1" applyAlignment="1">
      <alignment vertical="top" wrapText="1"/>
    </xf>
    <xf numFmtId="0" fontId="3" fillId="0" borderId="6" xfId="0" applyFont="1" applyBorder="1" applyAlignment="1">
      <alignment vertical="top" wrapText="1"/>
    </xf>
    <xf numFmtId="0" fontId="3" fillId="0" borderId="22" xfId="0" applyFont="1" applyBorder="1" applyAlignment="1">
      <alignment vertical="top" wrapText="1"/>
    </xf>
    <xf numFmtId="0" fontId="18" fillId="0" borderId="0" xfId="0" applyFont="1" applyAlignment="1">
      <alignment vertical="top"/>
    </xf>
    <xf numFmtId="0" fontId="19" fillId="0" borderId="0" xfId="0" applyFont="1" applyAlignment="1">
      <alignment vertical="top"/>
    </xf>
    <xf numFmtId="0" fontId="1" fillId="0" borderId="0" xfId="0" applyFont="1" applyAlignment="1">
      <alignment vertical="center" wrapText="1"/>
    </xf>
    <xf numFmtId="0" fontId="19" fillId="0" borderId="0" xfId="0" applyFont="1" applyAlignment="1">
      <alignment vertical="top" wrapText="1"/>
    </xf>
    <xf numFmtId="0" fontId="1" fillId="5" borderId="16" xfId="0" applyFont="1" applyFill="1" applyBorder="1" applyAlignment="1">
      <alignment vertical="top" wrapText="1"/>
    </xf>
    <xf numFmtId="0" fontId="1" fillId="5" borderId="2" xfId="0" applyFont="1" applyFill="1" applyBorder="1" applyAlignment="1">
      <alignment vertical="top" wrapText="1"/>
    </xf>
    <xf numFmtId="0" fontId="3" fillId="5" borderId="2" xfId="0" applyFont="1" applyFill="1" applyBorder="1" applyAlignment="1">
      <alignment vertical="top" wrapText="1"/>
    </xf>
    <xf numFmtId="0" fontId="2" fillId="5" borderId="5" xfId="0" applyFont="1" applyFill="1" applyBorder="1" applyAlignment="1">
      <alignment vertical="top" wrapText="1"/>
    </xf>
    <xf numFmtId="0" fontId="4" fillId="5" borderId="2" xfId="0" applyFont="1" applyFill="1" applyBorder="1" applyAlignment="1">
      <alignment vertical="top" wrapText="1"/>
    </xf>
    <xf numFmtId="0" fontId="3" fillId="5" borderId="3" xfId="0" applyFont="1" applyFill="1" applyBorder="1" applyAlignment="1">
      <alignment vertical="top" wrapText="1"/>
    </xf>
    <xf numFmtId="0" fontId="2" fillId="5" borderId="2" xfId="0" applyFont="1" applyFill="1" applyBorder="1" applyAlignment="1">
      <alignment vertical="top" wrapText="1"/>
    </xf>
    <xf numFmtId="0" fontId="5" fillId="0" borderId="5" xfId="0" applyFont="1" applyBorder="1" applyAlignment="1">
      <alignment vertical="top" wrapText="1"/>
    </xf>
    <xf numFmtId="0" fontId="3" fillId="0" borderId="8" xfId="0" applyFont="1" applyBorder="1" applyAlignment="1">
      <alignment vertical="top" wrapText="1"/>
    </xf>
    <xf numFmtId="0" fontId="20" fillId="0" borderId="0" xfId="0" applyFont="1" applyAlignment="1">
      <alignment vertical="top" wrapText="1"/>
    </xf>
    <xf numFmtId="0" fontId="3" fillId="0" borderId="5" xfId="0" applyFont="1" applyBorder="1" applyAlignment="1">
      <alignment horizontal="right" vertical="top" wrapText="1"/>
    </xf>
    <xf numFmtId="0" fontId="2" fillId="9" borderId="8" xfId="0" applyFont="1" applyFill="1" applyBorder="1" applyAlignment="1">
      <alignment vertical="top" wrapText="1"/>
    </xf>
    <xf numFmtId="0" fontId="14" fillId="0" borderId="0" xfId="0" applyFont="1" applyAlignment="1">
      <alignment vertical="top" wrapText="1"/>
    </xf>
    <xf numFmtId="0" fontId="20" fillId="0" borderId="0" xfId="0" applyFont="1" applyAlignment="1">
      <alignment vertical="top"/>
    </xf>
    <xf numFmtId="0" fontId="24" fillId="0" borderId="0" xfId="0" applyFont="1" applyAlignment="1">
      <alignment vertical="top"/>
    </xf>
    <xf numFmtId="0" fontId="14" fillId="5" borderId="0" xfId="0" applyFont="1" applyFill="1" applyAlignment="1">
      <alignment vertical="top"/>
    </xf>
    <xf numFmtId="0" fontId="3" fillId="0" borderId="24" xfId="0" applyFont="1" applyBorder="1" applyAlignment="1">
      <alignment vertical="top" wrapText="1"/>
    </xf>
    <xf numFmtId="0" fontId="3" fillId="0" borderId="23" xfId="0" applyFont="1" applyBorder="1" applyAlignment="1">
      <alignment vertical="top" wrapText="1"/>
    </xf>
    <xf numFmtId="0" fontId="1" fillId="0" borderId="23" xfId="0" applyFont="1" applyBorder="1" applyAlignment="1">
      <alignment vertical="top"/>
    </xf>
    <xf numFmtId="0" fontId="1" fillId="5" borderId="23" xfId="0" applyFont="1" applyFill="1" applyBorder="1" applyAlignment="1">
      <alignment horizontal="right" vertical="top"/>
    </xf>
    <xf numFmtId="0" fontId="1" fillId="5" borderId="23" xfId="0" applyFont="1" applyFill="1" applyBorder="1" applyAlignment="1">
      <alignment vertical="top"/>
    </xf>
    <xf numFmtId="0" fontId="1" fillId="5" borderId="25" xfId="0" applyFont="1" applyFill="1" applyBorder="1" applyAlignment="1">
      <alignment vertical="top"/>
    </xf>
    <xf numFmtId="0" fontId="1" fillId="5" borderId="26" xfId="0" applyFont="1" applyFill="1" applyBorder="1" applyAlignment="1">
      <alignment vertical="top"/>
    </xf>
    <xf numFmtId="0" fontId="6" fillId="0" borderId="23" xfId="0" applyFont="1" applyBorder="1" applyAlignment="1">
      <alignment vertical="top"/>
    </xf>
    <xf numFmtId="0" fontId="6" fillId="5" borderId="23" xfId="0" applyFont="1" applyFill="1" applyBorder="1" applyAlignment="1">
      <alignment vertical="top"/>
    </xf>
    <xf numFmtId="0" fontId="23" fillId="5" borderId="0" xfId="0" applyFont="1" applyFill="1" applyAlignment="1">
      <alignment vertical="center"/>
    </xf>
    <xf numFmtId="0" fontId="2" fillId="5" borderId="5" xfId="0" applyFont="1" applyFill="1" applyBorder="1" applyAlignment="1">
      <alignment horizontal="center" vertical="top" wrapText="1"/>
    </xf>
    <xf numFmtId="0" fontId="25" fillId="0" borderId="0" xfId="0" applyFont="1"/>
    <xf numFmtId="0" fontId="26" fillId="0" borderId="0" xfId="0" applyFont="1" applyAlignment="1">
      <alignment vertical="center" wrapText="1"/>
    </xf>
    <xf numFmtId="0" fontId="25" fillId="0" borderId="0" xfId="0" applyFont="1" applyAlignment="1">
      <alignment horizontal="left"/>
    </xf>
    <xf numFmtId="0" fontId="18" fillId="0" borderId="0" xfId="0" applyFont="1" applyAlignment="1">
      <alignment vertical="top" wrapText="1"/>
    </xf>
    <xf numFmtId="0" fontId="25" fillId="0" borderId="0" xfId="0" applyFont="1" applyAlignment="1">
      <alignment vertical="top" wrapText="1"/>
    </xf>
    <xf numFmtId="0" fontId="27" fillId="0" borderId="5" xfId="0" applyFont="1" applyBorder="1" applyAlignment="1">
      <alignment vertical="top" wrapText="1"/>
    </xf>
    <xf numFmtId="0" fontId="14" fillId="0" borderId="5" xfId="0" applyFont="1" applyBorder="1" applyAlignment="1">
      <alignment vertical="top" wrapText="1"/>
    </xf>
    <xf numFmtId="0" fontId="28" fillId="0" borderId="0" xfId="0" applyFont="1" applyAlignment="1">
      <alignment vertical="center" wrapText="1"/>
    </xf>
    <xf numFmtId="0" fontId="3" fillId="0" borderId="6"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3" xfId="0" applyFont="1" applyBorder="1" applyAlignment="1">
      <alignment horizontal="right" vertical="top" wrapText="1"/>
    </xf>
    <xf numFmtId="0" fontId="3" fillId="5" borderId="6" xfId="0" applyFont="1" applyFill="1" applyBorder="1" applyAlignment="1">
      <alignment horizontal="right" vertical="top" wrapText="1"/>
    </xf>
    <xf numFmtId="0" fontId="3" fillId="5" borderId="3" xfId="0" applyFont="1" applyFill="1" applyBorder="1" applyAlignment="1">
      <alignment horizontal="right" vertical="top" wrapText="1"/>
    </xf>
    <xf numFmtId="0" fontId="2" fillId="5" borderId="6" xfId="0" applyFont="1" applyFill="1" applyBorder="1" applyAlignment="1">
      <alignment horizontal="right" vertical="top" wrapText="1"/>
    </xf>
    <xf numFmtId="0" fontId="2" fillId="5" borderId="3" xfId="0" applyFont="1" applyFill="1" applyBorder="1" applyAlignment="1">
      <alignment horizontal="righ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3" fillId="0" borderId="7" xfId="0" applyFont="1" applyBorder="1" applyAlignment="1">
      <alignment horizontal="right" vertical="top" wrapText="1"/>
    </xf>
    <xf numFmtId="0" fontId="2" fillId="0" borderId="7"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17" fillId="0" borderId="0" xfId="0" applyFont="1" applyAlignment="1">
      <alignment horizontal="left" vertical="top" wrapText="1"/>
    </xf>
    <xf numFmtId="0" fontId="3" fillId="5" borderId="7" xfId="0" applyFont="1" applyFill="1" applyBorder="1" applyAlignment="1">
      <alignment horizontal="right" vertical="top" wrapText="1"/>
    </xf>
    <xf numFmtId="0" fontId="2" fillId="5" borderId="7" xfId="0" applyFont="1" applyFill="1" applyBorder="1" applyAlignment="1">
      <alignment horizontal="right"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CCD3FF"/>
      <color rgb="FFF2F1F0"/>
      <color rgb="FF44BBA4"/>
      <color rgb="FF7E47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onika Vyšniauskienė" id="{9E806CA5-612A-4BB1-8AF5-1205520E9B66}" userId="S::monika.vysniauskiene@lpt.lt::03f4f398-ca0a-4330-a190-0b34abbade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1" dT="2026-06-12T07:54:55.31" personId="{9E806CA5-612A-4BB1-8AF5-1205520E9B66}" id="{D9828093-9A71-48C9-A2E0-65A390B42079}">
    <text xml:space="preserve">2 bendrovės, kurių kiekvienos po 2 lošimo namus (kazino) turės užsidaryti, kadangi nebeatitiks reikalavimų.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O128"/>
  <sheetViews>
    <sheetView zoomScale="87" zoomScaleNormal="87" workbookViewId="0">
      <pane ySplit="4" topLeftCell="A120" activePane="bottomLeft" state="frozen"/>
      <selection activeCell="B1" sqref="B1"/>
      <selection pane="bottomLeft" activeCell="E128" sqref="E128"/>
    </sheetView>
  </sheetViews>
  <sheetFormatPr defaultColWidth="8.6328125" defaultRowHeight="10" x14ac:dyDescent="0.35"/>
  <cols>
    <col min="1" max="1" width="7.6328125" style="1" bestFit="1" customWidth="1"/>
    <col min="2" max="2" width="36.54296875" style="1" customWidth="1"/>
    <col min="3" max="3" width="23.453125" style="1" customWidth="1"/>
    <col min="4" max="4" width="20.54296875" style="1" customWidth="1"/>
    <col min="5" max="5" width="15.54296875" style="1" customWidth="1"/>
    <col min="6" max="6" width="17.90625" style="1" customWidth="1"/>
    <col min="7" max="7" width="18.6328125" style="1" customWidth="1"/>
    <col min="8" max="8" width="13.453125" style="1" customWidth="1"/>
    <col min="9" max="9" width="19.54296875" style="1" customWidth="1"/>
    <col min="10" max="10" width="24.6328125" style="1" customWidth="1"/>
    <col min="11" max="11" width="56" style="1" customWidth="1"/>
    <col min="12" max="12" width="21.90625" style="1" customWidth="1"/>
    <col min="13" max="13" width="59.453125" style="1" customWidth="1"/>
    <col min="14" max="14" width="52" style="1" customWidth="1"/>
    <col min="15" max="15" width="18.6328125" style="1" customWidth="1"/>
    <col min="16" max="16384" width="8.6328125" style="1"/>
  </cols>
  <sheetData>
    <row r="1" spans="1:14" ht="12" customHeight="1" x14ac:dyDescent="0.35">
      <c r="A1" s="119" t="s">
        <v>94</v>
      </c>
      <c r="B1" s="119"/>
      <c r="C1" s="119"/>
      <c r="D1" s="119"/>
      <c r="E1" s="119"/>
      <c r="F1" s="119"/>
      <c r="G1" s="119"/>
      <c r="H1" s="119"/>
      <c r="I1" s="119"/>
      <c r="J1" s="119"/>
      <c r="K1" s="119"/>
      <c r="L1" s="119"/>
    </row>
    <row r="2" spans="1:14" ht="7.5" customHeight="1" thickBot="1" x14ac:dyDescent="0.4">
      <c r="A2" s="120"/>
      <c r="B2" s="120"/>
      <c r="C2" s="120"/>
      <c r="D2" s="120"/>
      <c r="E2" s="120"/>
      <c r="F2" s="120"/>
      <c r="G2" s="120"/>
      <c r="H2" s="120"/>
      <c r="I2" s="120"/>
      <c r="J2" s="120"/>
      <c r="K2" s="120"/>
      <c r="L2" s="120"/>
    </row>
    <row r="3" spans="1:14" ht="72.75" customHeight="1" thickBot="1" x14ac:dyDescent="0.4">
      <c r="A3" s="14" t="s">
        <v>0</v>
      </c>
      <c r="B3" s="15" t="s">
        <v>65</v>
      </c>
      <c r="C3" s="15" t="s">
        <v>66</v>
      </c>
      <c r="D3" s="15" t="s">
        <v>68</v>
      </c>
      <c r="E3" s="15" t="s">
        <v>1</v>
      </c>
      <c r="F3" s="16" t="s">
        <v>2</v>
      </c>
      <c r="G3" s="16" t="s">
        <v>3</v>
      </c>
      <c r="H3" s="16" t="s">
        <v>4</v>
      </c>
      <c r="I3" s="16" t="s">
        <v>58</v>
      </c>
      <c r="J3" s="17" t="s">
        <v>95</v>
      </c>
      <c r="K3" s="15" t="s">
        <v>67</v>
      </c>
      <c r="L3" s="17" t="s">
        <v>59</v>
      </c>
    </row>
    <row r="4" spans="1:14" ht="15" customHeight="1" thickBot="1" x14ac:dyDescent="0.4">
      <c r="A4" s="18">
        <v>1</v>
      </c>
      <c r="B4" s="19">
        <v>2</v>
      </c>
      <c r="C4" s="19">
        <v>3</v>
      </c>
      <c r="D4" s="19">
        <v>4</v>
      </c>
      <c r="E4" s="19">
        <v>5</v>
      </c>
      <c r="F4" s="19">
        <v>6</v>
      </c>
      <c r="G4" s="19">
        <v>7</v>
      </c>
      <c r="H4" s="19">
        <v>8</v>
      </c>
      <c r="I4" s="19">
        <v>9</v>
      </c>
      <c r="J4" s="19">
        <v>10</v>
      </c>
      <c r="K4" s="19">
        <v>11</v>
      </c>
      <c r="L4" s="19">
        <v>12</v>
      </c>
    </row>
    <row r="5" spans="1:14" ht="20.25" customHeight="1" thickBot="1" x14ac:dyDescent="0.4">
      <c r="A5" s="76" t="s">
        <v>5</v>
      </c>
      <c r="B5" s="121" t="s">
        <v>360</v>
      </c>
      <c r="C5" s="122"/>
      <c r="D5" s="122"/>
      <c r="E5" s="122"/>
      <c r="F5" s="122"/>
      <c r="G5" s="122"/>
      <c r="H5" s="122"/>
      <c r="I5" s="122"/>
      <c r="J5" s="122"/>
      <c r="K5" s="122"/>
      <c r="L5" s="123"/>
    </row>
    <row r="6" spans="1:14" ht="68.25" customHeight="1" thickBot="1" x14ac:dyDescent="0.4">
      <c r="A6" s="2" t="s">
        <v>6</v>
      </c>
      <c r="B6" s="3" t="s">
        <v>247</v>
      </c>
      <c r="C6" s="5"/>
      <c r="D6" s="5" t="s">
        <v>248</v>
      </c>
      <c r="E6" s="5">
        <v>12</v>
      </c>
      <c r="F6" s="5"/>
      <c r="G6" s="5"/>
      <c r="H6" s="5"/>
      <c r="I6" s="5"/>
      <c r="J6" s="5"/>
      <c r="K6" s="5"/>
      <c r="L6" s="5"/>
    </row>
    <row r="7" spans="1:14" ht="40.5" customHeight="1" thickBot="1" x14ac:dyDescent="0.4">
      <c r="A7" s="2" t="s">
        <v>7</v>
      </c>
      <c r="B7" s="75"/>
      <c r="C7" s="8" t="s">
        <v>249</v>
      </c>
      <c r="D7" s="5"/>
      <c r="E7" s="5"/>
      <c r="F7" s="5">
        <f>'Išlaidos darbuotojams'!G9</f>
        <v>3252.96</v>
      </c>
      <c r="G7" s="5">
        <f>'Išlaidos investicijoms'!D8</f>
        <v>0</v>
      </c>
      <c r="H7" s="5">
        <f>'Išlaidos medžiagoms'!E8</f>
        <v>0</v>
      </c>
      <c r="I7" s="5">
        <f>'Išlaidos paslaugoms'!C8</f>
        <v>0</v>
      </c>
      <c r="J7" s="5">
        <f>0.05*(F7+G7+H7+I7)</f>
        <v>162.64800000000002</v>
      </c>
      <c r="K7" s="5">
        <f>SUM(F7:J7)</f>
        <v>3415.6080000000002</v>
      </c>
      <c r="L7" s="72"/>
    </row>
    <row r="8" spans="1:14" ht="10.5" thickBot="1" x14ac:dyDescent="0.4">
      <c r="A8" s="2" t="s">
        <v>8</v>
      </c>
      <c r="B8" s="75"/>
      <c r="C8" s="8" t="s">
        <v>9</v>
      </c>
      <c r="D8" s="5"/>
      <c r="E8" s="5"/>
      <c r="F8" s="5">
        <f>'Išlaidos darbuotojams'!G14</f>
        <v>0</v>
      </c>
      <c r="G8" s="5">
        <f>'Išlaidos investicijoms'!D12</f>
        <v>0</v>
      </c>
      <c r="H8" s="5">
        <f>'Išlaidos medžiagoms'!E12</f>
        <v>0</v>
      </c>
      <c r="I8" s="5">
        <f>'Išlaidos paslaugoms'!C12</f>
        <v>0</v>
      </c>
      <c r="J8" s="5">
        <f t="shared" ref="J8:J9" si="0">0.05*(F8+G8+H8+I8)</f>
        <v>0</v>
      </c>
      <c r="K8" s="5">
        <f>SUM(F8:J8)</f>
        <v>0</v>
      </c>
      <c r="L8" s="72"/>
    </row>
    <row r="9" spans="1:14" ht="10.5" thickBot="1" x14ac:dyDescent="0.4">
      <c r="A9" s="2" t="s">
        <v>97</v>
      </c>
      <c r="B9" s="75"/>
      <c r="C9" s="8" t="s">
        <v>96</v>
      </c>
      <c r="D9" s="5"/>
      <c r="E9" s="5"/>
      <c r="F9" s="5">
        <f>'Išlaidos darbuotojams'!G19</f>
        <v>0</v>
      </c>
      <c r="G9" s="5">
        <f>'Išlaidos investicijoms'!D16</f>
        <v>0</v>
      </c>
      <c r="H9" s="5">
        <f>'Išlaidos medžiagoms'!E16</f>
        <v>0</v>
      </c>
      <c r="I9" s="5">
        <f>'Išlaidos paslaugoms'!C16</f>
        <v>0</v>
      </c>
      <c r="J9" s="5">
        <f t="shared" si="0"/>
        <v>0</v>
      </c>
      <c r="K9" s="5">
        <f>SUM(F9:J9)</f>
        <v>0</v>
      </c>
      <c r="L9" s="72"/>
    </row>
    <row r="10" spans="1:14" ht="10.5" thickBot="1" x14ac:dyDescent="0.4">
      <c r="A10" s="2" t="s">
        <v>10</v>
      </c>
      <c r="B10" s="75"/>
      <c r="C10" s="5" t="s">
        <v>10</v>
      </c>
      <c r="D10" s="5"/>
      <c r="E10" s="5"/>
      <c r="F10" s="5"/>
      <c r="G10" s="5"/>
      <c r="H10" s="5"/>
      <c r="I10" s="5"/>
      <c r="J10" s="5"/>
      <c r="K10" s="5"/>
      <c r="L10" s="72"/>
    </row>
    <row r="11" spans="1:14" ht="12.65" customHeight="1" thickBot="1" x14ac:dyDescent="0.4">
      <c r="A11" s="2"/>
      <c r="B11" s="100" t="s">
        <v>69</v>
      </c>
      <c r="C11" s="114"/>
      <c r="D11" s="114"/>
      <c r="E11" s="114"/>
      <c r="F11" s="114"/>
      <c r="G11" s="114"/>
      <c r="H11" s="114"/>
      <c r="I11" s="114"/>
      <c r="J11" s="114"/>
      <c r="K11" s="101"/>
      <c r="L11" s="5">
        <f>SUM(K7:K9)*E6</f>
        <v>40987.296000000002</v>
      </c>
    </row>
    <row r="12" spans="1:14" ht="64.25" customHeight="1" thickBot="1" x14ac:dyDescent="0.4">
      <c r="A12" s="2" t="s">
        <v>11</v>
      </c>
      <c r="B12" s="3" t="s">
        <v>259</v>
      </c>
      <c r="C12" s="5"/>
      <c r="D12" s="5" t="s">
        <v>248</v>
      </c>
      <c r="E12" s="5">
        <v>12</v>
      </c>
      <c r="F12" s="5"/>
      <c r="G12" s="5"/>
      <c r="H12" s="5"/>
      <c r="I12" s="5"/>
      <c r="J12" s="5"/>
      <c r="K12" s="5"/>
      <c r="L12" s="5"/>
    </row>
    <row r="13" spans="1:14" ht="52.5" customHeight="1" thickBot="1" x14ac:dyDescent="0.4">
      <c r="A13" s="2" t="s">
        <v>12</v>
      </c>
      <c r="B13" s="75"/>
      <c r="C13" s="5" t="s">
        <v>250</v>
      </c>
      <c r="D13" s="5"/>
      <c r="E13" s="5"/>
      <c r="F13" s="5">
        <f>'Išlaidos darbuotojams'!G26</f>
        <v>154.49</v>
      </c>
      <c r="G13" s="5">
        <f>'Išlaidos investicijoms'!D22</f>
        <v>0</v>
      </c>
      <c r="H13" s="10">
        <f>'Išlaidos medžiagoms'!E23</f>
        <v>11.200000000000001</v>
      </c>
      <c r="I13" s="5">
        <f>'Išlaidos paslaugoms'!C23</f>
        <v>0</v>
      </c>
      <c r="J13" s="5">
        <f>0.05*(F13+G13+H13+I13)</f>
        <v>8.2844999999999995</v>
      </c>
      <c r="K13" s="5">
        <f>SUM(F13:J13)</f>
        <v>173.97450000000001</v>
      </c>
      <c r="L13" s="72"/>
      <c r="M13" s="77"/>
      <c r="N13" s="46"/>
    </row>
    <row r="14" spans="1:14" ht="57.75" customHeight="1" thickBot="1" x14ac:dyDescent="0.4">
      <c r="A14" s="2" t="s">
        <v>14</v>
      </c>
      <c r="B14" s="75"/>
      <c r="C14" s="5" t="s">
        <v>251</v>
      </c>
      <c r="D14" s="5"/>
      <c r="E14" s="5"/>
      <c r="F14" s="5">
        <f>'Išlaidos darbuotojams'!G31</f>
        <v>308.98</v>
      </c>
      <c r="G14" s="5">
        <f>'Išlaidos investicijoms'!D26</f>
        <v>0</v>
      </c>
      <c r="H14" s="10">
        <f>'Išlaidos medžiagoms'!E27</f>
        <v>11.200000000000001</v>
      </c>
      <c r="I14" s="5">
        <f>'Išlaidos paslaugoms'!C27</f>
        <v>0</v>
      </c>
      <c r="J14" s="5">
        <f>0.05*(F14+G14+H14+I14)</f>
        <v>16.009</v>
      </c>
      <c r="K14" s="5">
        <f>SUM(F14:J14)</f>
        <v>336.18900000000002</v>
      </c>
      <c r="L14" s="72"/>
    </row>
    <row r="15" spans="1:14" ht="10.5" thickBot="1" x14ac:dyDescent="0.4">
      <c r="A15" s="2" t="s">
        <v>97</v>
      </c>
      <c r="B15" s="75"/>
      <c r="C15" s="8" t="s">
        <v>135</v>
      </c>
      <c r="D15" s="5"/>
      <c r="E15" s="5"/>
      <c r="F15" s="5">
        <f>'Išlaidos darbuotojams'!G36</f>
        <v>0</v>
      </c>
      <c r="G15" s="5">
        <f>'Išlaidos investicijoms'!D30</f>
        <v>0</v>
      </c>
      <c r="H15" s="5">
        <f>'Išlaidos medžiagoms'!E31</f>
        <v>0</v>
      </c>
      <c r="I15" s="5">
        <f>'Išlaidos paslaugoms'!C31</f>
        <v>0</v>
      </c>
      <c r="J15" s="5">
        <f>0.05*(F15+G15+H15+I15)</f>
        <v>0</v>
      </c>
      <c r="K15" s="5">
        <f>SUM(F15:J15)</f>
        <v>0</v>
      </c>
      <c r="L15" s="72"/>
    </row>
    <row r="16" spans="1:14" ht="10.5" thickBot="1" x14ac:dyDescent="0.4">
      <c r="A16" s="2" t="s">
        <v>10</v>
      </c>
      <c r="B16" s="75"/>
      <c r="C16" s="5" t="s">
        <v>50</v>
      </c>
      <c r="D16" s="5"/>
      <c r="E16" s="5"/>
      <c r="F16" s="5"/>
      <c r="G16" s="5"/>
      <c r="H16" s="5"/>
      <c r="I16" s="5"/>
      <c r="J16" s="5"/>
      <c r="K16" s="5"/>
      <c r="L16" s="5"/>
    </row>
    <row r="17" spans="1:14" ht="10.5" thickBot="1" x14ac:dyDescent="0.4">
      <c r="A17" s="2"/>
      <c r="B17" s="100" t="s">
        <v>70</v>
      </c>
      <c r="C17" s="114"/>
      <c r="D17" s="114"/>
      <c r="E17" s="114"/>
      <c r="F17" s="114"/>
      <c r="G17" s="114"/>
      <c r="H17" s="114"/>
      <c r="I17" s="114"/>
      <c r="J17" s="114"/>
      <c r="K17" s="101"/>
      <c r="L17" s="72">
        <f>SUM(K13:K15)*E12</f>
        <v>6121.9619999999995</v>
      </c>
    </row>
    <row r="18" spans="1:14" ht="52.5" customHeight="1" thickBot="1" x14ac:dyDescent="0.4">
      <c r="A18" s="2" t="s">
        <v>98</v>
      </c>
      <c r="B18" s="3" t="s">
        <v>257</v>
      </c>
      <c r="C18" s="5"/>
      <c r="D18" s="5" t="s">
        <v>248</v>
      </c>
      <c r="E18" s="5">
        <v>8</v>
      </c>
      <c r="F18" s="5"/>
      <c r="G18" s="5"/>
      <c r="H18" s="5"/>
      <c r="I18" s="5"/>
      <c r="J18" s="5"/>
      <c r="K18" s="5"/>
      <c r="L18" s="5"/>
    </row>
    <row r="19" spans="1:14" s="42" customFormat="1" ht="49.5" customHeight="1" thickBot="1" x14ac:dyDescent="0.4">
      <c r="A19" s="2" t="s">
        <v>99</v>
      </c>
      <c r="B19" s="75"/>
      <c r="C19" s="8" t="s">
        <v>280</v>
      </c>
      <c r="D19" s="5"/>
      <c r="E19" s="5"/>
      <c r="F19" s="5">
        <f>'Išlaidos darbuotojams'!G43</f>
        <v>52012.5</v>
      </c>
      <c r="G19" s="5">
        <f>'Išlaidos investicijoms'!D36</f>
        <v>0</v>
      </c>
      <c r="H19" s="5">
        <f>'Išlaidos medžiagoms'!E38</f>
        <v>0</v>
      </c>
      <c r="I19" s="5">
        <f>'Išlaidos paslaugoms'!C38</f>
        <v>9956</v>
      </c>
      <c r="J19" s="5">
        <f>0.05*(F19+G19+H19+I19)</f>
        <v>3098.4250000000002</v>
      </c>
      <c r="K19" s="5">
        <f>SUM(F19:J19)</f>
        <v>65066.925000000003</v>
      </c>
      <c r="L19" s="72"/>
    </row>
    <row r="20" spans="1:14" ht="21" customHeight="1" thickBot="1" x14ac:dyDescent="0.4">
      <c r="A20" s="2" t="s">
        <v>100</v>
      </c>
      <c r="B20" s="75"/>
      <c r="C20" s="8"/>
      <c r="D20" s="5"/>
      <c r="E20" s="5"/>
      <c r="F20" s="5">
        <f>'Išlaidos darbuotojams'!G48</f>
        <v>0</v>
      </c>
      <c r="G20" s="5">
        <f>'Išlaidos investicijoms'!D40</f>
        <v>0</v>
      </c>
      <c r="H20" s="5">
        <f>'Išlaidos medžiagoms'!E42</f>
        <v>0</v>
      </c>
      <c r="I20" s="5">
        <f>'Išlaidos paslaugoms'!C42</f>
        <v>0</v>
      </c>
      <c r="J20" s="5">
        <f>0.05*(F20+G20+H20+I20)</f>
        <v>0</v>
      </c>
      <c r="K20" s="5">
        <f>SUM(F20:J20)</f>
        <v>0</v>
      </c>
      <c r="L20" s="72"/>
    </row>
    <row r="21" spans="1:14" ht="14" customHeight="1" thickBot="1" x14ac:dyDescent="0.4">
      <c r="A21" s="2" t="s">
        <v>101</v>
      </c>
      <c r="B21" s="75"/>
      <c r="C21" s="8" t="s">
        <v>260</v>
      </c>
      <c r="D21" s="5"/>
      <c r="E21" s="5"/>
      <c r="F21" s="5">
        <f>'Išlaidos darbuotojams'!G53</f>
        <v>0</v>
      </c>
      <c r="G21" s="5">
        <f>'Išlaidos investicijoms'!D44</f>
        <v>0</v>
      </c>
      <c r="H21" s="5">
        <f>'Išlaidos medžiagoms'!E46</f>
        <v>0</v>
      </c>
      <c r="I21" s="5">
        <f>'Išlaidos paslaugoms'!C46</f>
        <v>0</v>
      </c>
      <c r="J21" s="5">
        <f>0.05*(F21+G21+H21+I21)</f>
        <v>0</v>
      </c>
      <c r="K21" s="5">
        <f>SUM(F21:J21)</f>
        <v>0</v>
      </c>
      <c r="L21" s="72"/>
    </row>
    <row r="22" spans="1:14" ht="10.5" thickBot="1" x14ac:dyDescent="0.4">
      <c r="A22" s="2" t="s">
        <v>10</v>
      </c>
      <c r="B22" s="75"/>
      <c r="C22" s="5" t="s">
        <v>10</v>
      </c>
      <c r="D22" s="5"/>
      <c r="E22" s="5"/>
      <c r="F22" s="5"/>
      <c r="G22" s="5"/>
      <c r="H22" s="5"/>
      <c r="I22" s="5"/>
      <c r="J22" s="5"/>
      <c r="K22" s="5"/>
      <c r="L22" s="72"/>
    </row>
    <row r="23" spans="1:14" ht="14.4" customHeight="1" thickBot="1" x14ac:dyDescent="0.4">
      <c r="A23" s="2"/>
      <c r="B23" s="100" t="s">
        <v>110</v>
      </c>
      <c r="C23" s="114"/>
      <c r="D23" s="114"/>
      <c r="E23" s="114"/>
      <c r="F23" s="114"/>
      <c r="G23" s="114"/>
      <c r="H23" s="114"/>
      <c r="I23" s="114"/>
      <c r="J23" s="114"/>
      <c r="K23" s="101"/>
      <c r="L23" s="5">
        <f>SUM(K19:K21)*E18</f>
        <v>520535.4</v>
      </c>
    </row>
    <row r="24" spans="1:14" ht="12" customHeight="1" thickBot="1" x14ac:dyDescent="0.4">
      <c r="A24" s="2"/>
      <c r="B24" s="5" t="s">
        <v>10</v>
      </c>
      <c r="C24" s="5"/>
      <c r="D24" s="5"/>
      <c r="E24" s="5"/>
      <c r="F24" s="5"/>
      <c r="G24" s="5"/>
      <c r="H24" s="5"/>
      <c r="I24" s="5"/>
      <c r="J24" s="5"/>
      <c r="K24" s="5"/>
      <c r="L24" s="5" t="s">
        <v>10</v>
      </c>
    </row>
    <row r="25" spans="1:14" ht="66" customHeight="1" thickBot="1" x14ac:dyDescent="0.4">
      <c r="A25" s="2" t="s">
        <v>102</v>
      </c>
      <c r="B25" s="3" t="s">
        <v>308</v>
      </c>
      <c r="C25" s="4"/>
      <c r="D25" s="10" t="s">
        <v>248</v>
      </c>
      <c r="E25" s="10">
        <v>8</v>
      </c>
      <c r="F25" s="4"/>
      <c r="G25" s="4"/>
      <c r="H25" s="4"/>
      <c r="I25" s="4"/>
      <c r="J25" s="4"/>
      <c r="K25" s="4"/>
      <c r="L25" s="4"/>
      <c r="N25" s="43"/>
    </row>
    <row r="26" spans="1:14" ht="33.65" customHeight="1" thickBot="1" x14ac:dyDescent="0.4">
      <c r="A26" s="2" t="s">
        <v>103</v>
      </c>
      <c r="B26" s="7"/>
      <c r="C26" s="8" t="s">
        <v>357</v>
      </c>
      <c r="D26" s="4"/>
      <c r="E26" s="4"/>
      <c r="F26" s="5">
        <f>'Išlaidos darbuotojams'!G60</f>
        <v>0</v>
      </c>
      <c r="G26" s="5">
        <f>'Išlaidos investicijoms'!D50</f>
        <v>0</v>
      </c>
      <c r="H26" s="5">
        <f>'Išlaidos medžiagoms'!E53</f>
        <v>0</v>
      </c>
      <c r="I26" s="5">
        <f>'Išlaidos paslaugoms'!C53</f>
        <v>0</v>
      </c>
      <c r="J26" s="5">
        <f>0.05*(F26+G26+H26+I26)</f>
        <v>0</v>
      </c>
      <c r="K26" s="5">
        <f>SUM(F26:J26)</f>
        <v>0</v>
      </c>
      <c r="L26" s="9"/>
      <c r="N26" s="80"/>
    </row>
    <row r="27" spans="1:14" ht="19.25" customHeight="1" thickBot="1" x14ac:dyDescent="0.4">
      <c r="A27" s="2" t="s">
        <v>104</v>
      </c>
      <c r="B27" s="7"/>
      <c r="C27" s="8" t="s">
        <v>118</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4" ht="20" customHeight="1" thickBot="1" x14ac:dyDescent="0.4">
      <c r="A28" s="2" t="s">
        <v>105</v>
      </c>
      <c r="B28" s="7"/>
      <c r="C28" s="8" t="s">
        <v>119</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4" ht="17.399999999999999" customHeight="1" thickBot="1" x14ac:dyDescent="0.4">
      <c r="A29" s="2" t="s">
        <v>10</v>
      </c>
      <c r="B29" s="7"/>
      <c r="C29" s="5" t="s">
        <v>10</v>
      </c>
      <c r="D29" s="4"/>
      <c r="E29" s="4"/>
      <c r="F29" s="10"/>
      <c r="G29" s="5"/>
      <c r="H29" s="5"/>
      <c r="I29" s="5"/>
      <c r="J29" s="5"/>
      <c r="K29" s="5"/>
      <c r="L29" s="37"/>
    </row>
    <row r="30" spans="1:14" ht="12.65" customHeight="1" thickBot="1" x14ac:dyDescent="0.4">
      <c r="A30" s="2"/>
      <c r="B30" s="100" t="s">
        <v>111</v>
      </c>
      <c r="C30" s="114"/>
      <c r="D30" s="114"/>
      <c r="E30" s="114"/>
      <c r="F30" s="114"/>
      <c r="G30" s="114"/>
      <c r="H30" s="114"/>
      <c r="I30" s="114"/>
      <c r="J30" s="114"/>
      <c r="K30" s="101"/>
      <c r="L30" s="5">
        <f>SUM(K26:K27)*E25</f>
        <v>0</v>
      </c>
    </row>
    <row r="31" spans="1:14" ht="10.5" hidden="1" thickBot="1" x14ac:dyDescent="0.4">
      <c r="A31" s="2" t="s">
        <v>106</v>
      </c>
      <c r="B31" s="3" t="s">
        <v>17</v>
      </c>
      <c r="C31" s="4"/>
      <c r="D31" s="5"/>
      <c r="E31" s="6">
        <v>0</v>
      </c>
      <c r="F31" s="4"/>
      <c r="G31" s="4"/>
      <c r="H31" s="4"/>
      <c r="I31" s="4"/>
      <c r="J31" s="4"/>
      <c r="K31" s="4"/>
      <c r="L31" s="36"/>
    </row>
    <row r="32" spans="1:14" ht="22.5" hidden="1" customHeight="1" thickBot="1" x14ac:dyDescent="0.4">
      <c r="A32" s="2" t="s">
        <v>107</v>
      </c>
      <c r="B32" s="7"/>
      <c r="C32" s="8" t="s">
        <v>120</v>
      </c>
      <c r="D32" s="4"/>
      <c r="E32" s="4"/>
      <c r="F32" s="5">
        <f>'Išlaidos darbuotojams'!G77</f>
        <v>0</v>
      </c>
      <c r="G32" s="5">
        <f>'Išlaidos investicijoms'!D64</f>
        <v>0</v>
      </c>
      <c r="H32" s="5">
        <f>'Išlaidos medžiagoms'!E68</f>
        <v>0</v>
      </c>
      <c r="I32" s="5">
        <f>'Išlaidos paslaugoms'!C68</f>
        <v>0</v>
      </c>
      <c r="J32" s="5">
        <f>0.05*(F32+G32+H32+I32)</f>
        <v>0</v>
      </c>
      <c r="K32" s="5">
        <f>SUM(F32:J32)</f>
        <v>0</v>
      </c>
      <c r="L32" s="37"/>
    </row>
    <row r="33" spans="1:14" ht="10.5" hidden="1" thickBot="1" x14ac:dyDescent="0.4">
      <c r="A33" s="2" t="s">
        <v>108</v>
      </c>
      <c r="B33" s="7"/>
      <c r="C33" s="8" t="s">
        <v>121</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37"/>
    </row>
    <row r="34" spans="1:14" ht="10.5" hidden="1" thickBot="1" x14ac:dyDescent="0.4">
      <c r="A34" s="2" t="s">
        <v>109</v>
      </c>
      <c r="B34" s="7"/>
      <c r="C34" s="8" t="s">
        <v>122</v>
      </c>
      <c r="D34" s="4"/>
      <c r="E34" s="4"/>
      <c r="F34" s="5">
        <f>'Išlaidos darbuotojams'!G87</f>
        <v>0</v>
      </c>
      <c r="G34" s="5">
        <f>'Išlaidos investicijoms'!D72</f>
        <v>0</v>
      </c>
      <c r="H34" s="5">
        <f>'Išlaidos medžiagoms'!E76</f>
        <v>0</v>
      </c>
      <c r="I34" s="5">
        <f>'Išlaidos paslaugoms'!C76</f>
        <v>0</v>
      </c>
      <c r="J34" s="5">
        <f t="shared" si="3"/>
        <v>0</v>
      </c>
      <c r="K34" s="5">
        <f t="shared" si="4"/>
        <v>0</v>
      </c>
      <c r="L34" s="37"/>
    </row>
    <row r="35" spans="1:14" ht="10.5" hidden="1" thickBot="1" x14ac:dyDescent="0.4">
      <c r="A35" s="2" t="s">
        <v>10</v>
      </c>
      <c r="B35" s="7"/>
      <c r="C35" s="5" t="s">
        <v>10</v>
      </c>
      <c r="D35" s="4"/>
      <c r="E35" s="4"/>
      <c r="F35" s="10"/>
      <c r="G35" s="5"/>
      <c r="H35" s="5"/>
      <c r="I35" s="5"/>
      <c r="J35" s="5"/>
      <c r="K35" s="5"/>
      <c r="L35" s="37"/>
    </row>
    <row r="36" spans="1:14" ht="12.65" hidden="1" customHeight="1" thickBot="1" x14ac:dyDescent="0.4">
      <c r="A36" s="2"/>
      <c r="B36" s="100" t="s">
        <v>112</v>
      </c>
      <c r="C36" s="114"/>
      <c r="D36" s="114"/>
      <c r="E36" s="114"/>
      <c r="F36" s="114"/>
      <c r="G36" s="114"/>
      <c r="H36" s="114"/>
      <c r="I36" s="114"/>
      <c r="J36" s="114"/>
      <c r="K36" s="101"/>
      <c r="L36" s="5">
        <f>SUM(K32:K34)*E31</f>
        <v>0</v>
      </c>
    </row>
    <row r="37" spans="1:14" ht="10.5" hidden="1" thickBot="1" x14ac:dyDescent="0.4">
      <c r="A37" s="2" t="s">
        <v>113</v>
      </c>
      <c r="B37" s="3" t="s">
        <v>17</v>
      </c>
      <c r="C37" s="4"/>
      <c r="D37" s="5"/>
      <c r="E37" s="6">
        <v>0</v>
      </c>
      <c r="F37" s="4"/>
      <c r="G37" s="4"/>
      <c r="H37" s="4"/>
      <c r="I37" s="4"/>
      <c r="J37" s="4"/>
      <c r="K37" s="4"/>
      <c r="L37" s="4"/>
    </row>
    <row r="38" spans="1:14" ht="22.5" hidden="1" customHeight="1" thickBot="1" x14ac:dyDescent="0.4">
      <c r="A38" s="2" t="s">
        <v>114</v>
      </c>
      <c r="B38" s="7"/>
      <c r="C38" s="8" t="s">
        <v>123</v>
      </c>
      <c r="D38" s="4"/>
      <c r="E38" s="4"/>
      <c r="F38" s="5">
        <f>'Išlaidos darbuotojams'!G94</f>
        <v>0</v>
      </c>
      <c r="G38" s="5">
        <f>'Išlaidos investicijoms'!D78</f>
        <v>0</v>
      </c>
      <c r="H38" s="5">
        <f>'Išlaidos medžiagoms'!E83</f>
        <v>0</v>
      </c>
      <c r="I38" s="5">
        <f>'Išlaidos paslaugoms'!C83</f>
        <v>0</v>
      </c>
      <c r="J38" s="5">
        <f>0.05*(F38+G38+H38+I38)</f>
        <v>0</v>
      </c>
      <c r="K38" s="5">
        <f>SUM(F38:J38)</f>
        <v>0</v>
      </c>
      <c r="L38" s="37"/>
    </row>
    <row r="39" spans="1:14" ht="10.5" hidden="1" thickBot="1" x14ac:dyDescent="0.4">
      <c r="A39" s="2" t="s">
        <v>115</v>
      </c>
      <c r="B39" s="7"/>
      <c r="C39" s="8" t="s">
        <v>124</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37"/>
    </row>
    <row r="40" spans="1:14" ht="10.5" hidden="1" thickBot="1" x14ac:dyDescent="0.4">
      <c r="A40" s="2" t="s">
        <v>116</v>
      </c>
      <c r="B40" s="7"/>
      <c r="C40" s="8" t="s">
        <v>125</v>
      </c>
      <c r="D40" s="4"/>
      <c r="E40" s="4"/>
      <c r="F40" s="5">
        <f>'Išlaidos darbuotojams'!G104</f>
        <v>0</v>
      </c>
      <c r="G40" s="5">
        <f>'Išlaidos investicijoms'!D86</f>
        <v>0</v>
      </c>
      <c r="H40" s="5">
        <f>'Išlaidos medžiagoms'!E91</f>
        <v>0</v>
      </c>
      <c r="I40" s="5">
        <f>'Išlaidos paslaugoms'!C91</f>
        <v>0</v>
      </c>
      <c r="J40" s="5">
        <f t="shared" si="5"/>
        <v>0</v>
      </c>
      <c r="K40" s="5">
        <f t="shared" si="6"/>
        <v>0</v>
      </c>
      <c r="L40" s="37"/>
    </row>
    <row r="41" spans="1:14" ht="10.5" hidden="1" thickBot="1" x14ac:dyDescent="0.4">
      <c r="A41" s="2" t="s">
        <v>10</v>
      </c>
      <c r="B41" s="7"/>
      <c r="C41" s="5" t="s">
        <v>10</v>
      </c>
      <c r="D41" s="4"/>
      <c r="E41" s="4"/>
      <c r="F41" s="10"/>
      <c r="G41" s="5"/>
      <c r="H41" s="5"/>
      <c r="I41" s="5"/>
      <c r="J41" s="5"/>
      <c r="K41" s="5"/>
      <c r="L41" s="37"/>
    </row>
    <row r="42" spans="1:14" ht="12.65" hidden="1" customHeight="1" thickBot="1" x14ac:dyDescent="0.4">
      <c r="A42" s="2"/>
      <c r="B42" s="100" t="s">
        <v>117</v>
      </c>
      <c r="C42" s="114"/>
      <c r="D42" s="114"/>
      <c r="E42" s="114"/>
      <c r="F42" s="114"/>
      <c r="G42" s="114"/>
      <c r="H42" s="114"/>
      <c r="I42" s="114"/>
      <c r="J42" s="114"/>
      <c r="K42" s="101"/>
      <c r="L42" s="5">
        <f>SUM(K38:K40)*E37</f>
        <v>0</v>
      </c>
    </row>
    <row r="43" spans="1:14" ht="12" customHeight="1" thickBot="1" x14ac:dyDescent="0.4">
      <c r="A43" s="2"/>
      <c r="B43" s="102" t="s">
        <v>71</v>
      </c>
      <c r="C43" s="115"/>
      <c r="D43" s="115"/>
      <c r="E43" s="115"/>
      <c r="F43" s="115"/>
      <c r="G43" s="115"/>
      <c r="H43" s="115"/>
      <c r="I43" s="115"/>
      <c r="J43" s="115"/>
      <c r="K43" s="103"/>
      <c r="L43" s="11">
        <f>SUM(L11,L17,L23,L30,L36,L42)</f>
        <v>567644.65800000005</v>
      </c>
    </row>
    <row r="44" spans="1:14" ht="30" customHeight="1" thickBot="1" x14ac:dyDescent="0.4">
      <c r="A44" s="20" t="s">
        <v>51</v>
      </c>
      <c r="B44" s="116" t="s">
        <v>376</v>
      </c>
      <c r="C44" s="117"/>
      <c r="D44" s="117"/>
      <c r="E44" s="117"/>
      <c r="F44" s="117"/>
      <c r="G44" s="117"/>
      <c r="H44" s="117"/>
      <c r="I44" s="117"/>
      <c r="J44" s="117"/>
      <c r="K44" s="117"/>
      <c r="L44" s="118"/>
      <c r="N44" s="43"/>
    </row>
    <row r="45" spans="1:14" ht="103.5" customHeight="1" thickBot="1" x14ac:dyDescent="0.4">
      <c r="A45" s="2" t="s">
        <v>52</v>
      </c>
      <c r="B45" s="97" t="s">
        <v>377</v>
      </c>
      <c r="C45" s="5"/>
      <c r="D45" s="5" t="s">
        <v>248</v>
      </c>
      <c r="E45" s="5">
        <v>12</v>
      </c>
      <c r="F45" s="5"/>
      <c r="G45" s="5"/>
      <c r="H45" s="5"/>
      <c r="I45" s="5"/>
      <c r="J45" s="5"/>
      <c r="K45" s="5"/>
      <c r="L45" s="5"/>
      <c r="M45" s="64"/>
    </row>
    <row r="46" spans="1:14" ht="17.399999999999999" customHeight="1" thickBot="1" x14ac:dyDescent="0.4">
      <c r="A46" s="2" t="s">
        <v>53</v>
      </c>
      <c r="B46" s="75"/>
      <c r="C46" s="5" t="s">
        <v>378</v>
      </c>
      <c r="D46" s="5"/>
      <c r="E46" s="5"/>
      <c r="F46" s="5">
        <f>'Išlaidos darbuotojams'!G118</f>
        <v>0</v>
      </c>
      <c r="G46" s="5">
        <f>'Išlaidos investicijoms'!D99</f>
        <v>0</v>
      </c>
      <c r="H46" s="5">
        <f>'Išlaidos medžiagoms'!E108</f>
        <v>0</v>
      </c>
      <c r="I46" s="5">
        <f>'Išlaidos paslaugoms'!C107</f>
        <v>0</v>
      </c>
      <c r="J46" s="5">
        <f>0.05*(F46+G46+H46+I46)</f>
        <v>0</v>
      </c>
      <c r="K46" s="5">
        <f>SUM(F46:J46)</f>
        <v>0</v>
      </c>
      <c r="L46" s="5"/>
    </row>
    <row r="47" spans="1:14" ht="18.75" customHeight="1" thickBot="1" x14ac:dyDescent="0.4">
      <c r="A47" s="2" t="s">
        <v>54</v>
      </c>
      <c r="B47" s="75"/>
      <c r="C47" s="5" t="s">
        <v>9</v>
      </c>
      <c r="D47" s="5"/>
      <c r="E47" s="5"/>
      <c r="F47" s="5">
        <f>'Išlaidos darbuotojams'!G123</f>
        <v>0</v>
      </c>
      <c r="G47" s="5">
        <f>'Išlaidos investicijoms'!D103</f>
        <v>0</v>
      </c>
      <c r="H47" s="5">
        <f>'Išlaidos medžiagoms'!E112</f>
        <v>0</v>
      </c>
      <c r="I47" s="5">
        <f>'Išlaidos paslaugoms'!C111</f>
        <v>0</v>
      </c>
      <c r="J47" s="5">
        <f>0.05*(F47+G47+H47+I47)</f>
        <v>0</v>
      </c>
      <c r="K47" s="5">
        <f>SUM(F47:J47)</f>
        <v>0</v>
      </c>
      <c r="L47" s="5"/>
    </row>
    <row r="48" spans="1:14" ht="17.399999999999999" customHeight="1" thickBot="1" x14ac:dyDescent="0.4">
      <c r="A48" s="2" t="s">
        <v>132</v>
      </c>
      <c r="B48" s="75"/>
      <c r="C48" s="5" t="s">
        <v>96</v>
      </c>
      <c r="D48" s="5"/>
      <c r="E48" s="5"/>
      <c r="F48" s="5">
        <f>'Išlaidos darbuotojams'!G128</f>
        <v>0</v>
      </c>
      <c r="G48" s="5">
        <f>'Išlaidos investicijoms'!D107</f>
        <v>0</v>
      </c>
      <c r="H48" s="5">
        <f>'Išlaidos medžiagoms'!E116</f>
        <v>0</v>
      </c>
      <c r="I48" s="5">
        <f>'Išlaidos paslaugoms'!C115</f>
        <v>0</v>
      </c>
      <c r="J48" s="5">
        <f>0.05*(F48+G48+H48+I48)</f>
        <v>0</v>
      </c>
      <c r="K48" s="5">
        <f>SUM(F48:J48)</f>
        <v>0</v>
      </c>
      <c r="L48" s="5"/>
    </row>
    <row r="49" spans="1:15" ht="10.5" thickBot="1" x14ac:dyDescent="0.4">
      <c r="A49" s="2" t="s">
        <v>10</v>
      </c>
      <c r="B49" s="75"/>
      <c r="C49" s="5" t="s">
        <v>10</v>
      </c>
      <c r="D49" s="5"/>
      <c r="E49" s="5"/>
      <c r="F49" s="5"/>
      <c r="G49" s="5"/>
      <c r="H49" s="5"/>
      <c r="I49" s="5"/>
      <c r="J49" s="5"/>
      <c r="K49" s="5"/>
      <c r="L49" s="5"/>
    </row>
    <row r="50" spans="1:15" ht="18.899999999999999" customHeight="1" thickBot="1" x14ac:dyDescent="0.4">
      <c r="A50" s="2"/>
      <c r="B50" s="100" t="s">
        <v>69</v>
      </c>
      <c r="C50" s="114"/>
      <c r="D50" s="114"/>
      <c r="E50" s="114"/>
      <c r="F50" s="114"/>
      <c r="G50" s="114"/>
      <c r="H50" s="114"/>
      <c r="I50" s="114"/>
      <c r="J50" s="114"/>
      <c r="K50" s="101"/>
      <c r="L50" s="72">
        <f>SUM(K46:K48)*E45</f>
        <v>0</v>
      </c>
    </row>
    <row r="51" spans="1:15" ht="66" customHeight="1" thickBot="1" x14ac:dyDescent="0.4">
      <c r="A51" s="2" t="s">
        <v>55</v>
      </c>
      <c r="B51" s="3" t="s">
        <v>258</v>
      </c>
      <c r="C51" s="5"/>
      <c r="D51" s="5" t="s">
        <v>248</v>
      </c>
      <c r="E51" s="5">
        <v>12</v>
      </c>
      <c r="F51" s="5"/>
      <c r="G51" s="5"/>
      <c r="H51" s="5"/>
      <c r="I51" s="5"/>
      <c r="J51" s="5"/>
      <c r="K51" s="5"/>
      <c r="L51" s="5"/>
    </row>
    <row r="52" spans="1:15" ht="10.5" thickBot="1" x14ac:dyDescent="0.4">
      <c r="A52" s="2" t="s">
        <v>56</v>
      </c>
      <c r="B52" s="75"/>
      <c r="C52" s="5" t="s">
        <v>13</v>
      </c>
      <c r="D52" s="5"/>
      <c r="E52" s="5"/>
      <c r="F52" s="5">
        <f>'Išlaidos darbuotojams'!G135</f>
        <v>0</v>
      </c>
      <c r="G52" s="5">
        <f>'Išlaidos investicijoms'!D113</f>
        <v>0</v>
      </c>
      <c r="H52" s="5">
        <f>'Išlaidos medžiagoms'!E123</f>
        <v>0</v>
      </c>
      <c r="I52" s="5">
        <f>'Išlaidos paslaugoms'!C122</f>
        <v>0</v>
      </c>
      <c r="J52" s="5">
        <f>0.05*(F52+G52+H52+I52)</f>
        <v>0</v>
      </c>
      <c r="K52" s="5">
        <f>SUM(F52:J52)</f>
        <v>0</v>
      </c>
      <c r="L52" s="5"/>
    </row>
    <row r="53" spans="1:15" ht="10.5" thickBot="1" x14ac:dyDescent="0.4">
      <c r="A53" s="2" t="s">
        <v>57</v>
      </c>
      <c r="B53" s="75"/>
      <c r="C53" s="5" t="s">
        <v>15</v>
      </c>
      <c r="D53" s="5"/>
      <c r="E53" s="5"/>
      <c r="F53" s="5">
        <f>'Išlaidos darbuotojams'!G140</f>
        <v>0</v>
      </c>
      <c r="G53" s="5">
        <f>'Išlaidos investicijoms'!D117</f>
        <v>0</v>
      </c>
      <c r="H53" s="5">
        <f>'Išlaidos medžiagoms'!E127</f>
        <v>0</v>
      </c>
      <c r="I53" s="5">
        <f>'Išlaidos paslaugoms'!C126</f>
        <v>0</v>
      </c>
      <c r="J53" s="5">
        <f>0.05*(F53+G53+H53+I53)</f>
        <v>0</v>
      </c>
      <c r="K53" s="5">
        <f>SUM(F53:J53)</f>
        <v>0</v>
      </c>
      <c r="L53" s="5"/>
    </row>
    <row r="54" spans="1:15" ht="10.5" thickBot="1" x14ac:dyDescent="0.4">
      <c r="A54" s="2" t="s">
        <v>132</v>
      </c>
      <c r="B54" s="75"/>
      <c r="C54" s="5" t="s">
        <v>135</v>
      </c>
      <c r="D54" s="5"/>
      <c r="E54" s="5"/>
      <c r="F54" s="5">
        <f>'Išlaidos darbuotojams'!G145</f>
        <v>0</v>
      </c>
      <c r="G54" s="5">
        <f>'Išlaidos investicijoms'!D121</f>
        <v>0</v>
      </c>
      <c r="H54" s="5">
        <f>'Išlaidos medžiagoms'!E131</f>
        <v>0</v>
      </c>
      <c r="I54" s="5">
        <f>'Išlaidos paslaugoms'!C130</f>
        <v>0</v>
      </c>
      <c r="J54" s="5">
        <f>0.05*(F54+G54+H54+I54)</f>
        <v>0</v>
      </c>
      <c r="K54" s="5">
        <f>SUM(F54:J54)</f>
        <v>0</v>
      </c>
      <c r="L54" s="5"/>
    </row>
    <row r="55" spans="1:15" ht="10.5" thickBot="1" x14ac:dyDescent="0.4">
      <c r="A55" s="2" t="s">
        <v>10</v>
      </c>
      <c r="B55" s="75"/>
      <c r="C55" s="5" t="s">
        <v>10</v>
      </c>
      <c r="D55" s="5"/>
      <c r="E55" s="5"/>
      <c r="F55" s="5"/>
      <c r="G55" s="5"/>
      <c r="H55" s="5"/>
      <c r="I55" s="5"/>
      <c r="J55" s="5"/>
      <c r="K55" s="5"/>
      <c r="L55" s="5"/>
    </row>
    <row r="56" spans="1:15" ht="10.5" thickBot="1" x14ac:dyDescent="0.4">
      <c r="A56" s="2"/>
      <c r="B56" s="100" t="s">
        <v>70</v>
      </c>
      <c r="C56" s="114"/>
      <c r="D56" s="114"/>
      <c r="E56" s="114"/>
      <c r="F56" s="114"/>
      <c r="G56" s="114"/>
      <c r="H56" s="114"/>
      <c r="I56" s="114"/>
      <c r="J56" s="114"/>
      <c r="K56" s="101"/>
      <c r="L56" s="72">
        <f>SUM(K52:K54)*E51</f>
        <v>0</v>
      </c>
    </row>
    <row r="57" spans="1:15" ht="100.25" customHeight="1" thickBot="1" x14ac:dyDescent="0.25">
      <c r="A57" s="2" t="s">
        <v>126</v>
      </c>
      <c r="B57" s="97" t="s">
        <v>362</v>
      </c>
      <c r="C57" s="5"/>
      <c r="D57" s="5" t="s">
        <v>248</v>
      </c>
      <c r="E57" s="5">
        <v>8</v>
      </c>
      <c r="F57" s="5"/>
      <c r="G57" s="5"/>
      <c r="H57" s="5"/>
      <c r="I57" s="5"/>
      <c r="J57" s="5"/>
      <c r="K57" s="5"/>
      <c r="L57" s="5"/>
      <c r="M57" s="43"/>
      <c r="N57" s="92"/>
    </row>
    <row r="58" spans="1:15" ht="231" customHeight="1" thickBot="1" x14ac:dyDescent="0.4">
      <c r="A58" s="2" t="s">
        <v>127</v>
      </c>
      <c r="B58" s="75"/>
      <c r="C58" s="5" t="s">
        <v>281</v>
      </c>
      <c r="D58" s="5"/>
      <c r="E58" s="5"/>
      <c r="F58" s="5">
        <f>'Išlaidos darbuotojams'!G152</f>
        <v>0</v>
      </c>
      <c r="G58" s="5">
        <f>'Išlaidos investicijoms'!D127</f>
        <v>6666</v>
      </c>
      <c r="H58" s="5">
        <f>'Išlaidos medžiagoms'!E138</f>
        <v>0</v>
      </c>
      <c r="I58" s="5">
        <f>'Išlaidos paslaugoms'!C137</f>
        <v>2088</v>
      </c>
      <c r="J58" s="5">
        <f>0.05*(F58+G58+H58+I58)</f>
        <v>437.70000000000005</v>
      </c>
      <c r="K58" s="5">
        <f>SUM(F58:J58)</f>
        <v>9191.7000000000007</v>
      </c>
      <c r="L58" s="5"/>
      <c r="N58" s="95"/>
    </row>
    <row r="59" spans="1:15" ht="176.25" customHeight="1" thickBot="1" x14ac:dyDescent="0.25">
      <c r="A59" s="2" t="s">
        <v>128</v>
      </c>
      <c r="B59" s="75"/>
      <c r="C59" s="5" t="s">
        <v>304</v>
      </c>
      <c r="D59" s="5"/>
      <c r="E59" s="5"/>
      <c r="F59" s="5">
        <f>'Išlaidos darbuotojams'!G158</f>
        <v>3921.0299999999997</v>
      </c>
      <c r="G59" s="5">
        <f>'Išlaidos investicijoms'!D131</f>
        <v>6000</v>
      </c>
      <c r="H59" s="5">
        <f>'Išlaidos medžiagoms'!E142</f>
        <v>0</v>
      </c>
      <c r="I59" s="5">
        <f>'Išlaidos paslaugoms'!C141</f>
        <v>71222</v>
      </c>
      <c r="J59" s="5">
        <f>0.05*(F59+G59+H59+I59)</f>
        <v>4057.1514999999999</v>
      </c>
      <c r="K59" s="5">
        <f>SUM(F59:J59)</f>
        <v>85200.181500000006</v>
      </c>
      <c r="L59" s="5"/>
      <c r="M59" s="94" t="s">
        <v>381</v>
      </c>
      <c r="N59" s="95" t="s">
        <v>382</v>
      </c>
    </row>
    <row r="60" spans="1:15" ht="409.5" customHeight="1" thickBot="1" x14ac:dyDescent="0.4">
      <c r="A60" s="2" t="s">
        <v>133</v>
      </c>
      <c r="B60" s="75"/>
      <c r="C60" s="5" t="s">
        <v>279</v>
      </c>
      <c r="D60" s="5"/>
      <c r="E60" s="5"/>
      <c r="F60" s="5">
        <f>'Išlaidos darbuotojams'!G163</f>
        <v>0</v>
      </c>
      <c r="G60" s="10">
        <f>'Išlaidos investicijoms'!D135</f>
        <v>1897000</v>
      </c>
      <c r="H60" s="5">
        <f>'Išlaidos medžiagoms'!E146</f>
        <v>0</v>
      </c>
      <c r="I60" s="5">
        <f>'Išlaidos paslaugoms'!C145</f>
        <v>0</v>
      </c>
      <c r="J60" s="5">
        <f>0.05*(F60+G60+H60+I60)</f>
        <v>94850</v>
      </c>
      <c r="K60" s="5">
        <f>SUM(F60:J60)</f>
        <v>1991850</v>
      </c>
      <c r="L60" s="5"/>
      <c r="M60" s="99"/>
      <c r="N60" s="96"/>
      <c r="O60" s="47"/>
    </row>
    <row r="61" spans="1:15" ht="14.5" thickBot="1" x14ac:dyDescent="0.4">
      <c r="A61" s="2" t="s">
        <v>10</v>
      </c>
      <c r="B61" s="75"/>
      <c r="C61" s="5" t="s">
        <v>10</v>
      </c>
      <c r="D61" s="5"/>
      <c r="E61" s="5"/>
      <c r="F61" s="5"/>
      <c r="G61" s="5"/>
      <c r="H61" s="5"/>
      <c r="I61" s="5"/>
      <c r="J61" s="5"/>
      <c r="K61" s="5"/>
      <c r="L61" s="5"/>
      <c r="M61" s="93"/>
    </row>
    <row r="62" spans="1:15" ht="18.899999999999999" customHeight="1" thickBot="1" x14ac:dyDescent="0.4">
      <c r="A62" s="2"/>
      <c r="B62" s="100" t="s">
        <v>110</v>
      </c>
      <c r="C62" s="114"/>
      <c r="D62" s="114"/>
      <c r="E62" s="114"/>
      <c r="F62" s="114"/>
      <c r="G62" s="114"/>
      <c r="H62" s="114"/>
      <c r="I62" s="114"/>
      <c r="J62" s="114"/>
      <c r="K62" s="101"/>
      <c r="L62" s="98">
        <f>SUM(K58:K60)*E57</f>
        <v>16689935.051999999</v>
      </c>
      <c r="M62" s="93"/>
    </row>
    <row r="63" spans="1:15" ht="144.75" customHeight="1" thickBot="1" x14ac:dyDescent="0.4">
      <c r="A63" s="2" t="s">
        <v>129</v>
      </c>
      <c r="B63" s="3" t="s">
        <v>300</v>
      </c>
      <c r="C63" s="5"/>
      <c r="D63" s="5" t="s">
        <v>248</v>
      </c>
      <c r="E63" s="10">
        <v>12</v>
      </c>
      <c r="F63" s="5"/>
      <c r="G63" s="5"/>
      <c r="H63" s="5"/>
      <c r="I63" s="5"/>
      <c r="J63" s="5"/>
      <c r="K63" s="5"/>
      <c r="L63" s="5"/>
      <c r="M63" s="93"/>
    </row>
    <row r="64" spans="1:15" ht="44.25" customHeight="1" thickBot="1" x14ac:dyDescent="0.4">
      <c r="A64" s="2" t="s">
        <v>130</v>
      </c>
      <c r="B64" s="75"/>
      <c r="C64" s="5" t="s">
        <v>356</v>
      </c>
      <c r="D64" s="5"/>
      <c r="E64" s="5"/>
      <c r="F64" s="5">
        <f>'Išlaidos darbuotojams'!G170</f>
        <v>38950</v>
      </c>
      <c r="G64" s="5">
        <f>'Išlaidos investicijoms'!D141</f>
        <v>40000</v>
      </c>
      <c r="H64" s="5">
        <f>'Išlaidos medžiagoms'!E153</f>
        <v>0</v>
      </c>
      <c r="I64" s="5">
        <f>'Išlaidos paslaugoms'!C152</f>
        <v>0</v>
      </c>
      <c r="J64" s="5">
        <f>0.05*(F64+G64+H64+I64)</f>
        <v>3947.5</v>
      </c>
      <c r="K64" s="5">
        <f>SUM(F64:J64)</f>
        <v>82897.5</v>
      </c>
      <c r="L64" s="5"/>
      <c r="N64" s="43"/>
    </row>
    <row r="65" spans="1:15" ht="38.25" customHeight="1" thickBot="1" x14ac:dyDescent="0.4">
      <c r="A65" s="2" t="s">
        <v>131</v>
      </c>
      <c r="B65" s="75"/>
      <c r="C65" s="10" t="s">
        <v>363</v>
      </c>
      <c r="D65" s="5"/>
      <c r="E65" s="5"/>
      <c r="F65" s="5">
        <f>'Išlaidos darbuotojams'!G175</f>
        <v>352.32</v>
      </c>
      <c r="G65" s="5">
        <f>'Išlaidos investicijoms'!D145</f>
        <v>0</v>
      </c>
      <c r="H65" s="5">
        <f>'Išlaidos medžiagoms'!E157</f>
        <v>0</v>
      </c>
      <c r="I65" s="5">
        <f>'Išlaidos paslaugoms'!C156</f>
        <v>8500</v>
      </c>
      <c r="J65" s="5">
        <f>0.05*(F65+G65+H65+I65)</f>
        <v>442.61599999999999</v>
      </c>
      <c r="K65" s="5">
        <f>SUM(F65:J65)</f>
        <v>9294.9359999999997</v>
      </c>
      <c r="L65" s="5"/>
      <c r="N65" s="77"/>
      <c r="O65" s="46"/>
    </row>
    <row r="66" spans="1:15" ht="28.5" customHeight="1" thickBot="1" x14ac:dyDescent="0.4">
      <c r="A66" s="2" t="s">
        <v>134</v>
      </c>
      <c r="B66" s="75"/>
      <c r="C66" s="5"/>
      <c r="D66" s="5"/>
      <c r="E66" s="5"/>
      <c r="F66" s="5">
        <f>'Išlaidos darbuotojams'!G180</f>
        <v>0</v>
      </c>
      <c r="G66" s="5">
        <f>'Išlaidos investicijoms'!D149</f>
        <v>0</v>
      </c>
      <c r="H66" s="5">
        <f>'Išlaidos medžiagoms'!E161</f>
        <v>0</v>
      </c>
      <c r="I66" s="5">
        <f>'Išlaidos paslaugoms'!C160</f>
        <v>0</v>
      </c>
      <c r="J66" s="5">
        <f>0.05*(F66+G66+H66+I66)</f>
        <v>0</v>
      </c>
      <c r="K66" s="5">
        <f>SUM(F66:J66)</f>
        <v>0</v>
      </c>
      <c r="L66" s="5"/>
    </row>
    <row r="67" spans="1:15" ht="21.75" customHeight="1" thickBot="1" x14ac:dyDescent="0.4">
      <c r="A67" s="2" t="s">
        <v>10</v>
      </c>
      <c r="B67" s="75"/>
      <c r="C67" s="5" t="s">
        <v>10</v>
      </c>
      <c r="D67" s="5"/>
      <c r="E67" s="5"/>
      <c r="F67" s="5"/>
      <c r="G67" s="5"/>
      <c r="H67" s="5"/>
      <c r="I67" s="5"/>
      <c r="J67" s="5"/>
      <c r="K67" s="5"/>
      <c r="L67" s="5"/>
    </row>
    <row r="68" spans="1:15" ht="18.899999999999999" customHeight="1" thickBot="1" x14ac:dyDescent="0.4">
      <c r="A68" s="2"/>
      <c r="B68" s="100" t="s">
        <v>111</v>
      </c>
      <c r="C68" s="114"/>
      <c r="D68" s="114"/>
      <c r="E68" s="114"/>
      <c r="F68" s="114"/>
      <c r="G68" s="114"/>
      <c r="H68" s="114"/>
      <c r="I68" s="114"/>
      <c r="J68" s="114"/>
      <c r="K68" s="101"/>
      <c r="L68" s="72">
        <f>SUM(K64:K66)*E63</f>
        <v>1106309.2320000001</v>
      </c>
    </row>
    <row r="69" spans="1:15" ht="178.5" customHeight="1" thickBot="1" x14ac:dyDescent="0.4">
      <c r="A69" s="2" t="s">
        <v>136</v>
      </c>
      <c r="B69" s="3" t="s">
        <v>301</v>
      </c>
      <c r="C69" s="5"/>
      <c r="D69" s="5" t="s">
        <v>248</v>
      </c>
      <c r="E69" s="5">
        <v>8</v>
      </c>
      <c r="F69" s="5"/>
      <c r="G69" s="5"/>
      <c r="H69" s="5"/>
      <c r="I69" s="5"/>
      <c r="J69" s="5"/>
      <c r="K69" s="5"/>
      <c r="L69" s="5"/>
    </row>
    <row r="70" spans="1:15" ht="144" customHeight="1" thickBot="1" x14ac:dyDescent="0.4">
      <c r="A70" s="2" t="s">
        <v>137</v>
      </c>
      <c r="B70" s="75"/>
      <c r="C70" s="5" t="s">
        <v>303</v>
      </c>
      <c r="D70" s="5"/>
      <c r="E70" s="5"/>
      <c r="F70" s="5">
        <f>'Išlaidos darbuotojams'!G187</f>
        <v>8286.76</v>
      </c>
      <c r="G70" s="5">
        <f>'Išlaidos investicijoms'!D155</f>
        <v>0</v>
      </c>
      <c r="H70" s="5">
        <f>'Išlaidos medžiagoms'!E168</f>
        <v>0</v>
      </c>
      <c r="I70" s="5">
        <f>'Išlaidos paslaugoms'!C167</f>
        <v>7000</v>
      </c>
      <c r="J70" s="5">
        <f>0.05*(F70+G70+H70+I70)</f>
        <v>764.33800000000008</v>
      </c>
      <c r="K70" s="5">
        <f>SUM(F70:J70)</f>
        <v>16051.098</v>
      </c>
      <c r="L70" s="5"/>
      <c r="N70" s="43"/>
    </row>
    <row r="71" spans="1:15" ht="21" customHeight="1" thickBot="1" x14ac:dyDescent="0.4">
      <c r="A71" s="2" t="s">
        <v>138</v>
      </c>
      <c r="B71" s="75"/>
      <c r="C71" s="5" t="s">
        <v>121</v>
      </c>
      <c r="D71" s="5"/>
      <c r="E71" s="5"/>
      <c r="F71" s="5">
        <f>'Išlaidos darbuotojams'!G192</f>
        <v>0</v>
      </c>
      <c r="G71" s="5">
        <f>'Išlaidos investicijoms'!D159</f>
        <v>0</v>
      </c>
      <c r="H71" s="5">
        <f>'Išlaidos medžiagoms'!E172</f>
        <v>0</v>
      </c>
      <c r="I71" s="5">
        <f>'Išlaidos paslaugoms'!C171</f>
        <v>0</v>
      </c>
      <c r="J71" s="5">
        <f>0.05*(F71+G71+H71+I71)</f>
        <v>0</v>
      </c>
      <c r="K71" s="5">
        <f>SUM(F71:J71)</f>
        <v>0</v>
      </c>
      <c r="L71" s="5"/>
    </row>
    <row r="72" spans="1:15" ht="15.75" customHeight="1" thickBot="1" x14ac:dyDescent="0.4">
      <c r="A72" s="2" t="s">
        <v>138</v>
      </c>
      <c r="B72" s="75"/>
      <c r="C72" s="5" t="s">
        <v>122</v>
      </c>
      <c r="D72" s="5"/>
      <c r="E72" s="5"/>
      <c r="F72" s="5">
        <f>'Išlaidos darbuotojams'!G197</f>
        <v>0</v>
      </c>
      <c r="G72" s="5">
        <f>'Išlaidos investicijoms'!D163</f>
        <v>0</v>
      </c>
      <c r="H72" s="5">
        <f>'Išlaidos medžiagoms'!E176</f>
        <v>0</v>
      </c>
      <c r="I72" s="5">
        <f>'Išlaidos paslaugoms'!C175</f>
        <v>0</v>
      </c>
      <c r="J72" s="5">
        <f>0.05*(F72+G72+H72+I72)</f>
        <v>0</v>
      </c>
      <c r="K72" s="5">
        <f>SUM(F72:J72)</f>
        <v>0</v>
      </c>
      <c r="L72" s="5"/>
    </row>
    <row r="73" spans="1:15" ht="10.5" thickBot="1" x14ac:dyDescent="0.4">
      <c r="A73" s="2" t="s">
        <v>10</v>
      </c>
      <c r="B73" s="75"/>
      <c r="C73" s="5" t="s">
        <v>10</v>
      </c>
      <c r="D73" s="5"/>
      <c r="E73" s="5"/>
      <c r="F73" s="5"/>
      <c r="G73" s="5"/>
      <c r="H73" s="5"/>
      <c r="I73" s="5"/>
      <c r="J73" s="5"/>
      <c r="K73" s="5"/>
      <c r="L73" s="5"/>
    </row>
    <row r="74" spans="1:15" ht="18.899999999999999" customHeight="1" thickBot="1" x14ac:dyDescent="0.4">
      <c r="A74" s="2"/>
      <c r="B74" s="100" t="s">
        <v>112</v>
      </c>
      <c r="C74" s="114"/>
      <c r="D74" s="114"/>
      <c r="E74" s="114"/>
      <c r="F74" s="114"/>
      <c r="G74" s="114"/>
      <c r="H74" s="114"/>
      <c r="I74" s="114"/>
      <c r="J74" s="114"/>
      <c r="K74" s="101"/>
      <c r="L74" s="72">
        <f>SUM(K70:K72)*E69</f>
        <v>128408.784</v>
      </c>
    </row>
    <row r="75" spans="1:15" ht="174" customHeight="1" thickBot="1" x14ac:dyDescent="0.4">
      <c r="A75" s="2" t="s">
        <v>139</v>
      </c>
      <c r="B75" s="3" t="s">
        <v>301</v>
      </c>
      <c r="C75" s="5"/>
      <c r="D75" s="5" t="s">
        <v>248</v>
      </c>
      <c r="E75" s="5">
        <v>10</v>
      </c>
      <c r="F75" s="5"/>
      <c r="G75" s="5"/>
      <c r="H75" s="5"/>
      <c r="I75" s="5"/>
      <c r="J75" s="5"/>
      <c r="K75" s="5"/>
      <c r="L75" s="5"/>
    </row>
    <row r="76" spans="1:15" ht="140.25" customHeight="1" thickBot="1" x14ac:dyDescent="0.4">
      <c r="A76" s="2" t="s">
        <v>140</v>
      </c>
      <c r="B76" s="75"/>
      <c r="C76" s="5" t="s">
        <v>302</v>
      </c>
      <c r="D76" s="5"/>
      <c r="E76" s="5"/>
      <c r="F76" s="5">
        <f>'Išlaidos darbuotojams'!G204</f>
        <v>5726.64</v>
      </c>
      <c r="G76" s="5">
        <f>'Išlaidos investicijoms'!D169</f>
        <v>0</v>
      </c>
      <c r="H76" s="5">
        <f>'Išlaidos medžiagoms'!E183</f>
        <v>0</v>
      </c>
      <c r="I76" s="5">
        <f>'Išlaidos paslaugoms'!C182</f>
        <v>28500</v>
      </c>
      <c r="J76" s="5">
        <f>0.05*(F76+G76+H76+I76)</f>
        <v>1711.3320000000001</v>
      </c>
      <c r="K76" s="5">
        <f>SUM(F76:J76)</f>
        <v>35937.972000000002</v>
      </c>
      <c r="L76" s="5"/>
      <c r="N76" s="43"/>
    </row>
    <row r="77" spans="1:15" ht="14.4" customHeight="1" thickBot="1" x14ac:dyDescent="0.4">
      <c r="A77" s="2" t="s">
        <v>141</v>
      </c>
      <c r="B77" s="75"/>
      <c r="C77" s="5" t="s">
        <v>124</v>
      </c>
      <c r="D77" s="5"/>
      <c r="E77" s="5"/>
      <c r="F77" s="5">
        <f>'Išlaidos darbuotojams'!G209</f>
        <v>0</v>
      </c>
      <c r="G77" s="5">
        <f>'Išlaidos investicijoms'!D173</f>
        <v>0</v>
      </c>
      <c r="H77" s="5">
        <f>'Išlaidos medžiagoms'!E187</f>
        <v>0</v>
      </c>
      <c r="I77" s="5">
        <f>'Išlaidos paslaugoms'!C186</f>
        <v>0</v>
      </c>
      <c r="J77" s="5">
        <f>0.05*(F77+G77+H77+I77)</f>
        <v>0</v>
      </c>
      <c r="K77" s="5">
        <f>SUM(F77:J77)</f>
        <v>0</v>
      </c>
      <c r="L77" s="5"/>
    </row>
    <row r="78" spans="1:15" ht="14.4" customHeight="1" thickBot="1" x14ac:dyDescent="0.4">
      <c r="A78" s="2" t="s">
        <v>141</v>
      </c>
      <c r="B78" s="75"/>
      <c r="C78" s="5" t="s">
        <v>125</v>
      </c>
      <c r="D78" s="5"/>
      <c r="E78" s="5"/>
      <c r="F78" s="5">
        <f>'Išlaidos darbuotojams'!G214</f>
        <v>0</v>
      </c>
      <c r="G78" s="5">
        <f>'Išlaidos investicijoms'!D177</f>
        <v>0</v>
      </c>
      <c r="H78" s="5">
        <f>'Išlaidos medžiagoms'!E191</f>
        <v>0</v>
      </c>
      <c r="I78" s="5">
        <f>'Išlaidos paslaugoms'!C190</f>
        <v>0</v>
      </c>
      <c r="J78" s="5">
        <f>0.05*(F78+G78+H78+I78)</f>
        <v>0</v>
      </c>
      <c r="K78" s="5">
        <f>SUM(F78:J78)</f>
        <v>0</v>
      </c>
      <c r="L78" s="5"/>
    </row>
    <row r="79" spans="1:15" ht="10.5" thickBot="1" x14ac:dyDescent="0.4">
      <c r="A79" s="2" t="s">
        <v>10</v>
      </c>
      <c r="B79" s="75"/>
      <c r="C79" s="5" t="s">
        <v>10</v>
      </c>
      <c r="D79" s="5"/>
      <c r="E79" s="5"/>
      <c r="F79" s="5"/>
      <c r="G79" s="5"/>
      <c r="H79" s="5"/>
      <c r="I79" s="5"/>
      <c r="J79" s="5"/>
      <c r="K79" s="5"/>
      <c r="L79" s="5"/>
    </row>
    <row r="80" spans="1:15" ht="18.899999999999999" customHeight="1" thickBot="1" x14ac:dyDescent="0.4">
      <c r="A80" s="2"/>
      <c r="B80" s="100" t="s">
        <v>117</v>
      </c>
      <c r="C80" s="114"/>
      <c r="D80" s="114"/>
      <c r="E80" s="114"/>
      <c r="F80" s="114"/>
      <c r="G80" s="114"/>
      <c r="H80" s="114"/>
      <c r="I80" s="114"/>
      <c r="J80" s="114"/>
      <c r="K80" s="101"/>
      <c r="L80" s="72">
        <f>SUM(K76:K78)*E75</f>
        <v>359379.72000000003</v>
      </c>
    </row>
    <row r="81" spans="1:14" ht="113.4" customHeight="1" thickBot="1" x14ac:dyDescent="0.4">
      <c r="A81" s="2" t="s">
        <v>305</v>
      </c>
      <c r="B81" s="97" t="s">
        <v>379</v>
      </c>
      <c r="C81" s="5"/>
      <c r="D81" s="5" t="s">
        <v>248</v>
      </c>
      <c r="E81" s="5">
        <v>2</v>
      </c>
      <c r="F81" s="5"/>
      <c r="G81" s="5"/>
      <c r="H81" s="5"/>
      <c r="I81" s="5"/>
      <c r="J81" s="5"/>
      <c r="K81" s="5"/>
      <c r="L81" s="5"/>
    </row>
    <row r="82" spans="1:14" ht="120.75" customHeight="1" thickBot="1" x14ac:dyDescent="0.4">
      <c r="A82" s="2" t="s">
        <v>306</v>
      </c>
      <c r="B82" s="75"/>
      <c r="C82" s="5" t="s">
        <v>309</v>
      </c>
      <c r="D82" s="5"/>
      <c r="E82" s="5"/>
      <c r="F82" s="10">
        <f>'Išlaidos darbuotojams'!G233</f>
        <v>293.60000000000002</v>
      </c>
      <c r="G82" s="10">
        <f>'Išlaidos investicijoms'!D194</f>
        <v>39800</v>
      </c>
      <c r="H82" s="10">
        <f>'Išlaidos medžiagoms'!E189</f>
        <v>0</v>
      </c>
      <c r="I82" s="10">
        <f>'Išlaidos paslaugoms'!C207</f>
        <v>210</v>
      </c>
      <c r="J82" s="5">
        <f>0.05*(F82+G82+H82+I82)</f>
        <v>2015.18</v>
      </c>
      <c r="K82" s="5">
        <f>SUM(F82:J82)</f>
        <v>42318.78</v>
      </c>
      <c r="L82" s="5"/>
      <c r="M82" s="95"/>
      <c r="N82" s="90"/>
    </row>
    <row r="83" spans="1:14" ht="22.5" customHeight="1" thickBot="1" x14ac:dyDescent="0.4">
      <c r="A83" s="2" t="s">
        <v>307</v>
      </c>
      <c r="B83" s="75"/>
      <c r="C83" s="5" t="s">
        <v>349</v>
      </c>
      <c r="D83" s="5"/>
      <c r="E83" s="5"/>
      <c r="F83" s="5">
        <f>'Išlaidos darbuotojams'!G227</f>
        <v>0</v>
      </c>
      <c r="G83" s="5">
        <f>'Išlaidos investicijoms'!D179</f>
        <v>0</v>
      </c>
      <c r="H83" s="5">
        <f>'Išlaidos medžiagoms'!E193</f>
        <v>0</v>
      </c>
      <c r="I83" s="5">
        <f>'Išlaidos paslaugoms'!C300</f>
        <v>0</v>
      </c>
      <c r="J83" s="5">
        <f>0.05*(F83+G83+H83+I83)</f>
        <v>0</v>
      </c>
      <c r="K83" s="5">
        <f>SUM(F83:J83)</f>
        <v>0</v>
      </c>
      <c r="L83" s="5"/>
    </row>
    <row r="84" spans="1:14" ht="27" customHeight="1" thickBot="1" x14ac:dyDescent="0.4">
      <c r="A84" s="2" t="s">
        <v>307</v>
      </c>
      <c r="B84" s="75"/>
      <c r="C84" s="5" t="s">
        <v>351</v>
      </c>
      <c r="D84" s="5"/>
      <c r="E84" s="5"/>
      <c r="F84" s="5">
        <f>'Išlaidos darbuotojams'!G221</f>
        <v>0</v>
      </c>
      <c r="G84" s="5">
        <f>'Išlaidos investicijoms'!D198</f>
        <v>0</v>
      </c>
      <c r="H84" s="5">
        <f>'Išlaidos medžiagoms'!E197</f>
        <v>0</v>
      </c>
      <c r="I84" s="5">
        <f>'Išlaidos paslaugoms'!C196</f>
        <v>0</v>
      </c>
      <c r="J84" s="5">
        <f>0.05*(F84+G84+H84+I84)</f>
        <v>0</v>
      </c>
      <c r="K84" s="5">
        <f>SUM(F84:J84)</f>
        <v>0</v>
      </c>
      <c r="L84" s="5"/>
    </row>
    <row r="85" spans="1:14" ht="12" customHeight="1" thickBot="1" x14ac:dyDescent="0.4">
      <c r="A85" s="2" t="s">
        <v>10</v>
      </c>
      <c r="B85" s="75"/>
      <c r="C85" s="5" t="s">
        <v>10</v>
      </c>
      <c r="D85" s="5"/>
      <c r="E85" s="5"/>
      <c r="F85" s="5"/>
      <c r="G85" s="5"/>
      <c r="H85" s="5"/>
      <c r="I85" s="5"/>
      <c r="J85" s="5"/>
      <c r="K85" s="5"/>
      <c r="L85" s="5"/>
    </row>
    <row r="86" spans="1:14" ht="12" customHeight="1" thickBot="1" x14ac:dyDescent="0.4">
      <c r="A86" s="2"/>
      <c r="B86" s="100" t="s">
        <v>350</v>
      </c>
      <c r="C86" s="114"/>
      <c r="D86" s="114"/>
      <c r="E86" s="114"/>
      <c r="F86" s="114"/>
      <c r="G86" s="114"/>
      <c r="H86" s="114"/>
      <c r="I86" s="114"/>
      <c r="J86" s="114"/>
      <c r="K86" s="101"/>
      <c r="L86" s="98">
        <f>SUM(K82:K84)*E81</f>
        <v>84637.56</v>
      </c>
    </row>
    <row r="87" spans="1:14" ht="12" customHeight="1" thickBot="1" x14ac:dyDescent="0.4">
      <c r="A87" s="2"/>
      <c r="B87" s="102" t="s">
        <v>72</v>
      </c>
      <c r="C87" s="115"/>
      <c r="D87" s="115"/>
      <c r="E87" s="115"/>
      <c r="F87" s="115"/>
      <c r="G87" s="115"/>
      <c r="H87" s="115"/>
      <c r="I87" s="115"/>
      <c r="J87" s="115"/>
      <c r="K87" s="103"/>
      <c r="L87" s="91">
        <f>SUM(L50,L56,L62+L68+L74+L80+L86)</f>
        <v>18368670.347999997</v>
      </c>
      <c r="M87" s="43"/>
    </row>
    <row r="88" spans="1:14" ht="11.25" customHeight="1" thickBot="1" x14ac:dyDescent="0.4">
      <c r="A88" s="2"/>
      <c r="B88" s="102" t="s">
        <v>73</v>
      </c>
      <c r="C88" s="115"/>
      <c r="D88" s="115"/>
      <c r="E88" s="115"/>
      <c r="F88" s="115"/>
      <c r="G88" s="115"/>
      <c r="H88" s="115"/>
      <c r="I88" s="115"/>
      <c r="J88" s="115"/>
      <c r="K88" s="103"/>
      <c r="L88" s="21">
        <f>+L87-L43</f>
        <v>17801025.689999998</v>
      </c>
    </row>
    <row r="89" spans="1:14" x14ac:dyDescent="0.35">
      <c r="A89" s="51"/>
    </row>
    <row r="90" spans="1:14" ht="56.4" customHeight="1" x14ac:dyDescent="0.35">
      <c r="A90" s="48"/>
      <c r="B90" s="65" t="s">
        <v>352</v>
      </c>
      <c r="N90" s="43"/>
    </row>
    <row r="91" spans="1:14" ht="10.5" customHeight="1" x14ac:dyDescent="0.35">
      <c r="A91" s="48"/>
      <c r="B91" s="57"/>
      <c r="N91" s="43"/>
    </row>
    <row r="92" spans="1:14" ht="15" customHeight="1" x14ac:dyDescent="0.35">
      <c r="A92" s="53"/>
      <c r="B92" s="86"/>
      <c r="C92" s="49" t="s">
        <v>372</v>
      </c>
      <c r="N92" s="43"/>
    </row>
    <row r="93" spans="1:14" ht="12.75" customHeight="1" x14ac:dyDescent="0.35">
      <c r="A93" s="48"/>
      <c r="B93" s="85" t="s">
        <v>282</v>
      </c>
      <c r="C93" s="83" t="s">
        <v>295</v>
      </c>
      <c r="D93" s="83" t="s">
        <v>296</v>
      </c>
      <c r="E93" s="83" t="s">
        <v>297</v>
      </c>
      <c r="F93" s="83" t="s">
        <v>298</v>
      </c>
      <c r="G93" s="83" t="s">
        <v>342</v>
      </c>
      <c r="N93" s="43"/>
    </row>
    <row r="94" spans="1:14" ht="13.5" customHeight="1" x14ac:dyDescent="0.35">
      <c r="A94" s="56"/>
      <c r="B94" s="85" t="s">
        <v>283</v>
      </c>
      <c r="C94" s="83">
        <v>1</v>
      </c>
      <c r="D94" s="83">
        <v>0</v>
      </c>
      <c r="E94" s="83">
        <v>0</v>
      </c>
      <c r="F94" s="84">
        <v>1</v>
      </c>
      <c r="G94" s="83">
        <v>0</v>
      </c>
      <c r="N94" s="43"/>
    </row>
    <row r="95" spans="1:14" ht="13.5" customHeight="1" x14ac:dyDescent="0.35">
      <c r="A95" s="56"/>
      <c r="B95" s="85" t="s">
        <v>284</v>
      </c>
      <c r="C95" s="83">
        <v>6</v>
      </c>
      <c r="D95" s="83">
        <v>0</v>
      </c>
      <c r="E95" s="83">
        <v>0</v>
      </c>
      <c r="F95" s="84">
        <v>1</v>
      </c>
      <c r="G95" s="83">
        <v>0</v>
      </c>
      <c r="N95" s="43"/>
    </row>
    <row r="96" spans="1:14" ht="12" customHeight="1" x14ac:dyDescent="0.35">
      <c r="A96" s="56"/>
      <c r="B96" s="85" t="s">
        <v>285</v>
      </c>
      <c r="C96" s="83">
        <v>8</v>
      </c>
      <c r="D96" s="83">
        <v>3</v>
      </c>
      <c r="E96" s="83">
        <v>14</v>
      </c>
      <c r="F96" s="84">
        <v>1</v>
      </c>
      <c r="G96" s="83">
        <v>0</v>
      </c>
      <c r="N96" s="43"/>
    </row>
    <row r="97" spans="1:14" ht="12.75" customHeight="1" x14ac:dyDescent="0.35">
      <c r="A97" s="56"/>
      <c r="B97" s="85" t="s">
        <v>286</v>
      </c>
      <c r="C97" s="83">
        <v>0</v>
      </c>
      <c r="D97" s="83">
        <v>0</v>
      </c>
      <c r="E97" s="83">
        <v>0</v>
      </c>
      <c r="F97" s="84">
        <v>1</v>
      </c>
      <c r="G97" s="83">
        <v>0</v>
      </c>
      <c r="N97" s="43"/>
    </row>
    <row r="98" spans="1:14" ht="15" customHeight="1" x14ac:dyDescent="0.35">
      <c r="A98" s="56"/>
      <c r="B98" s="85" t="s">
        <v>287</v>
      </c>
      <c r="C98" s="83">
        <v>0</v>
      </c>
      <c r="D98" s="83">
        <v>0</v>
      </c>
      <c r="E98" s="83">
        <v>0</v>
      </c>
      <c r="F98" s="84">
        <v>1</v>
      </c>
      <c r="G98" s="83">
        <v>0</v>
      </c>
      <c r="N98" s="43"/>
    </row>
    <row r="99" spans="1:14" ht="12.75" customHeight="1" x14ac:dyDescent="0.35">
      <c r="A99" s="56"/>
      <c r="B99" s="85" t="s">
        <v>288</v>
      </c>
      <c r="C99" s="83">
        <v>0</v>
      </c>
      <c r="D99" s="83">
        <v>46</v>
      </c>
      <c r="E99" s="83">
        <v>51</v>
      </c>
      <c r="F99" s="84">
        <v>1</v>
      </c>
      <c r="G99" s="83">
        <v>0</v>
      </c>
      <c r="N99" s="43"/>
    </row>
    <row r="100" spans="1:14" ht="13.5" customHeight="1" x14ac:dyDescent="0.35">
      <c r="A100" s="56"/>
      <c r="B100" s="85" t="s">
        <v>289</v>
      </c>
      <c r="C100" s="83">
        <v>0</v>
      </c>
      <c r="D100" s="83">
        <v>11</v>
      </c>
      <c r="E100" s="83">
        <v>0</v>
      </c>
      <c r="F100" s="84">
        <v>0</v>
      </c>
      <c r="G100" s="83">
        <v>0</v>
      </c>
      <c r="N100" s="43"/>
    </row>
    <row r="101" spans="1:14" ht="13.5" customHeight="1" x14ac:dyDescent="0.35">
      <c r="A101" s="56"/>
      <c r="B101" s="85" t="s">
        <v>290</v>
      </c>
      <c r="C101" s="83">
        <v>0</v>
      </c>
      <c r="D101" s="83">
        <v>19</v>
      </c>
      <c r="E101" s="83">
        <v>0</v>
      </c>
      <c r="F101" s="84">
        <v>1</v>
      </c>
      <c r="G101" s="83">
        <v>0</v>
      </c>
      <c r="N101" s="43"/>
    </row>
    <row r="102" spans="1:14" ht="13.5" customHeight="1" x14ac:dyDescent="0.35">
      <c r="A102" s="56"/>
      <c r="B102" s="85" t="s">
        <v>291</v>
      </c>
      <c r="C102" s="83">
        <v>0</v>
      </c>
      <c r="D102" s="83">
        <v>0</v>
      </c>
      <c r="E102" s="83">
        <v>0</v>
      </c>
      <c r="F102" s="84">
        <v>1</v>
      </c>
      <c r="G102" s="83">
        <v>0</v>
      </c>
      <c r="N102" s="43"/>
    </row>
    <row r="103" spans="1:14" ht="14.25" customHeight="1" x14ac:dyDescent="0.35">
      <c r="A103" s="56"/>
      <c r="B103" s="85" t="s">
        <v>292</v>
      </c>
      <c r="C103" s="83">
        <v>0</v>
      </c>
      <c r="D103" s="83">
        <v>0</v>
      </c>
      <c r="E103" s="83">
        <v>0</v>
      </c>
      <c r="F103" s="84">
        <v>1</v>
      </c>
      <c r="G103" s="83">
        <v>0</v>
      </c>
      <c r="N103" s="43"/>
    </row>
    <row r="104" spans="1:14" ht="12.75" customHeight="1" x14ac:dyDescent="0.35">
      <c r="A104" s="56"/>
      <c r="B104" s="85" t="s">
        <v>293</v>
      </c>
      <c r="C104" s="83">
        <v>0</v>
      </c>
      <c r="D104" s="83">
        <v>2</v>
      </c>
      <c r="E104" s="83">
        <v>0</v>
      </c>
      <c r="F104" s="84">
        <v>0</v>
      </c>
      <c r="G104" s="83">
        <v>0</v>
      </c>
      <c r="N104" s="43"/>
    </row>
    <row r="105" spans="1:14" ht="15" customHeight="1" x14ac:dyDescent="0.35">
      <c r="A105" s="56"/>
      <c r="B105" s="85" t="s">
        <v>294</v>
      </c>
      <c r="C105" s="83">
        <v>0</v>
      </c>
      <c r="D105" s="83">
        <v>76</v>
      </c>
      <c r="E105" s="83">
        <v>0</v>
      </c>
      <c r="F105" s="84">
        <v>1</v>
      </c>
      <c r="G105" s="83">
        <v>0</v>
      </c>
      <c r="N105" s="43"/>
    </row>
    <row r="106" spans="1:14" ht="15" customHeight="1" x14ac:dyDescent="0.35">
      <c r="A106" s="56"/>
      <c r="B106" s="84" t="s">
        <v>299</v>
      </c>
      <c r="C106" s="88">
        <v>15</v>
      </c>
      <c r="D106" s="88">
        <v>157</v>
      </c>
      <c r="E106" s="88">
        <v>65</v>
      </c>
      <c r="F106" s="89">
        <v>10</v>
      </c>
      <c r="G106" s="88">
        <v>0</v>
      </c>
      <c r="H106" s="1" t="s">
        <v>373</v>
      </c>
      <c r="I106" s="43"/>
      <c r="N106" s="43"/>
    </row>
    <row r="107" spans="1:14" x14ac:dyDescent="0.35">
      <c r="A107" s="56"/>
      <c r="B107" s="87"/>
      <c r="N107" s="43"/>
    </row>
    <row r="108" spans="1:14" x14ac:dyDescent="0.35">
      <c r="A108" s="54"/>
      <c r="B108" s="52"/>
      <c r="C108" s="50"/>
      <c r="N108" s="43"/>
    </row>
    <row r="109" spans="1:14" ht="18" customHeight="1" x14ac:dyDescent="0.35">
      <c r="A109" s="55"/>
      <c r="B109" s="1" t="s">
        <v>266</v>
      </c>
    </row>
    <row r="110" spans="1:14" ht="142.5" customHeight="1" x14ac:dyDescent="0.35">
      <c r="B110" s="41" t="s">
        <v>267</v>
      </c>
    </row>
    <row r="111" spans="1:14" x14ac:dyDescent="0.35">
      <c r="B111" s="1" t="s">
        <v>268</v>
      </c>
    </row>
    <row r="112" spans="1:14" ht="17" customHeight="1" x14ac:dyDescent="0.35">
      <c r="B112" s="1" t="s">
        <v>271</v>
      </c>
    </row>
    <row r="113" spans="2:2" ht="17" customHeight="1" x14ac:dyDescent="0.35">
      <c r="B113" s="1" t="s">
        <v>374</v>
      </c>
    </row>
    <row r="114" spans="2:2" ht="14.25" customHeight="1" x14ac:dyDescent="0.35">
      <c r="B114" s="1" t="s">
        <v>269</v>
      </c>
    </row>
    <row r="116" spans="2:2" ht="186.75" customHeight="1" x14ac:dyDescent="0.35">
      <c r="B116" s="41" t="s">
        <v>270</v>
      </c>
    </row>
    <row r="118" spans="2:2" ht="16.5" customHeight="1" x14ac:dyDescent="0.35">
      <c r="B118" s="1" t="s">
        <v>273</v>
      </c>
    </row>
    <row r="119" spans="2:2" ht="82.5" customHeight="1" x14ac:dyDescent="0.35">
      <c r="B119" s="41" t="s">
        <v>274</v>
      </c>
    </row>
    <row r="120" spans="2:2" ht="15" customHeight="1" x14ac:dyDescent="0.35">
      <c r="B120" s="1" t="s">
        <v>275</v>
      </c>
    </row>
    <row r="121" spans="2:2" x14ac:dyDescent="0.35">
      <c r="B121" s="1" t="s">
        <v>277</v>
      </c>
    </row>
    <row r="122" spans="2:2" x14ac:dyDescent="0.35">
      <c r="B122" s="1" t="s">
        <v>375</v>
      </c>
    </row>
    <row r="123" spans="2:2" ht="17.25" customHeight="1" x14ac:dyDescent="0.35">
      <c r="B123" s="1" t="s">
        <v>361</v>
      </c>
    </row>
    <row r="124" spans="2:2" ht="15" customHeight="1" x14ac:dyDescent="0.35">
      <c r="B124" s="1" t="s">
        <v>276</v>
      </c>
    </row>
    <row r="126" spans="2:2" ht="13.5" customHeight="1" x14ac:dyDescent="0.35">
      <c r="B126" s="1" t="s">
        <v>278</v>
      </c>
    </row>
    <row r="128" spans="2:2" ht="266" customHeight="1" x14ac:dyDescent="0.35">
      <c r="B128" s="41" t="s">
        <v>270</v>
      </c>
    </row>
  </sheetData>
  <mergeCells count="19">
    <mergeCell ref="A1:L2"/>
    <mergeCell ref="B5:L5"/>
    <mergeCell ref="B11:K11"/>
    <mergeCell ref="B86:K86"/>
    <mergeCell ref="B88:K88"/>
    <mergeCell ref="B17:K17"/>
    <mergeCell ref="B43:K43"/>
    <mergeCell ref="B44:L44"/>
    <mergeCell ref="B50:K50"/>
    <mergeCell ref="B56:K56"/>
    <mergeCell ref="B87:K87"/>
    <mergeCell ref="B23:K23"/>
    <mergeCell ref="B30:K30"/>
    <mergeCell ref="B36:K36"/>
    <mergeCell ref="B42:K42"/>
    <mergeCell ref="B62:K62"/>
    <mergeCell ref="B68:K68"/>
    <mergeCell ref="B74:K74"/>
    <mergeCell ref="B80:K80"/>
  </mergeCells>
  <pageMargins left="0" right="0" top="0.19685039370078741" bottom="0.19685039370078741" header="0.31496062992125984" footer="0.31496062992125984"/>
  <pageSetup paperSize="9" orientation="landscape" r:id="rId1"/>
  <ignoredErrors>
    <ignoredError sqref="A5 A44"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Y233"/>
  <sheetViews>
    <sheetView topLeftCell="A243" zoomScale="85" zoomScaleNormal="85" workbookViewId="0">
      <selection activeCell="B219" sqref="B219"/>
    </sheetView>
  </sheetViews>
  <sheetFormatPr defaultColWidth="8.6328125" defaultRowHeight="10" x14ac:dyDescent="0.35"/>
  <cols>
    <col min="1" max="1" width="30.6328125" style="1" customWidth="1"/>
    <col min="2" max="2" width="23.453125" style="1" customWidth="1"/>
    <col min="3" max="3" width="11.08984375" style="1" customWidth="1"/>
    <col min="4" max="4" width="19.453125" style="1" customWidth="1"/>
    <col min="5" max="5" width="20.453125" style="1" customWidth="1"/>
    <col min="6" max="6" width="14" style="1" customWidth="1"/>
    <col min="7" max="7" width="13.90625" style="1" customWidth="1"/>
    <col min="8" max="8" width="22.08984375" style="1" customWidth="1"/>
    <col min="9" max="9" width="14.453125" style="1" customWidth="1"/>
    <col min="10" max="15" width="8.6328125" style="1"/>
    <col min="16" max="16" width="5.90625" style="1" customWidth="1"/>
    <col min="17" max="17" width="29.6328125" style="1" customWidth="1"/>
    <col min="18" max="18" width="24.6328125" style="1" customWidth="1"/>
    <col min="19" max="16384" width="8.6328125" style="1"/>
  </cols>
  <sheetData>
    <row r="1" spans="1:16" ht="15.75" customHeight="1" thickBot="1" x14ac:dyDescent="0.4">
      <c r="A1" s="108" t="s">
        <v>74</v>
      </c>
      <c r="B1" s="109"/>
      <c r="C1" s="109"/>
      <c r="D1" s="109"/>
      <c r="E1" s="109"/>
      <c r="F1" s="109"/>
      <c r="G1" s="110"/>
    </row>
    <row r="2" spans="1:16" ht="68.25" customHeight="1" thickBot="1" x14ac:dyDescent="0.4">
      <c r="A2" s="29" t="s">
        <v>85</v>
      </c>
      <c r="B2" s="30" t="s">
        <v>18</v>
      </c>
      <c r="C2" s="30" t="s">
        <v>19</v>
      </c>
      <c r="D2" s="30" t="s">
        <v>76</v>
      </c>
      <c r="E2" s="30" t="s">
        <v>77</v>
      </c>
      <c r="F2" s="30" t="s">
        <v>20</v>
      </c>
      <c r="G2" s="30" t="s">
        <v>78</v>
      </c>
    </row>
    <row r="3" spans="1:16" ht="10.5" thickBot="1" x14ac:dyDescent="0.4">
      <c r="A3" s="31">
        <v>1</v>
      </c>
      <c r="B3" s="32">
        <v>2</v>
      </c>
      <c r="C3" s="31">
        <v>3</v>
      </c>
      <c r="D3" s="32">
        <v>4</v>
      </c>
      <c r="E3" s="31">
        <v>5</v>
      </c>
      <c r="F3" s="32">
        <v>6</v>
      </c>
      <c r="G3" s="31">
        <v>7</v>
      </c>
    </row>
    <row r="4" spans="1:16" ht="82.25" customHeight="1" thickBot="1" x14ac:dyDescent="0.4">
      <c r="A4" s="22" t="str">
        <f>'PI skaičiuoklė'!B6</f>
        <v>ALĮ 18 str. 1 ir 2 d. Įpareigojimas - Pateikti priežiūros institucijai tvirtinimui lošimų organizvaimo reglamentą, jo pakeitimus, papildymus (reglamentą sudaro bendrosios lošimų organizavimo nuostatos ir lošimų taisyklės)</v>
      </c>
      <c r="B4" s="4"/>
      <c r="C4" s="23"/>
      <c r="D4" s="23"/>
      <c r="E4" s="23"/>
      <c r="F4" s="23"/>
      <c r="G4" s="23"/>
    </row>
    <row r="5" spans="1:16" ht="30" customHeight="1" thickBot="1" x14ac:dyDescent="0.4">
      <c r="A5" s="38" t="str">
        <f>'PI skaičiuoklė'!C7</f>
        <v>Veiksmas A1  - Dokumentų parengimas ir pateikimas</v>
      </c>
      <c r="B5" s="4"/>
      <c r="C5" s="23"/>
      <c r="D5" s="23"/>
      <c r="E5" s="23"/>
      <c r="F5" s="23"/>
      <c r="G5" s="23"/>
    </row>
    <row r="6" spans="1:16" ht="27" customHeight="1" thickBot="1" x14ac:dyDescent="0.4">
      <c r="A6" s="24"/>
      <c r="B6" s="5" t="s">
        <v>252</v>
      </c>
      <c r="C6" s="5">
        <v>1</v>
      </c>
      <c r="D6" s="5">
        <v>22.59</v>
      </c>
      <c r="E6" s="10">
        <v>16</v>
      </c>
      <c r="F6" s="10">
        <v>9</v>
      </c>
      <c r="G6" s="5">
        <f>+C6*D6*E6*F6</f>
        <v>3252.96</v>
      </c>
      <c r="I6" s="43"/>
      <c r="P6" s="47"/>
    </row>
    <row r="7" spans="1:16" ht="23.25" customHeight="1" thickBot="1" x14ac:dyDescent="0.4">
      <c r="A7" s="12"/>
      <c r="B7" s="5" t="s">
        <v>22</v>
      </c>
      <c r="C7" s="5">
        <v>0</v>
      </c>
      <c r="D7" s="5">
        <v>0</v>
      </c>
      <c r="E7" s="5">
        <v>0</v>
      </c>
      <c r="F7" s="5">
        <v>0</v>
      </c>
      <c r="G7" s="5">
        <f t="shared" ref="G7" si="0">+C7*D7*E7*F7</f>
        <v>0</v>
      </c>
      <c r="I7" s="43"/>
      <c r="P7" s="47"/>
    </row>
    <row r="8" spans="1:16" ht="10.5" thickBot="1" x14ac:dyDescent="0.4">
      <c r="A8" s="12"/>
      <c r="B8" s="5" t="s">
        <v>10</v>
      </c>
      <c r="C8" s="5"/>
      <c r="D8" s="5"/>
      <c r="E8" s="5"/>
      <c r="F8" s="5"/>
      <c r="G8" s="5"/>
    </row>
    <row r="9" spans="1:16" ht="12.75" customHeight="1" thickBot="1" x14ac:dyDescent="0.4">
      <c r="A9" s="100" t="s">
        <v>79</v>
      </c>
      <c r="B9" s="114"/>
      <c r="C9" s="114"/>
      <c r="D9" s="114"/>
      <c r="E9" s="114"/>
      <c r="F9" s="101"/>
      <c r="G9" s="5">
        <f>SUM(G6:G8)</f>
        <v>3252.96</v>
      </c>
    </row>
    <row r="10" spans="1:16" ht="10.5" hidden="1" thickBot="1" x14ac:dyDescent="0.4">
      <c r="A10" s="8" t="str">
        <f>'PI skaičiuoklė'!C8</f>
        <v>Veiksmas A2</v>
      </c>
      <c r="B10" s="36"/>
      <c r="C10" s="36"/>
      <c r="D10" s="36"/>
      <c r="E10" s="36"/>
      <c r="F10" s="36"/>
      <c r="G10" s="36"/>
    </row>
    <row r="11" spans="1:16" ht="10.5" hidden="1" thickBot="1" x14ac:dyDescent="0.4">
      <c r="A11" s="24"/>
      <c r="B11" s="5" t="s">
        <v>23</v>
      </c>
      <c r="C11" s="5">
        <v>0</v>
      </c>
      <c r="D11" s="5">
        <v>0</v>
      </c>
      <c r="E11" s="5">
        <v>0</v>
      </c>
      <c r="F11" s="5">
        <v>0</v>
      </c>
      <c r="G11" s="5">
        <f>+C11*D11*E11*F11</f>
        <v>0</v>
      </c>
    </row>
    <row r="12" spans="1:16" ht="10.5" hidden="1" thickBot="1" x14ac:dyDescent="0.4">
      <c r="A12" s="12"/>
      <c r="B12" s="5" t="s">
        <v>24</v>
      </c>
      <c r="C12" s="5">
        <v>0</v>
      </c>
      <c r="D12" s="5">
        <v>0</v>
      </c>
      <c r="E12" s="5">
        <v>0</v>
      </c>
      <c r="F12" s="5">
        <v>0</v>
      </c>
      <c r="G12" s="5">
        <f t="shared" ref="G12" si="1">+C12*D12*E12*F12</f>
        <v>0</v>
      </c>
    </row>
    <row r="13" spans="1:16" ht="10.5" hidden="1" thickBot="1" x14ac:dyDescent="0.4">
      <c r="A13" s="12"/>
      <c r="B13" s="5" t="s">
        <v>10</v>
      </c>
      <c r="C13" s="5"/>
      <c r="D13" s="5"/>
      <c r="E13" s="5"/>
      <c r="F13" s="5"/>
      <c r="G13" s="5"/>
    </row>
    <row r="14" spans="1:16" ht="10.5" hidden="1" thickBot="1" x14ac:dyDescent="0.4">
      <c r="A14" s="100" t="s">
        <v>80</v>
      </c>
      <c r="B14" s="114"/>
      <c r="C14" s="114"/>
      <c r="D14" s="114"/>
      <c r="E14" s="114"/>
      <c r="F14" s="101"/>
      <c r="G14" s="5">
        <f>SUM(G11:G13)</f>
        <v>0</v>
      </c>
    </row>
    <row r="15" spans="1:16" ht="10.5" hidden="1" thickBot="1" x14ac:dyDescent="0.4">
      <c r="A15" s="8" t="str">
        <f>'PI skaičiuoklė'!C9</f>
        <v>Veiksmas A3</v>
      </c>
      <c r="B15" s="36"/>
      <c r="C15" s="36"/>
      <c r="D15" s="36"/>
      <c r="E15" s="36"/>
      <c r="F15" s="36"/>
      <c r="G15" s="36"/>
    </row>
    <row r="16" spans="1:16" ht="10.5" hidden="1" thickBot="1" x14ac:dyDescent="0.4">
      <c r="A16" s="24"/>
      <c r="B16" s="5" t="s">
        <v>179</v>
      </c>
      <c r="C16" s="5">
        <v>0</v>
      </c>
      <c r="D16" s="5">
        <v>0</v>
      </c>
      <c r="E16" s="5">
        <v>0</v>
      </c>
      <c r="F16" s="5">
        <v>0</v>
      </c>
      <c r="G16" s="5">
        <f>+C16*D16*E16*F16</f>
        <v>0</v>
      </c>
    </row>
    <row r="17" spans="1:21" ht="10.5" hidden="1" thickBot="1" x14ac:dyDescent="0.4">
      <c r="A17" s="12"/>
      <c r="B17" s="5" t="s">
        <v>180</v>
      </c>
      <c r="C17" s="5">
        <v>0</v>
      </c>
      <c r="D17" s="5">
        <v>0</v>
      </c>
      <c r="E17" s="5">
        <v>0</v>
      </c>
      <c r="F17" s="5">
        <v>0</v>
      </c>
      <c r="G17" s="5">
        <f t="shared" ref="G17" si="2">+C17*D17*E17*F17</f>
        <v>0</v>
      </c>
    </row>
    <row r="18" spans="1:21" ht="10.5" hidden="1" thickBot="1" x14ac:dyDescent="0.4">
      <c r="A18" s="12"/>
      <c r="B18" s="5" t="s">
        <v>10</v>
      </c>
      <c r="C18" s="5"/>
      <c r="D18" s="5"/>
      <c r="E18" s="5"/>
      <c r="F18" s="5"/>
      <c r="G18" s="5"/>
    </row>
    <row r="19" spans="1:21" ht="10.5" hidden="1" thickBot="1" x14ac:dyDescent="0.4">
      <c r="A19" s="100" t="s">
        <v>142</v>
      </c>
      <c r="B19" s="114"/>
      <c r="C19" s="114"/>
      <c r="D19" s="114"/>
      <c r="E19" s="114"/>
      <c r="F19" s="101"/>
      <c r="G19" s="5">
        <f>SUM(G16:G18)</f>
        <v>0</v>
      </c>
    </row>
    <row r="20" spans="1:21" ht="10.5" thickBot="1" x14ac:dyDescent="0.4">
      <c r="A20" s="102" t="s">
        <v>81</v>
      </c>
      <c r="B20" s="115"/>
      <c r="C20" s="115"/>
      <c r="D20" s="115"/>
      <c r="E20" s="115"/>
      <c r="F20" s="103"/>
      <c r="G20" s="25">
        <f>SUM(G9,G14,G19)</f>
        <v>3252.96</v>
      </c>
    </row>
    <row r="21" spans="1:21" ht="57.65" customHeight="1" thickBot="1" x14ac:dyDescent="0.4">
      <c r="A21" s="22" t="str">
        <f>'PI skaičiuoklė'!B12</f>
        <v>ALĮ 16 str. 7 d. Įpareigojimas  – lošimo įrenginių, turinčių sertifikatą, ženklinamas specialiais tapatumo ženklais (toliau – ženklai)</v>
      </c>
      <c r="B21" s="4"/>
      <c r="C21" s="4"/>
      <c r="D21" s="4"/>
      <c r="E21" s="4"/>
      <c r="F21" s="4"/>
      <c r="G21" s="4"/>
    </row>
    <row r="22" spans="1:21" ht="37.25" customHeight="1" thickBot="1" x14ac:dyDescent="0.4">
      <c r="A22" s="8" t="str">
        <f>'PI skaičiuoklė'!C13</f>
        <v>Veiksmas B1 – Atvykimas į Lošimų priežiūros tarnybą ir ženklų paėmimas pasirašytinai.</v>
      </c>
      <c r="B22" s="4"/>
      <c r="C22" s="4"/>
      <c r="D22" s="4"/>
      <c r="E22" s="4"/>
      <c r="F22" s="4"/>
      <c r="G22" s="4"/>
    </row>
    <row r="23" spans="1:21" ht="81.75" customHeight="1" thickBot="1" x14ac:dyDescent="0.4">
      <c r="A23" s="24"/>
      <c r="B23" s="5" t="s">
        <v>253</v>
      </c>
      <c r="C23" s="5">
        <v>1</v>
      </c>
      <c r="D23" s="5">
        <v>22.07</v>
      </c>
      <c r="E23" s="5">
        <v>1</v>
      </c>
      <c r="F23" s="10">
        <v>7</v>
      </c>
      <c r="G23" s="5">
        <f>+C23*D23*E23*F23</f>
        <v>154.49</v>
      </c>
      <c r="I23" s="43"/>
      <c r="J23" s="124"/>
      <c r="K23" s="124"/>
      <c r="L23" s="124"/>
      <c r="M23" s="124"/>
      <c r="Q23" s="77"/>
      <c r="U23" s="44"/>
    </row>
    <row r="24" spans="1:21" ht="10.5" thickBot="1" x14ac:dyDescent="0.4">
      <c r="A24" s="12"/>
      <c r="B24" s="5" t="s">
        <v>26</v>
      </c>
      <c r="C24" s="5">
        <v>0</v>
      </c>
      <c r="D24" s="5">
        <v>0</v>
      </c>
      <c r="E24" s="5">
        <v>0</v>
      </c>
      <c r="F24" s="5">
        <v>0</v>
      </c>
      <c r="G24" s="5">
        <f t="shared" ref="G24" si="3">+C24*D24*E24*F24</f>
        <v>0</v>
      </c>
      <c r="I24" s="43"/>
      <c r="Q24" s="47"/>
    </row>
    <row r="25" spans="1:21" ht="10.5" thickBot="1" x14ac:dyDescent="0.4">
      <c r="A25" s="12"/>
      <c r="B25" s="5" t="s">
        <v>10</v>
      </c>
      <c r="C25" s="5"/>
      <c r="D25" s="5"/>
      <c r="E25" s="5"/>
      <c r="F25" s="5"/>
      <c r="G25" s="5"/>
    </row>
    <row r="26" spans="1:21" ht="10.5" thickBot="1" x14ac:dyDescent="0.4">
      <c r="A26" s="100" t="s">
        <v>82</v>
      </c>
      <c r="B26" s="114"/>
      <c r="C26" s="114"/>
      <c r="D26" s="114"/>
      <c r="E26" s="114"/>
      <c r="F26" s="101"/>
      <c r="G26" s="5">
        <f>SUM(G23:G25)</f>
        <v>154.49</v>
      </c>
    </row>
    <row r="27" spans="1:21" ht="37.25" customHeight="1" thickBot="1" x14ac:dyDescent="0.4">
      <c r="A27" s="8" t="str">
        <f>'PI skaičiuoklė'!C14</f>
        <v>Veiksmas B2 – Ženklų pervežimas į lošimų organizavimo vietą ir lošimo įrenginių ženklinimas.</v>
      </c>
      <c r="B27" s="4"/>
      <c r="C27" s="4"/>
      <c r="D27" s="4"/>
      <c r="E27" s="4"/>
      <c r="F27" s="4"/>
      <c r="G27" s="4"/>
    </row>
    <row r="28" spans="1:21" ht="33" customHeight="1" thickBot="1" x14ac:dyDescent="0.4">
      <c r="A28" s="24"/>
      <c r="B28" s="5" t="s">
        <v>254</v>
      </c>
      <c r="C28" s="5">
        <v>1</v>
      </c>
      <c r="D28" s="5">
        <v>22.07</v>
      </c>
      <c r="E28" s="5">
        <v>2</v>
      </c>
      <c r="F28" s="10">
        <v>7</v>
      </c>
      <c r="G28" s="5">
        <f t="shared" ref="G28" si="4">+C28*D28*E28*F28</f>
        <v>308.98</v>
      </c>
      <c r="I28" s="43"/>
      <c r="Q28" s="47"/>
    </row>
    <row r="29" spans="1:21" ht="10.5" thickBot="1" x14ac:dyDescent="0.4">
      <c r="A29" s="12"/>
      <c r="B29" s="5" t="s">
        <v>28</v>
      </c>
      <c r="C29" s="5">
        <v>0</v>
      </c>
      <c r="D29" s="5">
        <v>0</v>
      </c>
      <c r="E29" s="5">
        <v>0</v>
      </c>
      <c r="F29" s="5">
        <v>0</v>
      </c>
      <c r="G29" s="5">
        <f t="shared" ref="G29" si="5">+C29*D29*E29*F29</f>
        <v>0</v>
      </c>
    </row>
    <row r="30" spans="1:21" ht="10.5" thickBot="1" x14ac:dyDescent="0.4">
      <c r="A30" s="12"/>
      <c r="B30" s="5" t="s">
        <v>10</v>
      </c>
      <c r="C30" s="5"/>
      <c r="D30" s="5"/>
      <c r="E30" s="5"/>
      <c r="F30" s="5"/>
      <c r="G30" s="5"/>
    </row>
    <row r="31" spans="1:21" ht="10.5" thickBot="1" x14ac:dyDescent="0.4">
      <c r="A31" s="100" t="s">
        <v>83</v>
      </c>
      <c r="B31" s="114"/>
      <c r="C31" s="114"/>
      <c r="D31" s="114"/>
      <c r="E31" s="114"/>
      <c r="F31" s="101"/>
      <c r="G31" s="5">
        <f>SUM(G28:G30)</f>
        <v>308.98</v>
      </c>
    </row>
    <row r="32" spans="1:21" ht="10.5" hidden="1" thickBot="1" x14ac:dyDescent="0.4">
      <c r="A32" s="8" t="str">
        <f>'PI skaičiuoklė'!C15</f>
        <v>Veiksmas B3</v>
      </c>
      <c r="B32" s="36"/>
      <c r="C32" s="36"/>
      <c r="D32" s="36"/>
      <c r="E32" s="36"/>
      <c r="F32" s="36"/>
      <c r="G32" s="13"/>
    </row>
    <row r="33" spans="1:10" ht="10.5" hidden="1" thickBot="1" x14ac:dyDescent="0.4">
      <c r="A33" s="24"/>
      <c r="B33" s="5" t="s">
        <v>177</v>
      </c>
      <c r="C33" s="5">
        <v>0</v>
      </c>
      <c r="D33" s="5">
        <v>0</v>
      </c>
      <c r="E33" s="5">
        <v>0</v>
      </c>
      <c r="F33" s="5">
        <v>0</v>
      </c>
      <c r="G33" s="5">
        <f>+C33*D33*E33*F33</f>
        <v>0</v>
      </c>
    </row>
    <row r="34" spans="1:10" ht="10.5" hidden="1" thickBot="1" x14ac:dyDescent="0.4">
      <c r="A34" s="12"/>
      <c r="B34" s="5" t="s">
        <v>178</v>
      </c>
      <c r="C34" s="5">
        <v>0</v>
      </c>
      <c r="D34" s="5">
        <v>0</v>
      </c>
      <c r="E34" s="5">
        <v>0</v>
      </c>
      <c r="F34" s="5">
        <v>0</v>
      </c>
      <c r="G34" s="5">
        <f t="shared" ref="G34" si="6">+C34*D34*E34*F34</f>
        <v>0</v>
      </c>
    </row>
    <row r="35" spans="1:10" ht="10.5" hidden="1" thickBot="1" x14ac:dyDescent="0.4">
      <c r="A35" s="12"/>
      <c r="B35" s="5" t="s">
        <v>10</v>
      </c>
      <c r="C35" s="5"/>
      <c r="D35" s="5"/>
      <c r="E35" s="5"/>
      <c r="F35" s="5"/>
      <c r="G35" s="5"/>
    </row>
    <row r="36" spans="1:10" ht="10.5" hidden="1" thickBot="1" x14ac:dyDescent="0.4">
      <c r="A36" s="100" t="s">
        <v>143</v>
      </c>
      <c r="B36" s="114"/>
      <c r="C36" s="114"/>
      <c r="D36" s="114"/>
      <c r="E36" s="114"/>
      <c r="F36" s="101"/>
      <c r="G36" s="5">
        <f>SUM(G33:G35)</f>
        <v>0</v>
      </c>
    </row>
    <row r="37" spans="1:10" ht="10.5" thickBot="1" x14ac:dyDescent="0.4">
      <c r="A37" s="102" t="s">
        <v>84</v>
      </c>
      <c r="B37" s="115"/>
      <c r="C37" s="115"/>
      <c r="D37" s="115"/>
      <c r="E37" s="115"/>
      <c r="F37" s="103"/>
      <c r="G37" s="25">
        <f>SUM(G26,G31,G36)</f>
        <v>463.47</v>
      </c>
    </row>
    <row r="38" spans="1:10" ht="63.65" customHeight="1" thickBot="1" x14ac:dyDescent="0.4">
      <c r="A38" s="22" t="str">
        <f>'PI skaičiuoklė'!B18</f>
        <v>ALĮ 10 str. 5 dalis - Įpareigojimas drausti atsiskaityti banko (debeto, kredito) kortelėmis ir statyti bankomatus patalpose, kuriose organizuojami lošimai.</v>
      </c>
      <c r="B38" s="4"/>
      <c r="C38" s="4"/>
      <c r="D38" s="4"/>
      <c r="E38" s="4"/>
      <c r="F38" s="4"/>
      <c r="G38" s="4"/>
    </row>
    <row r="39" spans="1:10" ht="53" customHeight="1" thickBot="1" x14ac:dyDescent="0.4">
      <c r="A39" s="8" t="str">
        <f>'PI skaičiuoklė'!C19</f>
        <v>Veiksmas C1 - Grynųjų pinigų administravimas (Inkasavimo paslaugos, surinkimas, pervežimas)</v>
      </c>
      <c r="B39" s="4"/>
      <c r="C39" s="4"/>
      <c r="D39" s="4"/>
      <c r="E39" s="4"/>
      <c r="F39" s="4"/>
      <c r="G39" s="4"/>
    </row>
    <row r="40" spans="1:10" ht="27.65" customHeight="1" thickBot="1" x14ac:dyDescent="0.4">
      <c r="A40" s="24"/>
      <c r="B40" s="5" t="s">
        <v>338</v>
      </c>
      <c r="C40" s="5">
        <v>30</v>
      </c>
      <c r="D40" s="5">
        <v>9.5</v>
      </c>
      <c r="E40" s="10">
        <v>0.5</v>
      </c>
      <c r="F40" s="5">
        <v>365</v>
      </c>
      <c r="G40" s="5">
        <f t="shared" ref="G40:G41" si="7">+C40*D40*E40*F40</f>
        <v>52012.5</v>
      </c>
      <c r="I40" s="46"/>
      <c r="J40" s="43"/>
    </row>
    <row r="41" spans="1:10" ht="10.5" thickBot="1" x14ac:dyDescent="0.4">
      <c r="A41" s="12"/>
      <c r="B41" s="5" t="s">
        <v>145</v>
      </c>
      <c r="C41" s="5">
        <v>0</v>
      </c>
      <c r="D41" s="5">
        <v>0</v>
      </c>
      <c r="E41" s="5">
        <v>0</v>
      </c>
      <c r="F41" s="5">
        <v>0</v>
      </c>
      <c r="G41" s="5">
        <f t="shared" si="7"/>
        <v>0</v>
      </c>
    </row>
    <row r="42" spans="1:10" ht="10.5" thickBot="1" x14ac:dyDescent="0.4">
      <c r="A42" s="12"/>
      <c r="B42" s="5" t="s">
        <v>10</v>
      </c>
      <c r="C42" s="5"/>
      <c r="D42" s="5"/>
      <c r="E42" s="5"/>
      <c r="F42" s="5"/>
      <c r="G42" s="5"/>
    </row>
    <row r="43" spans="1:10" ht="10.5" thickBot="1" x14ac:dyDescent="0.4">
      <c r="A43" s="100" t="s">
        <v>148</v>
      </c>
      <c r="B43" s="114"/>
      <c r="C43" s="114"/>
      <c r="D43" s="114"/>
      <c r="E43" s="114"/>
      <c r="F43" s="101"/>
      <c r="G43" s="5">
        <f>SUM(G40:G42)</f>
        <v>52012.5</v>
      </c>
    </row>
    <row r="44" spans="1:10" ht="42" hidden="1" customHeight="1" thickBot="1" x14ac:dyDescent="0.4">
      <c r="A44" s="39">
        <f>'PI skaičiuoklė'!C20</f>
        <v>0</v>
      </c>
      <c r="B44" s="4"/>
      <c r="C44" s="4"/>
      <c r="D44" s="4"/>
      <c r="E44" s="4"/>
      <c r="F44" s="4"/>
      <c r="G44" s="4"/>
    </row>
    <row r="45" spans="1:10" ht="47" hidden="1" customHeight="1" thickBot="1" x14ac:dyDescent="0.4">
      <c r="A45" s="24"/>
      <c r="B45" s="10"/>
      <c r="C45" s="5">
        <v>1</v>
      </c>
      <c r="D45" s="5">
        <v>0</v>
      </c>
      <c r="E45" s="5">
        <v>0</v>
      </c>
      <c r="F45" s="5">
        <v>0</v>
      </c>
      <c r="G45" s="5">
        <f t="shared" ref="G45:G46" si="8">+C45*D45*E45*F45</f>
        <v>0</v>
      </c>
    </row>
    <row r="46" spans="1:10" ht="10.5" hidden="1" thickBot="1" x14ac:dyDescent="0.4">
      <c r="A46" s="12"/>
      <c r="B46" s="5" t="s">
        <v>147</v>
      </c>
      <c r="C46" s="5">
        <v>0</v>
      </c>
      <c r="D46" s="5">
        <v>0</v>
      </c>
      <c r="E46" s="5">
        <v>0</v>
      </c>
      <c r="F46" s="5">
        <v>0</v>
      </c>
      <c r="G46" s="5">
        <f t="shared" si="8"/>
        <v>0</v>
      </c>
    </row>
    <row r="47" spans="1:10" ht="10.5" hidden="1" thickBot="1" x14ac:dyDescent="0.4">
      <c r="A47" s="12"/>
      <c r="B47" s="5" t="s">
        <v>10</v>
      </c>
      <c r="C47" s="5"/>
      <c r="D47" s="5"/>
      <c r="E47" s="5"/>
      <c r="F47" s="5"/>
      <c r="G47" s="5"/>
    </row>
    <row r="48" spans="1:10" ht="10.5" hidden="1" thickBot="1" x14ac:dyDescent="0.4">
      <c r="A48" s="100" t="s">
        <v>149</v>
      </c>
      <c r="B48" s="114"/>
      <c r="C48" s="114"/>
      <c r="D48" s="114"/>
      <c r="E48" s="114"/>
      <c r="F48" s="101"/>
      <c r="G48" s="5">
        <f>SUM(G45:G47)</f>
        <v>0</v>
      </c>
    </row>
    <row r="49" spans="1:10" ht="35.4" hidden="1" customHeight="1" thickBot="1" x14ac:dyDescent="0.4">
      <c r="A49" s="8" t="str">
        <f>'PI skaičiuoklė'!C21</f>
        <v xml:space="preserve">Veiksmas C3 </v>
      </c>
      <c r="B49" s="36"/>
      <c r="C49" s="36"/>
      <c r="D49" s="36"/>
      <c r="E49" s="36"/>
      <c r="F49" s="36"/>
      <c r="G49" s="36"/>
    </row>
    <row r="50" spans="1:10" ht="10.5" hidden="1" thickBot="1" x14ac:dyDescent="0.4">
      <c r="A50" s="24"/>
      <c r="B50" s="5" t="s">
        <v>261</v>
      </c>
      <c r="C50" s="5">
        <v>1</v>
      </c>
      <c r="D50" s="5">
        <v>0</v>
      </c>
      <c r="E50" s="5">
        <v>0</v>
      </c>
      <c r="F50" s="5">
        <v>0</v>
      </c>
      <c r="G50" s="5">
        <f>+C50*D50*E50*F50</f>
        <v>0</v>
      </c>
    </row>
    <row r="51" spans="1:10" ht="39.65" hidden="1" customHeight="1" thickBot="1" x14ac:dyDescent="0.4">
      <c r="A51" s="12"/>
      <c r="B51" s="5" t="s">
        <v>262</v>
      </c>
      <c r="C51" s="5">
        <v>1</v>
      </c>
      <c r="D51" s="5">
        <v>0</v>
      </c>
      <c r="E51" s="5">
        <v>0</v>
      </c>
      <c r="F51" s="5">
        <v>0</v>
      </c>
      <c r="G51" s="5">
        <f t="shared" ref="G51" si="9">+C51*D51*E51*F51</f>
        <v>0</v>
      </c>
    </row>
    <row r="52" spans="1:10" ht="10.5" hidden="1" thickBot="1" x14ac:dyDescent="0.4">
      <c r="A52" s="12"/>
      <c r="B52" s="5" t="s">
        <v>10</v>
      </c>
      <c r="C52" s="5"/>
      <c r="D52" s="5"/>
      <c r="E52" s="5"/>
      <c r="F52" s="5"/>
      <c r="G52" s="5"/>
    </row>
    <row r="53" spans="1:10" ht="10.5" hidden="1" thickBot="1" x14ac:dyDescent="0.4">
      <c r="A53" s="100" t="s">
        <v>150</v>
      </c>
      <c r="B53" s="114"/>
      <c r="C53" s="114"/>
      <c r="D53" s="114"/>
      <c r="E53" s="114"/>
      <c r="F53" s="101"/>
      <c r="G53" s="5">
        <f>SUM(G50:G52)</f>
        <v>0</v>
      </c>
    </row>
    <row r="54" spans="1:10" ht="10.5" thickBot="1" x14ac:dyDescent="0.4">
      <c r="A54" s="102" t="s">
        <v>158</v>
      </c>
      <c r="B54" s="115"/>
      <c r="C54" s="115"/>
      <c r="D54" s="115"/>
      <c r="E54" s="115"/>
      <c r="F54" s="103"/>
      <c r="G54" s="25">
        <f>SUM(G43,G48,G53)</f>
        <v>52012.5</v>
      </c>
    </row>
    <row r="55" spans="1:10" ht="60.5" thickBot="1" x14ac:dyDescent="0.4">
      <c r="A55" s="22" t="str">
        <f>'PI skaičiuoklė'!B25</f>
        <v>ALĮ keičiamas  10 straipsnio 2 dalies 15 punktas, nustatant įpareigojimą (reikalavimą), kad draudžiama organizuoti lošimus pastate, kuriame vykdoma prekybos, paslaugų ar pramoginė veikla</v>
      </c>
      <c r="B55" s="36"/>
      <c r="C55" s="36"/>
      <c r="D55" s="36"/>
      <c r="E55" s="36"/>
      <c r="F55" s="36"/>
      <c r="G55" s="36"/>
    </row>
    <row r="56" spans="1:10" ht="10.5" thickBot="1" x14ac:dyDescent="0.4">
      <c r="A56" s="8" t="str">
        <f>'PI skaičiuoklė'!C26</f>
        <v>Veiksmas D1 Lošimo vietos išlaikymas</v>
      </c>
      <c r="B56" s="36"/>
      <c r="C56" s="36"/>
      <c r="D56" s="36"/>
      <c r="E56" s="36"/>
      <c r="F56" s="36"/>
      <c r="G56" s="36"/>
    </row>
    <row r="57" spans="1:10" ht="10.5" thickBot="1" x14ac:dyDescent="0.4">
      <c r="A57" s="24"/>
      <c r="B57" s="5" t="s">
        <v>154</v>
      </c>
      <c r="C57" s="5">
        <v>0</v>
      </c>
      <c r="D57" s="5">
        <v>0</v>
      </c>
      <c r="E57" s="10">
        <v>0</v>
      </c>
      <c r="F57" s="10">
        <v>0</v>
      </c>
      <c r="G57" s="10">
        <v>0</v>
      </c>
      <c r="I57" s="47"/>
      <c r="J57" s="43"/>
    </row>
    <row r="58" spans="1:10" ht="10.5" thickBot="1" x14ac:dyDescent="0.4">
      <c r="A58" s="12"/>
      <c r="B58" s="5" t="s">
        <v>155</v>
      </c>
      <c r="C58" s="5">
        <v>0</v>
      </c>
      <c r="D58" s="5">
        <v>0</v>
      </c>
      <c r="E58" s="5">
        <v>0</v>
      </c>
      <c r="F58" s="5">
        <v>0</v>
      </c>
      <c r="G58" s="5">
        <f t="shared" ref="G58" si="10">+C58*D58*E58*F58</f>
        <v>0</v>
      </c>
      <c r="J58" s="80"/>
    </row>
    <row r="59" spans="1:10" ht="10.5" thickBot="1" x14ac:dyDescent="0.4">
      <c r="A59" s="12"/>
      <c r="B59" s="5" t="s">
        <v>10</v>
      </c>
      <c r="C59" s="5"/>
      <c r="D59" s="5"/>
      <c r="E59" s="5"/>
      <c r="F59" s="5"/>
      <c r="G59" s="5"/>
    </row>
    <row r="60" spans="1:10" ht="10.5" thickBot="1" x14ac:dyDescent="0.4">
      <c r="A60" s="100" t="s">
        <v>151</v>
      </c>
      <c r="B60" s="114"/>
      <c r="C60" s="114"/>
      <c r="D60" s="114"/>
      <c r="E60" s="114"/>
      <c r="F60" s="101"/>
      <c r="G60" s="5">
        <f>SUM(G57:G59)</f>
        <v>0</v>
      </c>
    </row>
    <row r="61" spans="1:10" ht="10.5" hidden="1" thickBot="1" x14ac:dyDescent="0.4">
      <c r="A61" s="8" t="str">
        <f>'PI skaičiuoklė'!C27</f>
        <v>Veiksmas D2</v>
      </c>
      <c r="B61" s="4"/>
      <c r="C61" s="4"/>
      <c r="D61" s="4"/>
      <c r="E61" s="4"/>
      <c r="F61" s="4"/>
      <c r="G61" s="4"/>
    </row>
    <row r="62" spans="1:10" ht="10.5" hidden="1" thickBot="1" x14ac:dyDescent="0.4">
      <c r="A62" s="24"/>
      <c r="B62" s="5" t="s">
        <v>156</v>
      </c>
      <c r="C62" s="5">
        <v>0</v>
      </c>
      <c r="D62" s="5">
        <v>0</v>
      </c>
      <c r="E62" s="5">
        <v>0</v>
      </c>
      <c r="F62" s="5">
        <v>0</v>
      </c>
      <c r="G62" s="5">
        <f t="shared" ref="G62:G63" si="11">+C62*D62*E62*F62</f>
        <v>0</v>
      </c>
    </row>
    <row r="63" spans="1:10" ht="10.5" hidden="1" thickBot="1" x14ac:dyDescent="0.4">
      <c r="A63" s="12"/>
      <c r="B63" s="5" t="s">
        <v>157</v>
      </c>
      <c r="C63" s="5">
        <v>0</v>
      </c>
      <c r="D63" s="5">
        <v>0</v>
      </c>
      <c r="E63" s="5">
        <v>0</v>
      </c>
      <c r="F63" s="5">
        <v>0</v>
      </c>
      <c r="G63" s="5">
        <f t="shared" si="11"/>
        <v>0</v>
      </c>
    </row>
    <row r="64" spans="1:10" ht="10.5" hidden="1" thickBot="1" x14ac:dyDescent="0.4">
      <c r="A64" s="12"/>
      <c r="B64" s="5" t="s">
        <v>10</v>
      </c>
      <c r="C64" s="5"/>
      <c r="D64" s="5"/>
      <c r="E64" s="5"/>
      <c r="F64" s="5"/>
      <c r="G64" s="5"/>
    </row>
    <row r="65" spans="1:7" ht="10.5" hidden="1" thickBot="1" x14ac:dyDescent="0.4">
      <c r="A65" s="100" t="s">
        <v>152</v>
      </c>
      <c r="B65" s="114"/>
      <c r="C65" s="114"/>
      <c r="D65" s="114"/>
      <c r="E65" s="114"/>
      <c r="F65" s="101"/>
      <c r="G65" s="5">
        <f>SUM(G62:G64)</f>
        <v>0</v>
      </c>
    </row>
    <row r="66" spans="1:7" ht="10.5" hidden="1" thickBot="1" x14ac:dyDescent="0.4">
      <c r="A66" s="8" t="str">
        <f>'PI skaičiuoklė'!C28</f>
        <v>Veiksmas D3</v>
      </c>
      <c r="B66" s="36"/>
      <c r="C66" s="36"/>
      <c r="D66" s="36"/>
      <c r="E66" s="36"/>
      <c r="F66" s="36"/>
      <c r="G66" s="36"/>
    </row>
    <row r="67" spans="1:7" ht="10.5" hidden="1" thickBot="1" x14ac:dyDescent="0.4">
      <c r="A67" s="24"/>
      <c r="B67" s="5" t="s">
        <v>187</v>
      </c>
      <c r="C67" s="5">
        <v>0</v>
      </c>
      <c r="D67" s="5">
        <v>0</v>
      </c>
      <c r="E67" s="5">
        <v>0</v>
      </c>
      <c r="F67" s="5">
        <v>0</v>
      </c>
      <c r="G67" s="5">
        <f>+C67*D67*E67*F67</f>
        <v>0</v>
      </c>
    </row>
    <row r="68" spans="1:7" ht="10.5" hidden="1" thickBot="1" x14ac:dyDescent="0.4">
      <c r="A68" s="12"/>
      <c r="B68" s="5" t="s">
        <v>188</v>
      </c>
      <c r="C68" s="5">
        <v>0</v>
      </c>
      <c r="D68" s="5">
        <v>0</v>
      </c>
      <c r="E68" s="5">
        <v>0</v>
      </c>
      <c r="F68" s="5">
        <v>0</v>
      </c>
      <c r="G68" s="5">
        <f t="shared" ref="G68" si="12">+C68*D68*E68*F68</f>
        <v>0</v>
      </c>
    </row>
    <row r="69" spans="1:7" ht="10.5" hidden="1" thickBot="1" x14ac:dyDescent="0.4">
      <c r="A69" s="12"/>
      <c r="B69" s="5" t="s">
        <v>10</v>
      </c>
      <c r="C69" s="5"/>
      <c r="D69" s="5"/>
      <c r="E69" s="5"/>
      <c r="F69" s="5"/>
      <c r="G69" s="5"/>
    </row>
    <row r="70" spans="1:7" ht="10.5" hidden="1" thickBot="1" x14ac:dyDescent="0.4">
      <c r="A70" s="100" t="s">
        <v>153</v>
      </c>
      <c r="B70" s="114"/>
      <c r="C70" s="114"/>
      <c r="D70" s="114"/>
      <c r="E70" s="114"/>
      <c r="F70" s="101"/>
      <c r="G70" s="5">
        <f>SUM(G67:G69)</f>
        <v>0</v>
      </c>
    </row>
    <row r="71" spans="1:7" ht="10.5" thickBot="1" x14ac:dyDescent="0.4">
      <c r="A71" s="102" t="s">
        <v>159</v>
      </c>
      <c r="B71" s="115"/>
      <c r="C71" s="115"/>
      <c r="D71" s="115"/>
      <c r="E71" s="115"/>
      <c r="F71" s="103"/>
      <c r="G71" s="25">
        <f>SUM(G60,G65,G70)</f>
        <v>0</v>
      </c>
    </row>
    <row r="72" spans="1:7" ht="20.5" hidden="1" thickBot="1" x14ac:dyDescent="0.4">
      <c r="A72" s="22" t="str">
        <f>'PI skaičiuoklė'!B31</f>
        <v>Straipsnis (-iai), punktas (-ai) ir įpareigojimas</v>
      </c>
      <c r="B72" s="4"/>
      <c r="C72" s="4"/>
      <c r="D72" s="4"/>
      <c r="E72" s="4"/>
      <c r="F72" s="4"/>
      <c r="G72" s="4"/>
    </row>
    <row r="73" spans="1:7" ht="10.5" hidden="1" thickBot="1" x14ac:dyDescent="0.4">
      <c r="A73" s="8" t="str">
        <f>'PI skaičiuoklė'!C32</f>
        <v>Veiksmas E1</v>
      </c>
      <c r="B73" s="4"/>
      <c r="C73" s="4"/>
      <c r="D73" s="4"/>
      <c r="E73" s="4"/>
      <c r="F73" s="4"/>
      <c r="G73" s="4"/>
    </row>
    <row r="74" spans="1:7" ht="10.5" hidden="1" thickBot="1" x14ac:dyDescent="0.4">
      <c r="A74" s="24"/>
      <c r="B74" s="5" t="s">
        <v>160</v>
      </c>
      <c r="C74" s="5">
        <v>0</v>
      </c>
      <c r="D74" s="5">
        <v>0</v>
      </c>
      <c r="E74" s="5">
        <v>0</v>
      </c>
      <c r="F74" s="5">
        <v>0</v>
      </c>
      <c r="G74" s="5">
        <f t="shared" ref="G74:G75" si="13">+C74*D74*E74*F74</f>
        <v>0</v>
      </c>
    </row>
    <row r="75" spans="1:7" ht="10.5" hidden="1" thickBot="1" x14ac:dyDescent="0.4">
      <c r="A75" s="12"/>
      <c r="B75" s="5" t="s">
        <v>161</v>
      </c>
      <c r="C75" s="5">
        <v>0</v>
      </c>
      <c r="D75" s="5">
        <v>0</v>
      </c>
      <c r="E75" s="5">
        <v>0</v>
      </c>
      <c r="F75" s="5">
        <v>0</v>
      </c>
      <c r="G75" s="5">
        <f t="shared" si="13"/>
        <v>0</v>
      </c>
    </row>
    <row r="76" spans="1:7" ht="10.5" hidden="1" thickBot="1" x14ac:dyDescent="0.4">
      <c r="A76" s="12"/>
      <c r="B76" s="5" t="s">
        <v>10</v>
      </c>
      <c r="C76" s="5"/>
      <c r="D76" s="5"/>
      <c r="E76" s="5"/>
      <c r="F76" s="5"/>
      <c r="G76" s="5"/>
    </row>
    <row r="77" spans="1:7" ht="10.5" hidden="1" thickBot="1" x14ac:dyDescent="0.4">
      <c r="A77" s="100" t="s">
        <v>164</v>
      </c>
      <c r="B77" s="114"/>
      <c r="C77" s="114"/>
      <c r="D77" s="114"/>
      <c r="E77" s="114"/>
      <c r="F77" s="101"/>
      <c r="G77" s="5">
        <f>SUM(G74:G76)</f>
        <v>0</v>
      </c>
    </row>
    <row r="78" spans="1:7" ht="10.5" hidden="1" thickBot="1" x14ac:dyDescent="0.4">
      <c r="A78" s="8" t="str">
        <f>'PI skaičiuoklė'!C33</f>
        <v>Veiksmas E2</v>
      </c>
      <c r="B78" s="4"/>
      <c r="C78" s="4"/>
      <c r="D78" s="4"/>
      <c r="E78" s="4"/>
      <c r="F78" s="4"/>
      <c r="G78" s="4"/>
    </row>
    <row r="79" spans="1:7" ht="10.5" hidden="1" thickBot="1" x14ac:dyDescent="0.4">
      <c r="A79" s="24"/>
      <c r="B79" s="5" t="s">
        <v>163</v>
      </c>
      <c r="C79" s="5">
        <v>0</v>
      </c>
      <c r="D79" s="5">
        <v>0</v>
      </c>
      <c r="E79" s="5">
        <v>0</v>
      </c>
      <c r="F79" s="5">
        <v>0</v>
      </c>
      <c r="G79" s="5">
        <f t="shared" ref="G79:G80" si="14">+C79*D79*E79*F79</f>
        <v>0</v>
      </c>
    </row>
    <row r="80" spans="1:7" ht="10.5" hidden="1" thickBot="1" x14ac:dyDescent="0.4">
      <c r="A80" s="12"/>
      <c r="B80" s="5" t="s">
        <v>162</v>
      </c>
      <c r="C80" s="5">
        <v>0</v>
      </c>
      <c r="D80" s="5">
        <v>0</v>
      </c>
      <c r="E80" s="5">
        <v>0</v>
      </c>
      <c r="F80" s="5">
        <v>0</v>
      </c>
      <c r="G80" s="5">
        <f t="shared" si="14"/>
        <v>0</v>
      </c>
    </row>
    <row r="81" spans="1:7" ht="10.5" hidden="1" thickBot="1" x14ac:dyDescent="0.4">
      <c r="A81" s="12"/>
      <c r="B81" s="5" t="s">
        <v>10</v>
      </c>
      <c r="C81" s="5"/>
      <c r="D81" s="5"/>
      <c r="E81" s="5"/>
      <c r="F81" s="5"/>
      <c r="G81" s="5"/>
    </row>
    <row r="82" spans="1:7" ht="10.5" hidden="1" thickBot="1" x14ac:dyDescent="0.4">
      <c r="A82" s="100" t="s">
        <v>165</v>
      </c>
      <c r="B82" s="114"/>
      <c r="C82" s="114"/>
      <c r="D82" s="114"/>
      <c r="E82" s="114"/>
      <c r="F82" s="101"/>
      <c r="G82" s="5">
        <f>SUM(G79:G81)</f>
        <v>0</v>
      </c>
    </row>
    <row r="83" spans="1:7" ht="10.5" hidden="1" thickBot="1" x14ac:dyDescent="0.4">
      <c r="A83" s="8" t="str">
        <f>'PI skaičiuoklė'!C34</f>
        <v>Veiksmas E3</v>
      </c>
      <c r="B83" s="36"/>
      <c r="C83" s="36"/>
      <c r="D83" s="36"/>
      <c r="E83" s="36"/>
      <c r="F83" s="36"/>
      <c r="G83" s="36"/>
    </row>
    <row r="84" spans="1:7" ht="10.5" hidden="1" thickBot="1" x14ac:dyDescent="0.4">
      <c r="A84" s="24"/>
      <c r="B84" s="5" t="s">
        <v>190</v>
      </c>
      <c r="C84" s="5">
        <v>0</v>
      </c>
      <c r="D84" s="5">
        <v>0</v>
      </c>
      <c r="E84" s="5">
        <v>0</v>
      </c>
      <c r="F84" s="5">
        <v>0</v>
      </c>
      <c r="G84" s="5">
        <f>+C84*D84*E84*F84</f>
        <v>0</v>
      </c>
    </row>
    <row r="85" spans="1:7" ht="10.5" hidden="1" thickBot="1" x14ac:dyDescent="0.4">
      <c r="A85" s="12"/>
      <c r="B85" s="5" t="s">
        <v>191</v>
      </c>
      <c r="C85" s="5">
        <v>0</v>
      </c>
      <c r="D85" s="5">
        <v>0</v>
      </c>
      <c r="E85" s="5">
        <v>0</v>
      </c>
      <c r="F85" s="5">
        <v>0</v>
      </c>
      <c r="G85" s="5">
        <f t="shared" ref="G85" si="15">+C85*D85*E85*F85</f>
        <v>0</v>
      </c>
    </row>
    <row r="86" spans="1:7" ht="10.5" hidden="1" thickBot="1" x14ac:dyDescent="0.4">
      <c r="A86" s="12"/>
      <c r="B86" s="5" t="s">
        <v>10</v>
      </c>
      <c r="C86" s="5"/>
      <c r="D86" s="5"/>
      <c r="E86" s="5"/>
      <c r="F86" s="5"/>
      <c r="G86" s="5"/>
    </row>
    <row r="87" spans="1:7" ht="10.5" hidden="1" thickBot="1" x14ac:dyDescent="0.4">
      <c r="A87" s="100" t="s">
        <v>166</v>
      </c>
      <c r="B87" s="114"/>
      <c r="C87" s="114"/>
      <c r="D87" s="114"/>
      <c r="E87" s="114"/>
      <c r="F87" s="101"/>
      <c r="G87" s="5">
        <f>SUM(G84:G86)</f>
        <v>0</v>
      </c>
    </row>
    <row r="88" spans="1:7" ht="10.5" hidden="1" thickBot="1" x14ac:dyDescent="0.4">
      <c r="A88" s="102" t="s">
        <v>167</v>
      </c>
      <c r="B88" s="115"/>
      <c r="C88" s="115"/>
      <c r="D88" s="115"/>
      <c r="E88" s="115"/>
      <c r="F88" s="103"/>
      <c r="G88" s="25">
        <f>SUM(G77,G82,G87)</f>
        <v>0</v>
      </c>
    </row>
    <row r="89" spans="1:7" ht="20.5" hidden="1" thickBot="1" x14ac:dyDescent="0.4">
      <c r="A89" s="22" t="str">
        <f>'PI skaičiuoklė'!B37</f>
        <v>Straipsnis (-iai), punktas (-ai) ir įpareigojimas</v>
      </c>
      <c r="B89" s="4"/>
      <c r="C89" s="4"/>
      <c r="D89" s="4"/>
      <c r="E89" s="4"/>
      <c r="F89" s="4"/>
      <c r="G89" s="4"/>
    </row>
    <row r="90" spans="1:7" ht="10.5" hidden="1" thickBot="1" x14ac:dyDescent="0.4">
      <c r="A90" s="8" t="str">
        <f>'PI skaičiuoklė'!C38</f>
        <v>Veiksmas F1</v>
      </c>
      <c r="B90" s="4"/>
      <c r="C90" s="4"/>
      <c r="D90" s="4"/>
      <c r="E90" s="4"/>
      <c r="F90" s="4"/>
      <c r="G90" s="4"/>
    </row>
    <row r="91" spans="1:7" ht="10.5" hidden="1" thickBot="1" x14ac:dyDescent="0.4">
      <c r="A91" s="24"/>
      <c r="B91" s="5" t="s">
        <v>168</v>
      </c>
      <c r="C91" s="5">
        <v>0</v>
      </c>
      <c r="D91" s="5">
        <v>0</v>
      </c>
      <c r="E91" s="5">
        <v>0</v>
      </c>
      <c r="F91" s="5">
        <v>0</v>
      </c>
      <c r="G91" s="5">
        <f t="shared" ref="G91:G92" si="16">+C91*D91*E91*F91</f>
        <v>0</v>
      </c>
    </row>
    <row r="92" spans="1:7" ht="10.5" hidden="1" thickBot="1" x14ac:dyDescent="0.4">
      <c r="A92" s="12"/>
      <c r="B92" s="5" t="s">
        <v>169</v>
      </c>
      <c r="C92" s="5">
        <v>0</v>
      </c>
      <c r="D92" s="5">
        <v>0</v>
      </c>
      <c r="E92" s="5">
        <v>0</v>
      </c>
      <c r="F92" s="5">
        <v>0</v>
      </c>
      <c r="G92" s="5">
        <f t="shared" si="16"/>
        <v>0</v>
      </c>
    </row>
    <row r="93" spans="1:7" ht="10.5" hidden="1" thickBot="1" x14ac:dyDescent="0.4">
      <c r="A93" s="12"/>
      <c r="B93" s="5" t="s">
        <v>10</v>
      </c>
      <c r="C93" s="5"/>
      <c r="D93" s="5"/>
      <c r="E93" s="5"/>
      <c r="F93" s="5"/>
      <c r="G93" s="5"/>
    </row>
    <row r="94" spans="1:7" ht="10.5" hidden="1" thickBot="1" x14ac:dyDescent="0.4">
      <c r="A94" s="100" t="s">
        <v>172</v>
      </c>
      <c r="B94" s="114"/>
      <c r="C94" s="114"/>
      <c r="D94" s="114"/>
      <c r="E94" s="114"/>
      <c r="F94" s="101"/>
      <c r="G94" s="5">
        <f>SUM(G91:G93)</f>
        <v>0</v>
      </c>
    </row>
    <row r="95" spans="1:7" ht="10.5" hidden="1" thickBot="1" x14ac:dyDescent="0.4">
      <c r="A95" s="8" t="str">
        <f>'PI skaičiuoklė'!C39</f>
        <v>Veiksmas F2</v>
      </c>
      <c r="B95" s="4"/>
      <c r="C95" s="4"/>
      <c r="D95" s="4"/>
      <c r="E95" s="4"/>
      <c r="F95" s="4"/>
      <c r="G95" s="4"/>
    </row>
    <row r="96" spans="1:7" ht="10.5" hidden="1" thickBot="1" x14ac:dyDescent="0.4">
      <c r="A96" s="24"/>
      <c r="B96" s="5" t="s">
        <v>170</v>
      </c>
      <c r="C96" s="5">
        <v>0</v>
      </c>
      <c r="D96" s="5">
        <v>0</v>
      </c>
      <c r="E96" s="5">
        <v>0</v>
      </c>
      <c r="F96" s="5">
        <v>0</v>
      </c>
      <c r="G96" s="5">
        <f t="shared" ref="G96:G97" si="17">+C96*D96*E96*F96</f>
        <v>0</v>
      </c>
    </row>
    <row r="97" spans="1:7" ht="10.5" hidden="1" thickBot="1" x14ac:dyDescent="0.4">
      <c r="A97" s="12"/>
      <c r="B97" s="5" t="s">
        <v>171</v>
      </c>
      <c r="C97" s="5">
        <v>0</v>
      </c>
      <c r="D97" s="5">
        <v>0</v>
      </c>
      <c r="E97" s="5">
        <v>0</v>
      </c>
      <c r="F97" s="5">
        <v>0</v>
      </c>
      <c r="G97" s="5">
        <f t="shared" si="17"/>
        <v>0</v>
      </c>
    </row>
    <row r="98" spans="1:7" ht="10.5" hidden="1" thickBot="1" x14ac:dyDescent="0.4">
      <c r="A98" s="12"/>
      <c r="B98" s="5" t="s">
        <v>10</v>
      </c>
      <c r="C98" s="5"/>
      <c r="D98" s="5"/>
      <c r="E98" s="5"/>
      <c r="F98" s="5"/>
      <c r="G98" s="5"/>
    </row>
    <row r="99" spans="1:7" ht="10.5" hidden="1" thickBot="1" x14ac:dyDescent="0.4">
      <c r="A99" s="100" t="s">
        <v>173</v>
      </c>
      <c r="B99" s="114"/>
      <c r="C99" s="114"/>
      <c r="D99" s="114"/>
      <c r="E99" s="114"/>
      <c r="F99" s="101"/>
      <c r="G99" s="5">
        <f>SUM(G96:G98)</f>
        <v>0</v>
      </c>
    </row>
    <row r="100" spans="1:7" ht="10.5" hidden="1" thickBot="1" x14ac:dyDescent="0.4">
      <c r="A100" s="8" t="str">
        <f>'PI skaičiuoklė'!C40</f>
        <v>Veiksmas F3</v>
      </c>
      <c r="B100" s="36"/>
      <c r="C100" s="36"/>
      <c r="D100" s="36"/>
      <c r="E100" s="36"/>
      <c r="F100" s="36"/>
      <c r="G100" s="36"/>
    </row>
    <row r="101" spans="1:7" ht="10.5" hidden="1" thickBot="1" x14ac:dyDescent="0.4">
      <c r="A101" s="24"/>
      <c r="B101" s="5" t="s">
        <v>181</v>
      </c>
      <c r="C101" s="5">
        <v>0</v>
      </c>
      <c r="D101" s="5">
        <v>0</v>
      </c>
      <c r="E101" s="5">
        <v>0</v>
      </c>
      <c r="F101" s="5">
        <v>0</v>
      </c>
      <c r="G101" s="5">
        <f>+C101*D101*E101*F101</f>
        <v>0</v>
      </c>
    </row>
    <row r="102" spans="1:7" ht="10.5" hidden="1" thickBot="1" x14ac:dyDescent="0.4">
      <c r="A102" s="12"/>
      <c r="B102" s="5" t="s">
        <v>182</v>
      </c>
      <c r="C102" s="5">
        <v>0</v>
      </c>
      <c r="D102" s="5">
        <v>0</v>
      </c>
      <c r="E102" s="5">
        <v>0</v>
      </c>
      <c r="F102" s="5">
        <v>0</v>
      </c>
      <c r="G102" s="5">
        <f t="shared" ref="G102" si="18">+C102*D102*E102*F102</f>
        <v>0</v>
      </c>
    </row>
    <row r="103" spans="1:7" ht="10.5" hidden="1" thickBot="1" x14ac:dyDescent="0.4">
      <c r="A103" s="12"/>
      <c r="B103" s="5" t="s">
        <v>10</v>
      </c>
      <c r="C103" s="5"/>
      <c r="D103" s="5"/>
      <c r="E103" s="5"/>
      <c r="F103" s="5"/>
      <c r="G103" s="5"/>
    </row>
    <row r="104" spans="1:7" ht="10.5" hidden="1" thickBot="1" x14ac:dyDescent="0.4">
      <c r="A104" s="100" t="s">
        <v>175</v>
      </c>
      <c r="B104" s="114"/>
      <c r="C104" s="114"/>
      <c r="D104" s="114"/>
      <c r="E104" s="114"/>
      <c r="F104" s="101"/>
      <c r="G104" s="5">
        <f>SUM(G101:G103)</f>
        <v>0</v>
      </c>
    </row>
    <row r="105" spans="1:7" ht="10.5" hidden="1" thickBot="1" x14ac:dyDescent="0.4">
      <c r="A105" s="102" t="s">
        <v>174</v>
      </c>
      <c r="B105" s="115"/>
      <c r="C105" s="115"/>
      <c r="D105" s="115"/>
      <c r="E105" s="115"/>
      <c r="F105" s="103"/>
      <c r="G105" s="25">
        <f>SUM(G94,G99,G104)</f>
        <v>0</v>
      </c>
    </row>
    <row r="106" spans="1:7" x14ac:dyDescent="0.35">
      <c r="A106" s="26"/>
      <c r="B106" s="26"/>
      <c r="C106" s="26"/>
      <c r="D106" s="26"/>
      <c r="E106" s="26"/>
      <c r="F106" s="26"/>
      <c r="G106" s="27"/>
    </row>
    <row r="107" spans="1:7" x14ac:dyDescent="0.35">
      <c r="A107" s="26"/>
      <c r="B107" s="26"/>
      <c r="C107" s="26"/>
      <c r="D107" s="26"/>
      <c r="E107" s="26"/>
      <c r="F107" s="26"/>
      <c r="G107" s="27"/>
    </row>
    <row r="109" spans="1:7" ht="10.5" thickBot="1" x14ac:dyDescent="0.4"/>
    <row r="110" spans="1:7" ht="23.25" customHeight="1" thickBot="1" x14ac:dyDescent="0.4">
      <c r="A110" s="111" t="s">
        <v>75</v>
      </c>
      <c r="B110" s="112"/>
      <c r="C110" s="112"/>
      <c r="D110" s="112"/>
      <c r="E110" s="112"/>
      <c r="F110" s="112"/>
      <c r="G110" s="113"/>
    </row>
    <row r="111" spans="1:7" ht="67.5" customHeight="1" thickBot="1" x14ac:dyDescent="0.4">
      <c r="A111" s="29" t="s">
        <v>86</v>
      </c>
      <c r="B111" s="30" t="s">
        <v>18</v>
      </c>
      <c r="C111" s="30" t="s">
        <v>19</v>
      </c>
      <c r="D111" s="30" t="s">
        <v>76</v>
      </c>
      <c r="E111" s="30" t="s">
        <v>77</v>
      </c>
      <c r="F111" s="30" t="s">
        <v>20</v>
      </c>
      <c r="G111" s="30" t="s">
        <v>78</v>
      </c>
    </row>
    <row r="112" spans="1:7" ht="10.5" thickBot="1" x14ac:dyDescent="0.4">
      <c r="A112" s="31">
        <v>1</v>
      </c>
      <c r="B112" s="32">
        <v>2</v>
      </c>
      <c r="C112" s="31">
        <v>3</v>
      </c>
      <c r="D112" s="32">
        <v>4</v>
      </c>
      <c r="E112" s="31">
        <v>5</v>
      </c>
      <c r="F112" s="32">
        <v>6</v>
      </c>
      <c r="G112" s="31">
        <v>7</v>
      </c>
    </row>
    <row r="113" spans="1:25" ht="132.75" customHeight="1" thickBot="1" x14ac:dyDescent="0.4">
      <c r="A113" s="22" t="str">
        <f>'PI skaičiuoklė'!B45</f>
        <v>ALĮ 18 str. 1 ir 2 d. pakeitimas  – Lošimai organizuojami pagal lošimų organizavimo reglamentą, kurį rengia ir tvirtina lošimų organizatorius ir kurį sudaro bendrosios lošimų organizavimo nuostatos ir šio įstatymo 3 straipsnyje nurodytų rūšių lošimų taisyklės. (nebereikia lošimų organizavimo reglamento derinti ir tvirtinti su Priežiūros tarnyba)</v>
      </c>
      <c r="B113" s="4"/>
      <c r="C113" s="23"/>
      <c r="D113" s="23"/>
      <c r="E113" s="23"/>
      <c r="F113" s="23"/>
      <c r="G113" s="23"/>
    </row>
    <row r="114" spans="1:25" ht="10.5" thickBot="1" x14ac:dyDescent="0.4">
      <c r="A114" s="38" t="str">
        <f>'PI skaičiuoklė'!C46</f>
        <v>Veiksmas A1</v>
      </c>
      <c r="B114" s="4"/>
      <c r="C114" s="23"/>
      <c r="D114" s="23"/>
      <c r="E114" s="23"/>
      <c r="F114" s="23"/>
      <c r="G114" s="23"/>
    </row>
    <row r="115" spans="1:25" ht="30.65" customHeight="1" thickBot="1" x14ac:dyDescent="0.4">
      <c r="A115" s="24"/>
      <c r="B115" s="5"/>
      <c r="C115" s="5"/>
      <c r="D115" s="5"/>
      <c r="E115" s="10"/>
      <c r="F115" s="10"/>
      <c r="G115" s="5">
        <f>+C115*D115*E115*F115</f>
        <v>0</v>
      </c>
      <c r="I115" s="43"/>
      <c r="Y115" s="44"/>
    </row>
    <row r="116" spans="1:25" ht="36" customHeight="1" thickBot="1" x14ac:dyDescent="0.4">
      <c r="A116" s="12"/>
      <c r="B116" s="10"/>
      <c r="C116" s="5"/>
      <c r="D116" s="5"/>
      <c r="E116" s="10"/>
      <c r="F116" s="5"/>
      <c r="G116" s="5">
        <f t="shared" ref="G116" si="19">+C116*D116*E116*F116</f>
        <v>0</v>
      </c>
      <c r="I116" s="43"/>
      <c r="O116" s="44"/>
    </row>
    <row r="117" spans="1:25" ht="10.5" thickBot="1" x14ac:dyDescent="0.4">
      <c r="A117" s="12"/>
      <c r="B117" s="5" t="s">
        <v>10</v>
      </c>
      <c r="C117" s="5"/>
      <c r="D117" s="5"/>
      <c r="E117" s="5"/>
      <c r="F117" s="5"/>
      <c r="G117" s="5"/>
    </row>
    <row r="118" spans="1:25" ht="10.5" thickBot="1" x14ac:dyDescent="0.4">
      <c r="A118" s="100" t="s">
        <v>79</v>
      </c>
      <c r="B118" s="114"/>
      <c r="C118" s="114"/>
      <c r="D118" s="114"/>
      <c r="E118" s="114"/>
      <c r="F118" s="101"/>
      <c r="G118" s="5">
        <f>SUM(G115:G117)</f>
        <v>0</v>
      </c>
    </row>
    <row r="119" spans="1:25" ht="10.5" hidden="1" thickBot="1" x14ac:dyDescent="0.4">
      <c r="A119" s="8" t="str">
        <f>'PI skaičiuoklė'!C47</f>
        <v>Veiksmas A2</v>
      </c>
      <c r="B119" s="36"/>
      <c r="C119" s="36"/>
      <c r="D119" s="36"/>
      <c r="E119" s="36"/>
      <c r="F119" s="36"/>
      <c r="G119" s="36"/>
    </row>
    <row r="120" spans="1:25" ht="10.5" hidden="1" thickBot="1" x14ac:dyDescent="0.4">
      <c r="A120" s="24"/>
      <c r="B120" s="5" t="s">
        <v>23</v>
      </c>
      <c r="C120" s="5">
        <v>0</v>
      </c>
      <c r="D120" s="5">
        <v>0</v>
      </c>
      <c r="E120" s="5">
        <v>0</v>
      </c>
      <c r="F120" s="5">
        <v>0</v>
      </c>
      <c r="G120" s="5">
        <f>+C120*D120*E120*F120</f>
        <v>0</v>
      </c>
    </row>
    <row r="121" spans="1:25" ht="10.5" hidden="1" thickBot="1" x14ac:dyDescent="0.4">
      <c r="A121" s="12"/>
      <c r="B121" s="5" t="s">
        <v>24</v>
      </c>
      <c r="C121" s="5">
        <v>0</v>
      </c>
      <c r="D121" s="5">
        <v>0</v>
      </c>
      <c r="E121" s="5">
        <v>0</v>
      </c>
      <c r="F121" s="5">
        <v>0</v>
      </c>
      <c r="G121" s="5">
        <f t="shared" ref="G121" si="20">+C121*D121*E121*F121</f>
        <v>0</v>
      </c>
    </row>
    <row r="122" spans="1:25" ht="10.5" hidden="1" thickBot="1" x14ac:dyDescent="0.4">
      <c r="A122" s="12"/>
      <c r="B122" s="5" t="s">
        <v>10</v>
      </c>
      <c r="C122" s="5"/>
      <c r="D122" s="5"/>
      <c r="E122" s="5"/>
      <c r="F122" s="5"/>
      <c r="G122" s="5"/>
    </row>
    <row r="123" spans="1:25" ht="10.5" hidden="1" thickBot="1" x14ac:dyDescent="0.4">
      <c r="A123" s="100" t="s">
        <v>80</v>
      </c>
      <c r="B123" s="114"/>
      <c r="C123" s="114"/>
      <c r="D123" s="114"/>
      <c r="E123" s="114"/>
      <c r="F123" s="101"/>
      <c r="G123" s="5">
        <f>SUM(G120:G122)</f>
        <v>0</v>
      </c>
    </row>
    <row r="124" spans="1:25" ht="10.5" hidden="1" thickBot="1" x14ac:dyDescent="0.4">
      <c r="A124" s="8" t="str">
        <f>'PI skaičiuoklė'!C48</f>
        <v>Veiksmas A3</v>
      </c>
      <c r="B124" s="36"/>
      <c r="C124" s="36"/>
      <c r="D124" s="36"/>
      <c r="E124" s="36"/>
      <c r="F124" s="36"/>
      <c r="G124" s="36"/>
    </row>
    <row r="125" spans="1:25" ht="10.5" hidden="1" thickBot="1" x14ac:dyDescent="0.4">
      <c r="A125" s="24"/>
      <c r="B125" s="5" t="s">
        <v>179</v>
      </c>
      <c r="C125" s="5">
        <v>0</v>
      </c>
      <c r="D125" s="5">
        <v>0</v>
      </c>
      <c r="E125" s="5">
        <v>0</v>
      </c>
      <c r="F125" s="5">
        <v>0</v>
      </c>
      <c r="G125" s="5">
        <f>+C125*D125*E125*F125</f>
        <v>0</v>
      </c>
    </row>
    <row r="126" spans="1:25" ht="10.5" hidden="1" thickBot="1" x14ac:dyDescent="0.4">
      <c r="A126" s="12"/>
      <c r="B126" s="5" t="s">
        <v>180</v>
      </c>
      <c r="C126" s="5">
        <v>0</v>
      </c>
      <c r="D126" s="5">
        <v>0</v>
      </c>
      <c r="E126" s="5">
        <v>0</v>
      </c>
      <c r="F126" s="5">
        <v>0</v>
      </c>
      <c r="G126" s="5">
        <f t="shared" ref="G126" si="21">+C126*D126*E126*F126</f>
        <v>0</v>
      </c>
    </row>
    <row r="127" spans="1:25" ht="10.5" hidden="1" thickBot="1" x14ac:dyDescent="0.4">
      <c r="A127" s="12"/>
      <c r="B127" s="5" t="s">
        <v>10</v>
      </c>
      <c r="C127" s="5"/>
      <c r="D127" s="5"/>
      <c r="E127" s="5"/>
      <c r="F127" s="5"/>
      <c r="G127" s="5"/>
    </row>
    <row r="128" spans="1:25" ht="10.5" hidden="1" thickBot="1" x14ac:dyDescent="0.4">
      <c r="A128" s="100" t="s">
        <v>142</v>
      </c>
      <c r="B128" s="114"/>
      <c r="C128" s="114"/>
      <c r="D128" s="114"/>
      <c r="E128" s="114"/>
      <c r="F128" s="101"/>
      <c r="G128" s="5">
        <f>SUM(G125:G127)</f>
        <v>0</v>
      </c>
    </row>
    <row r="129" spans="1:7" ht="10.5" thickBot="1" x14ac:dyDescent="0.4">
      <c r="A129" s="102" t="s">
        <v>81</v>
      </c>
      <c r="B129" s="115"/>
      <c r="C129" s="115"/>
      <c r="D129" s="115"/>
      <c r="E129" s="115"/>
      <c r="F129" s="103"/>
      <c r="G129" s="25">
        <f>SUM(G118,G123,G128)</f>
        <v>0</v>
      </c>
    </row>
    <row r="130" spans="1:7" ht="82.5" customHeight="1" thickBot="1" x14ac:dyDescent="0.4">
      <c r="A130" s="22" t="str">
        <f>'PI skaičiuoklė'!B51</f>
        <v>Atsisakoma reikalavimo ženklinti lošimo įrenginius specialiais ženklais kaip perteklinio. Naikinamas ALĮ 16 str. 7 d.: Įpareigojimas  – lošimo įrenginių, turinčių sertifikatą, ženklinamas ženklais.</v>
      </c>
      <c r="B130" s="4"/>
      <c r="C130" s="4"/>
      <c r="D130" s="4"/>
      <c r="E130" s="4"/>
      <c r="F130" s="4"/>
      <c r="G130" s="4"/>
    </row>
    <row r="131" spans="1:7" ht="15.65" customHeight="1" thickBot="1" x14ac:dyDescent="0.4">
      <c r="A131" s="8" t="str">
        <f>'PI skaičiuoklė'!C52</f>
        <v>Veiksmas B1</v>
      </c>
      <c r="B131" s="4"/>
      <c r="C131" s="4"/>
      <c r="D131" s="4"/>
      <c r="E131" s="4"/>
      <c r="F131" s="4"/>
      <c r="G131" s="4"/>
    </row>
    <row r="132" spans="1:7" ht="58.25" customHeight="1" thickBot="1" x14ac:dyDescent="0.4">
      <c r="A132" s="24"/>
      <c r="B132" s="5" t="s">
        <v>253</v>
      </c>
      <c r="C132" s="5">
        <v>1</v>
      </c>
      <c r="D132" s="5">
        <v>22.07</v>
      </c>
      <c r="E132" s="5">
        <v>0</v>
      </c>
      <c r="F132" s="5">
        <v>0</v>
      </c>
      <c r="G132" s="5">
        <f t="shared" ref="G132" si="22">+C132*D132*E132*F132</f>
        <v>0</v>
      </c>
    </row>
    <row r="133" spans="1:7" ht="10.5" thickBot="1" x14ac:dyDescent="0.4">
      <c r="A133" s="12"/>
      <c r="B133" s="5" t="s">
        <v>26</v>
      </c>
      <c r="C133" s="5">
        <v>0</v>
      </c>
      <c r="D133" s="5">
        <v>0</v>
      </c>
      <c r="E133" s="5">
        <v>0</v>
      </c>
      <c r="F133" s="5">
        <v>0</v>
      </c>
      <c r="G133" s="5">
        <f t="shared" ref="G133" si="23">+C133*D133*E133*F133</f>
        <v>0</v>
      </c>
    </row>
    <row r="134" spans="1:7" ht="10.5" thickBot="1" x14ac:dyDescent="0.4">
      <c r="A134" s="12"/>
      <c r="B134" s="5" t="s">
        <v>10</v>
      </c>
      <c r="C134" s="5"/>
      <c r="D134" s="5"/>
      <c r="E134" s="5"/>
      <c r="F134" s="5"/>
      <c r="G134" s="5"/>
    </row>
    <row r="135" spans="1:7" ht="10.5" thickBot="1" x14ac:dyDescent="0.4">
      <c r="A135" s="100" t="s">
        <v>82</v>
      </c>
      <c r="B135" s="114"/>
      <c r="C135" s="114"/>
      <c r="D135" s="114"/>
      <c r="E135" s="114"/>
      <c r="F135" s="101"/>
      <c r="G135" s="5">
        <f>SUM(G132:G134)</f>
        <v>0</v>
      </c>
    </row>
    <row r="136" spans="1:7" ht="10.5" hidden="1" thickBot="1" x14ac:dyDescent="0.4">
      <c r="A136" s="8" t="str">
        <f>'PI skaičiuoklė'!C53</f>
        <v>Veiksmas B2</v>
      </c>
      <c r="B136" s="4"/>
      <c r="C136" s="4"/>
      <c r="D136" s="4"/>
      <c r="E136" s="4"/>
      <c r="F136" s="4"/>
      <c r="G136" s="4"/>
    </row>
    <row r="137" spans="1:7" ht="10.5" hidden="1" thickBot="1" x14ac:dyDescent="0.4">
      <c r="A137" s="24"/>
      <c r="B137" s="5" t="s">
        <v>27</v>
      </c>
      <c r="C137" s="5">
        <v>0</v>
      </c>
      <c r="D137" s="5">
        <v>0</v>
      </c>
      <c r="E137" s="5">
        <v>0</v>
      </c>
      <c r="F137" s="5">
        <v>0</v>
      </c>
      <c r="G137" s="5">
        <f t="shared" ref="G137:G138" si="24">+C137*D137*E137*F137</f>
        <v>0</v>
      </c>
    </row>
    <row r="138" spans="1:7" ht="10.5" hidden="1" thickBot="1" x14ac:dyDescent="0.4">
      <c r="A138" s="12"/>
      <c r="B138" s="5" t="s">
        <v>28</v>
      </c>
      <c r="C138" s="5">
        <v>0</v>
      </c>
      <c r="D138" s="5">
        <v>0</v>
      </c>
      <c r="E138" s="5">
        <v>0</v>
      </c>
      <c r="F138" s="5">
        <v>0</v>
      </c>
      <c r="G138" s="5">
        <f t="shared" si="24"/>
        <v>0</v>
      </c>
    </row>
    <row r="139" spans="1:7" ht="10.5" hidden="1" thickBot="1" x14ac:dyDescent="0.4">
      <c r="A139" s="12"/>
      <c r="B139" s="5" t="s">
        <v>10</v>
      </c>
      <c r="C139" s="5"/>
      <c r="D139" s="5"/>
      <c r="E139" s="5"/>
      <c r="F139" s="5"/>
      <c r="G139" s="5"/>
    </row>
    <row r="140" spans="1:7" ht="10.5" hidden="1" thickBot="1" x14ac:dyDescent="0.4">
      <c r="A140" s="100" t="s">
        <v>83</v>
      </c>
      <c r="B140" s="114"/>
      <c r="C140" s="114"/>
      <c r="D140" s="114"/>
      <c r="E140" s="114"/>
      <c r="F140" s="101"/>
      <c r="G140" s="5">
        <f>SUM(G137:G139)</f>
        <v>0</v>
      </c>
    </row>
    <row r="141" spans="1:7" ht="10.5" hidden="1" thickBot="1" x14ac:dyDescent="0.4">
      <c r="A141" s="8" t="str">
        <f>'PI skaičiuoklė'!C54</f>
        <v>Veiksmas B3</v>
      </c>
      <c r="B141" s="36"/>
      <c r="C141" s="36"/>
      <c r="D141" s="36"/>
      <c r="E141" s="36"/>
      <c r="F141" s="36"/>
      <c r="G141" s="36"/>
    </row>
    <row r="142" spans="1:7" ht="10.5" hidden="1" thickBot="1" x14ac:dyDescent="0.4">
      <c r="A142" s="24"/>
      <c r="B142" s="5" t="s">
        <v>177</v>
      </c>
      <c r="C142" s="5">
        <v>0</v>
      </c>
      <c r="D142" s="5">
        <v>0</v>
      </c>
      <c r="E142" s="5">
        <v>0</v>
      </c>
      <c r="F142" s="5">
        <v>0</v>
      </c>
      <c r="G142" s="5">
        <f>+C142*D142*E142*F142</f>
        <v>0</v>
      </c>
    </row>
    <row r="143" spans="1:7" ht="10.5" hidden="1" thickBot="1" x14ac:dyDescent="0.4">
      <c r="A143" s="12"/>
      <c r="B143" s="5" t="s">
        <v>178</v>
      </c>
      <c r="C143" s="5">
        <v>0</v>
      </c>
      <c r="D143" s="5">
        <v>0</v>
      </c>
      <c r="E143" s="5">
        <v>0</v>
      </c>
      <c r="F143" s="5">
        <v>0</v>
      </c>
      <c r="G143" s="5">
        <f t="shared" ref="G143" si="25">+C143*D143*E143*F143</f>
        <v>0</v>
      </c>
    </row>
    <row r="144" spans="1:7" ht="10.5" hidden="1" thickBot="1" x14ac:dyDescent="0.4">
      <c r="A144" s="12"/>
      <c r="B144" s="5" t="s">
        <v>10</v>
      </c>
      <c r="C144" s="5"/>
      <c r="D144" s="5"/>
      <c r="E144" s="5"/>
      <c r="F144" s="5"/>
      <c r="G144" s="5"/>
    </row>
    <row r="145" spans="1:9" ht="10.5" hidden="1" thickBot="1" x14ac:dyDescent="0.4">
      <c r="A145" s="100" t="s">
        <v>176</v>
      </c>
      <c r="B145" s="114"/>
      <c r="C145" s="114"/>
      <c r="D145" s="114"/>
      <c r="E145" s="114"/>
      <c r="F145" s="101"/>
      <c r="G145" s="5">
        <f>SUM(G142:G144)</f>
        <v>0</v>
      </c>
    </row>
    <row r="146" spans="1:9" ht="10.5" thickBot="1" x14ac:dyDescent="0.4">
      <c r="A146" s="102" t="s">
        <v>84</v>
      </c>
      <c r="B146" s="115"/>
      <c r="C146" s="115"/>
      <c r="D146" s="115"/>
      <c r="E146" s="115"/>
      <c r="F146" s="103"/>
      <c r="G146" s="25">
        <f>SUM(G135,G140,G145)</f>
        <v>0</v>
      </c>
    </row>
    <row r="147" spans="1:9" ht="82.5" customHeight="1" thickBot="1" x14ac:dyDescent="0.4">
      <c r="A147" s="22" t="str">
        <f>'PI skaičiuoklė'!B57</f>
        <v>ALĮ 10 str. 5 dalies pakeitimas - Įpareigojimas drausti atsiskaityti grynaisiais pinigais patalpose, kuriose organizuojami lošimai.  (ALĮ projekto 32 straipsnio 9 dalyje siūloma nustatyti, kad B kategorijos automatų, kuriais lošiama į automatus įmetus metalinius pinigus, naudojimas nutraukiamas ne vėliau kaip 2029 m. gruodžio 31 d.)</v>
      </c>
      <c r="B147" s="4"/>
      <c r="C147" s="4"/>
      <c r="D147" s="4"/>
      <c r="E147" s="4"/>
      <c r="F147" s="4"/>
      <c r="G147" s="4"/>
    </row>
    <row r="148" spans="1:9" ht="42.75" customHeight="1" thickBot="1" x14ac:dyDescent="0.4">
      <c r="A148" s="8" t="str">
        <f>'PI skaičiuoklė'!C58</f>
        <v xml:space="preserve">Veiksmas C1 - Techninės įrangos įsigyjimas/atnaujinimas (kasos įranga, kortelių skaitytuvai) </v>
      </c>
      <c r="B148" s="4"/>
      <c r="C148" s="4"/>
      <c r="D148" s="4"/>
      <c r="E148" s="4"/>
      <c r="F148" s="4"/>
      <c r="G148" s="4"/>
    </row>
    <row r="149" spans="1:9" ht="10.5" thickBot="1" x14ac:dyDescent="0.4">
      <c r="A149" s="24"/>
      <c r="B149" s="5" t="s">
        <v>263</v>
      </c>
      <c r="C149" s="5">
        <v>0</v>
      </c>
      <c r="D149" s="5">
        <v>0</v>
      </c>
      <c r="E149" s="5">
        <v>0</v>
      </c>
      <c r="F149" s="5">
        <v>0</v>
      </c>
      <c r="G149" s="5">
        <f t="shared" ref="G149:G150" si="26">+C149*D149*E149*F149</f>
        <v>0</v>
      </c>
    </row>
    <row r="150" spans="1:9" ht="10.5" thickBot="1" x14ac:dyDescent="0.4">
      <c r="A150" s="12"/>
      <c r="B150" s="5" t="s">
        <v>145</v>
      </c>
      <c r="C150" s="5">
        <v>0</v>
      </c>
      <c r="D150" s="5">
        <v>0</v>
      </c>
      <c r="E150" s="5">
        <v>0</v>
      </c>
      <c r="F150" s="5">
        <v>0</v>
      </c>
      <c r="G150" s="5">
        <f t="shared" si="26"/>
        <v>0</v>
      </c>
    </row>
    <row r="151" spans="1:9" ht="10.5" thickBot="1" x14ac:dyDescent="0.4">
      <c r="A151" s="12"/>
      <c r="B151" s="5" t="s">
        <v>10</v>
      </c>
      <c r="C151" s="5"/>
      <c r="D151" s="5"/>
      <c r="E151" s="5"/>
      <c r="F151" s="5"/>
      <c r="G151" s="5"/>
    </row>
    <row r="152" spans="1:9" ht="10.5" thickBot="1" x14ac:dyDescent="0.4">
      <c r="A152" s="100" t="s">
        <v>148</v>
      </c>
      <c r="B152" s="114"/>
      <c r="C152" s="114"/>
      <c r="D152" s="114"/>
      <c r="E152" s="114"/>
      <c r="F152" s="101"/>
      <c r="G152" s="5">
        <f>SUM(G149:G151)</f>
        <v>0</v>
      </c>
    </row>
    <row r="153" spans="1:9" ht="30.5" thickBot="1" x14ac:dyDescent="0.4">
      <c r="A153" s="8" t="str">
        <f>'PI skaičiuoklė'!C59</f>
        <v>Veiksmas C2 - Apskaitos ir mokėjimų sistemų pritaikymas (komisiniai, banko paslaugos)</v>
      </c>
      <c r="B153" s="4"/>
      <c r="C153" s="4"/>
      <c r="D153" s="4"/>
      <c r="E153" s="4"/>
      <c r="F153" s="4"/>
      <c r="G153" s="4"/>
    </row>
    <row r="154" spans="1:9" ht="23.25" customHeight="1" thickBot="1" x14ac:dyDescent="0.4">
      <c r="A154" s="24"/>
      <c r="B154" s="5" t="s">
        <v>310</v>
      </c>
      <c r="C154" s="5">
        <v>1</v>
      </c>
      <c r="D154" s="5">
        <v>14.11</v>
      </c>
      <c r="E154" s="10">
        <v>40</v>
      </c>
      <c r="F154" s="5">
        <v>1</v>
      </c>
      <c r="G154" s="5">
        <f t="shared" ref="G154:G157" si="27">+C154*D154*E154*F154</f>
        <v>564.4</v>
      </c>
      <c r="H154" s="47"/>
      <c r="I154" s="43"/>
    </row>
    <row r="155" spans="1:9" ht="31.5" customHeight="1" thickBot="1" x14ac:dyDescent="0.4">
      <c r="A155" s="12"/>
      <c r="B155" s="5" t="s">
        <v>311</v>
      </c>
      <c r="C155" s="5">
        <v>1</v>
      </c>
      <c r="D155" s="5">
        <v>25.11</v>
      </c>
      <c r="E155" s="5">
        <v>80</v>
      </c>
      <c r="F155" s="5">
        <v>1</v>
      </c>
      <c r="G155" s="5">
        <f t="shared" si="27"/>
        <v>2008.8</v>
      </c>
    </row>
    <row r="156" spans="1:9" ht="39" customHeight="1" thickBot="1" x14ac:dyDescent="0.4">
      <c r="A156" s="12"/>
      <c r="B156" s="10" t="s">
        <v>366</v>
      </c>
      <c r="C156" s="10">
        <v>29</v>
      </c>
      <c r="D156" s="5">
        <v>22.07</v>
      </c>
      <c r="E156" s="5">
        <v>2</v>
      </c>
      <c r="F156" s="5">
        <v>1</v>
      </c>
      <c r="G156" s="5">
        <f t="shared" si="27"/>
        <v>1280.06</v>
      </c>
      <c r="H156" s="79"/>
      <c r="I156" s="43"/>
    </row>
    <row r="157" spans="1:9" ht="21" customHeight="1" thickBot="1" x14ac:dyDescent="0.4">
      <c r="A157" s="60"/>
      <c r="B157" s="59" t="s">
        <v>340</v>
      </c>
      <c r="C157" s="73">
        <v>1</v>
      </c>
      <c r="D157" s="73">
        <v>22.59</v>
      </c>
      <c r="E157" s="73">
        <v>3</v>
      </c>
      <c r="F157" s="73">
        <v>1</v>
      </c>
      <c r="G157" s="5">
        <f t="shared" si="27"/>
        <v>67.77</v>
      </c>
    </row>
    <row r="158" spans="1:9" ht="10.5" thickBot="1" x14ac:dyDescent="0.4">
      <c r="A158" s="100" t="s">
        <v>149</v>
      </c>
      <c r="B158" s="114"/>
      <c r="C158" s="114"/>
      <c r="D158" s="114"/>
      <c r="E158" s="114"/>
      <c r="F158" s="101"/>
      <c r="G158" s="10">
        <f>SUM(G154:G157)</f>
        <v>3921.0299999999997</v>
      </c>
      <c r="I158" s="43"/>
    </row>
    <row r="159" spans="1:9" ht="40.5" thickBot="1" x14ac:dyDescent="0.4">
      <c r="A159" s="8" t="str">
        <f>'PI skaičiuoklė'!C60</f>
        <v>Veiksmas C3 - Lošimo įrenginių pritaikymas, atnaujinimas, naujų įsigyjimas (B kategorijos lošimo automatai)</v>
      </c>
      <c r="B159" s="36"/>
      <c r="C159" s="36"/>
      <c r="D159" s="36"/>
      <c r="E159" s="36"/>
      <c r="F159" s="36"/>
      <c r="G159" s="36"/>
    </row>
    <row r="160" spans="1:9" ht="10.5" thickBot="1" x14ac:dyDescent="0.4">
      <c r="A160" s="24"/>
      <c r="B160" s="5" t="s">
        <v>184</v>
      </c>
      <c r="C160" s="5">
        <v>0</v>
      </c>
      <c r="D160" s="5">
        <v>0</v>
      </c>
      <c r="E160" s="5">
        <v>0</v>
      </c>
      <c r="F160" s="5">
        <v>0</v>
      </c>
      <c r="G160" s="5">
        <f>+C160*D160*E160*F160</f>
        <v>0</v>
      </c>
    </row>
    <row r="161" spans="1:10" ht="10.5" thickBot="1" x14ac:dyDescent="0.4">
      <c r="A161" s="12"/>
      <c r="B161" s="5" t="s">
        <v>185</v>
      </c>
      <c r="C161" s="5">
        <v>0</v>
      </c>
      <c r="D161" s="5">
        <v>0</v>
      </c>
      <c r="E161" s="5">
        <v>0</v>
      </c>
      <c r="F161" s="5">
        <v>0</v>
      </c>
      <c r="G161" s="5">
        <f t="shared" ref="G161" si="28">+C161*D161*E161*F161</f>
        <v>0</v>
      </c>
    </row>
    <row r="162" spans="1:10" ht="10.5" thickBot="1" x14ac:dyDescent="0.4">
      <c r="A162" s="12"/>
      <c r="B162" s="5" t="s">
        <v>10</v>
      </c>
      <c r="C162" s="5"/>
      <c r="D162" s="5"/>
      <c r="E162" s="5"/>
      <c r="F162" s="5"/>
      <c r="G162" s="5"/>
    </row>
    <row r="163" spans="1:10" ht="10.5" thickBot="1" x14ac:dyDescent="0.4">
      <c r="A163" s="100" t="s">
        <v>186</v>
      </c>
      <c r="B163" s="114"/>
      <c r="C163" s="114"/>
      <c r="D163" s="114"/>
      <c r="E163" s="114"/>
      <c r="F163" s="101"/>
      <c r="G163" s="5">
        <f>SUM(G160:G162)</f>
        <v>0</v>
      </c>
    </row>
    <row r="164" spans="1:10" ht="10.5" thickBot="1" x14ac:dyDescent="0.4">
      <c r="A164" s="102" t="s">
        <v>158</v>
      </c>
      <c r="B164" s="115"/>
      <c r="C164" s="115"/>
      <c r="D164" s="115"/>
      <c r="E164" s="115"/>
      <c r="F164" s="103"/>
      <c r="G164" s="25">
        <f>SUM(G152,G158,G163)</f>
        <v>3921.0299999999997</v>
      </c>
    </row>
    <row r="165" spans="1:10" ht="152.4" customHeight="1" thickBot="1" x14ac:dyDescent="0.4">
      <c r="A165" s="22" t="str">
        <f>'PI skaičiuoklė'!B63</f>
        <v>ALĮ papildomas nauju „105 straipsniu. 105 straipsnis, pagal kurio 1 ir 2 dalis siūloma nustatyti įpareigojimai (reikalavimai), kad ūkio subjektai turės išduoti lošėjo korteles, kurių techninius reikalavimus nustatys priežiūros tarnyba, bei jas ženklinti unikaliu numeriu  ir registruoti Priežiūros tarnybos nustatyta tvarka taip pat 105 straipsnio 3 punktas įpareigotų turėti akredituotos įstaigos išduotą sertifikatą, kuriuo patvirtinama, kad jo išduodama kortelė atitinka šiame įstatyme ir Priežiūros tarnybos jai nustatytus techninius reikalavimus.</v>
      </c>
      <c r="B165" s="4"/>
      <c r="C165" s="4"/>
      <c r="D165" s="4"/>
      <c r="E165" s="4"/>
      <c r="F165" s="4"/>
      <c r="G165" s="4"/>
    </row>
    <row r="166" spans="1:10" ht="45" customHeight="1" thickBot="1" x14ac:dyDescent="0.4">
      <c r="A166" s="38" t="str">
        <f>'PI skaičiuoklė'!C64</f>
        <v>Veiksmas D1 - Lošėjo kortelės išdavimas, registravimas</v>
      </c>
      <c r="B166" s="10"/>
      <c r="C166" s="10"/>
      <c r="D166" s="10"/>
      <c r="E166" s="10"/>
      <c r="F166" s="10"/>
      <c r="G166" s="10"/>
    </row>
    <row r="167" spans="1:10" ht="114" customHeight="1" thickBot="1" x14ac:dyDescent="0.4">
      <c r="A167" s="66"/>
      <c r="B167" s="10" t="s">
        <v>346</v>
      </c>
      <c r="C167" s="10">
        <v>20</v>
      </c>
      <c r="D167" s="10">
        <v>9.5</v>
      </c>
      <c r="E167" s="10">
        <v>205</v>
      </c>
      <c r="F167" s="10">
        <v>1</v>
      </c>
      <c r="G167" s="10">
        <f t="shared" ref="G167" si="29">+C167*D167*E167*F167</f>
        <v>38950</v>
      </c>
      <c r="H167" s="47" t="s">
        <v>371</v>
      </c>
      <c r="I167" s="43"/>
    </row>
    <row r="168" spans="1:10" ht="21.65" customHeight="1" thickBot="1" x14ac:dyDescent="0.4">
      <c r="A168" s="67"/>
      <c r="B168" s="10"/>
      <c r="C168" s="10"/>
      <c r="D168" s="10"/>
      <c r="E168" s="10"/>
      <c r="F168" s="10"/>
      <c r="G168" s="10"/>
      <c r="I168" s="77"/>
      <c r="J168" s="46"/>
    </row>
    <row r="169" spans="1:10" ht="10.5" thickBot="1" x14ac:dyDescent="0.4">
      <c r="A169" s="67"/>
      <c r="B169" s="10" t="s">
        <v>10</v>
      </c>
      <c r="C169" s="10"/>
      <c r="D169" s="10"/>
      <c r="E169" s="10"/>
      <c r="F169" s="10"/>
      <c r="G169" s="10"/>
    </row>
    <row r="170" spans="1:10" ht="10.5" thickBot="1" x14ac:dyDescent="0.4">
      <c r="A170" s="104" t="s">
        <v>151</v>
      </c>
      <c r="B170" s="125"/>
      <c r="C170" s="125"/>
      <c r="D170" s="125"/>
      <c r="E170" s="125"/>
      <c r="F170" s="105"/>
      <c r="G170" s="10">
        <f>SUM(G167:G169)</f>
        <v>38950</v>
      </c>
    </row>
    <row r="171" spans="1:10" ht="38.25" customHeight="1" thickBot="1" x14ac:dyDescent="0.4">
      <c r="A171" s="38" t="str">
        <f>'PI skaičiuoklė'!C65</f>
        <v>Veiksmas D2 - Lošėjo kortelės sertifikavimas</v>
      </c>
      <c r="B171" s="10"/>
      <c r="C171" s="10"/>
      <c r="D171" s="10"/>
      <c r="E171" s="10"/>
      <c r="F171" s="10"/>
      <c r="G171" s="10"/>
    </row>
    <row r="172" spans="1:10" ht="53.25" customHeight="1" thickBot="1" x14ac:dyDescent="0.4">
      <c r="A172" s="66"/>
      <c r="B172" s="10" t="s">
        <v>364</v>
      </c>
      <c r="C172" s="10">
        <v>1</v>
      </c>
      <c r="D172" s="10">
        <v>22.02</v>
      </c>
      <c r="E172" s="10">
        <v>16</v>
      </c>
      <c r="F172" s="10">
        <v>1</v>
      </c>
      <c r="G172" s="10">
        <f t="shared" ref="G172" si="30">+C172*D172*E172*F172</f>
        <v>352.32</v>
      </c>
      <c r="I172" s="77"/>
      <c r="J172" s="46"/>
    </row>
    <row r="173" spans="1:10" ht="10.5" thickBot="1" x14ac:dyDescent="0.4">
      <c r="A173" s="67"/>
      <c r="B173" s="10" t="s">
        <v>157</v>
      </c>
      <c r="C173" s="10">
        <v>0</v>
      </c>
      <c r="D173" s="10">
        <v>0</v>
      </c>
      <c r="E173" s="10">
        <v>0</v>
      </c>
      <c r="F173" s="10">
        <v>0</v>
      </c>
      <c r="G173" s="10">
        <f t="shared" ref="G173" si="31">+C173*D173*E173*F173</f>
        <v>0</v>
      </c>
    </row>
    <row r="174" spans="1:10" ht="14.4" customHeight="1" thickBot="1" x14ac:dyDescent="0.4">
      <c r="A174" s="67"/>
      <c r="B174" s="10" t="s">
        <v>10</v>
      </c>
      <c r="C174" s="10"/>
      <c r="D174" s="10"/>
      <c r="E174" s="10"/>
      <c r="F174" s="10"/>
      <c r="G174" s="10"/>
    </row>
    <row r="175" spans="1:10" ht="22.25" customHeight="1" thickBot="1" x14ac:dyDescent="0.4">
      <c r="A175" s="104" t="s">
        <v>152</v>
      </c>
      <c r="B175" s="125"/>
      <c r="C175" s="125"/>
      <c r="D175" s="125"/>
      <c r="E175" s="125"/>
      <c r="F175" s="105"/>
      <c r="G175" s="10">
        <f>SUM(G172:G174)</f>
        <v>352.32</v>
      </c>
    </row>
    <row r="176" spans="1:10" ht="10.5" hidden="1" thickBot="1" x14ac:dyDescent="0.4">
      <c r="A176" s="38">
        <f>'PI skaičiuoklė'!C66</f>
        <v>0</v>
      </c>
      <c r="B176" s="10"/>
      <c r="C176" s="10"/>
      <c r="D176" s="10"/>
      <c r="E176" s="10"/>
      <c r="F176" s="10"/>
      <c r="G176" s="10"/>
    </row>
    <row r="177" spans="1:9" ht="10.5" hidden="1" thickBot="1" x14ac:dyDescent="0.4">
      <c r="A177" s="66"/>
      <c r="B177" s="10" t="s">
        <v>187</v>
      </c>
      <c r="C177" s="10">
        <v>0</v>
      </c>
      <c r="D177" s="10">
        <v>0</v>
      </c>
      <c r="E177" s="10">
        <v>0</v>
      </c>
      <c r="F177" s="10">
        <v>0</v>
      </c>
      <c r="G177" s="10">
        <f>+C177*D177*E177*F177</f>
        <v>0</v>
      </c>
    </row>
    <row r="178" spans="1:9" ht="10.5" hidden="1" thickBot="1" x14ac:dyDescent="0.4">
      <c r="A178" s="67"/>
      <c r="B178" s="10" t="s">
        <v>188</v>
      </c>
      <c r="C178" s="10">
        <v>0</v>
      </c>
      <c r="D178" s="10">
        <v>0</v>
      </c>
      <c r="E178" s="10">
        <v>0</v>
      </c>
      <c r="F178" s="10">
        <v>0</v>
      </c>
      <c r="G178" s="10">
        <f t="shared" ref="G178" si="32">+C178*D178*E178*F178</f>
        <v>0</v>
      </c>
    </row>
    <row r="179" spans="1:9" ht="10.5" hidden="1" thickBot="1" x14ac:dyDescent="0.4">
      <c r="A179" s="67"/>
      <c r="B179" s="10" t="s">
        <v>10</v>
      </c>
      <c r="C179" s="10"/>
      <c r="D179" s="10"/>
      <c r="E179" s="10"/>
      <c r="F179" s="10"/>
      <c r="G179" s="10"/>
    </row>
    <row r="180" spans="1:9" ht="10.5" hidden="1" thickBot="1" x14ac:dyDescent="0.4">
      <c r="A180" s="104" t="s">
        <v>189</v>
      </c>
      <c r="B180" s="125"/>
      <c r="C180" s="125"/>
      <c r="D180" s="125"/>
      <c r="E180" s="125"/>
      <c r="F180" s="105"/>
      <c r="G180" s="10">
        <f>SUM(G177:G179)</f>
        <v>0</v>
      </c>
    </row>
    <row r="181" spans="1:9" ht="10.5" thickBot="1" x14ac:dyDescent="0.4">
      <c r="A181" s="106" t="s">
        <v>159</v>
      </c>
      <c r="B181" s="126"/>
      <c r="C181" s="126"/>
      <c r="D181" s="126"/>
      <c r="E181" s="126"/>
      <c r="F181" s="107"/>
      <c r="G181" s="68">
        <f>SUM(G170,G175,G180)</f>
        <v>39302.32</v>
      </c>
    </row>
    <row r="182" spans="1:9" ht="170.5" thickBot="1" x14ac:dyDescent="0.4">
      <c r="A182" s="69" t="str">
        <f>'PI skaičiuoklė'!B69</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82" s="10"/>
      <c r="C182" s="10"/>
      <c r="D182" s="10"/>
      <c r="E182" s="10"/>
      <c r="F182" s="10"/>
      <c r="G182" s="10"/>
    </row>
    <row r="183" spans="1:9" ht="114.75" customHeight="1" thickBot="1" x14ac:dyDescent="0.4">
      <c r="A183" s="38" t="str">
        <f>'PI skaičiuoklė'!C70</f>
        <v>Veiksmas E1 - Lošėjo kortelės funkcionalumo įdiegimas (Antžeminių lošimų organizatoriams): API integracija su LOKIS (užklausos „leidžiama / neleidžiama“), logikos įdiegimas prieš lošimo pradžią, testavimas ir sertifikavimas, vidaus procedūrų atnaujinimas, darbuotojų apmokymas</v>
      </c>
      <c r="B183" s="10"/>
      <c r="C183" s="10"/>
      <c r="D183" s="10"/>
      <c r="E183" s="10"/>
      <c r="F183" s="10"/>
      <c r="G183" s="10"/>
    </row>
    <row r="184" spans="1:9" ht="30" customHeight="1" thickBot="1" x14ac:dyDescent="0.4">
      <c r="A184" s="66"/>
      <c r="B184" s="10" t="s">
        <v>336</v>
      </c>
      <c r="C184" s="10">
        <v>29</v>
      </c>
      <c r="D184" s="10">
        <v>22.07</v>
      </c>
      <c r="E184" s="10">
        <v>4</v>
      </c>
      <c r="F184" s="10">
        <v>1</v>
      </c>
      <c r="G184" s="10">
        <f t="shared" ref="G184:G186" si="33">+C184*D184*E184*F184</f>
        <v>2560.12</v>
      </c>
      <c r="H184" s="46"/>
      <c r="I184" s="43"/>
    </row>
    <row r="185" spans="1:9" ht="20.5" thickBot="1" x14ac:dyDescent="0.4">
      <c r="A185" s="67"/>
      <c r="B185" s="10" t="s">
        <v>321</v>
      </c>
      <c r="C185" s="10">
        <v>1</v>
      </c>
      <c r="D185" s="10">
        <v>25.11</v>
      </c>
      <c r="E185" s="10">
        <v>200</v>
      </c>
      <c r="F185" s="10">
        <v>1</v>
      </c>
      <c r="G185" s="10">
        <f t="shared" si="33"/>
        <v>5022</v>
      </c>
      <c r="H185" s="47"/>
      <c r="I185" s="43"/>
    </row>
    <row r="186" spans="1:9" ht="14.25" customHeight="1" thickBot="1" x14ac:dyDescent="0.4">
      <c r="A186" s="67"/>
      <c r="B186" s="10" t="s">
        <v>323</v>
      </c>
      <c r="C186" s="10">
        <v>1</v>
      </c>
      <c r="D186" s="10">
        <v>22.02</v>
      </c>
      <c r="E186" s="10">
        <v>32</v>
      </c>
      <c r="F186" s="10">
        <v>1</v>
      </c>
      <c r="G186" s="10">
        <f t="shared" si="33"/>
        <v>704.64</v>
      </c>
    </row>
    <row r="187" spans="1:9" ht="10.5" thickBot="1" x14ac:dyDescent="0.4">
      <c r="A187" s="104" t="s">
        <v>164</v>
      </c>
      <c r="B187" s="125"/>
      <c r="C187" s="125"/>
      <c r="D187" s="125"/>
      <c r="E187" s="125"/>
      <c r="F187" s="105"/>
      <c r="G187" s="10">
        <f>SUM(G184:G186)</f>
        <v>8286.76</v>
      </c>
    </row>
    <row r="188" spans="1:9" ht="10.5" hidden="1" thickBot="1" x14ac:dyDescent="0.4">
      <c r="A188" s="38" t="str">
        <f>'PI skaičiuoklė'!C71</f>
        <v>Veiksmas E2</v>
      </c>
      <c r="B188" s="10"/>
      <c r="C188" s="10"/>
      <c r="D188" s="10"/>
      <c r="E188" s="10"/>
      <c r="F188" s="10"/>
      <c r="G188" s="10"/>
    </row>
    <row r="189" spans="1:9" ht="10.5" hidden="1" thickBot="1" x14ac:dyDescent="0.4">
      <c r="A189" s="66"/>
      <c r="B189" s="10" t="s">
        <v>163</v>
      </c>
      <c r="C189" s="10">
        <v>0</v>
      </c>
      <c r="D189" s="10">
        <v>0</v>
      </c>
      <c r="E189" s="10">
        <v>0</v>
      </c>
      <c r="F189" s="10">
        <v>0</v>
      </c>
      <c r="G189" s="10">
        <f t="shared" ref="G189:G190" si="34">+C189*D189*E189*F189</f>
        <v>0</v>
      </c>
    </row>
    <row r="190" spans="1:9" ht="10.5" hidden="1" thickBot="1" x14ac:dyDescent="0.4">
      <c r="A190" s="67"/>
      <c r="B190" s="10" t="s">
        <v>162</v>
      </c>
      <c r="C190" s="10">
        <v>0</v>
      </c>
      <c r="D190" s="10">
        <v>0</v>
      </c>
      <c r="E190" s="10">
        <v>0</v>
      </c>
      <c r="F190" s="10">
        <v>0</v>
      </c>
      <c r="G190" s="10">
        <f t="shared" si="34"/>
        <v>0</v>
      </c>
    </row>
    <row r="191" spans="1:9" ht="10.5" hidden="1" thickBot="1" x14ac:dyDescent="0.4">
      <c r="A191" s="67"/>
      <c r="B191" s="10" t="s">
        <v>10</v>
      </c>
      <c r="C191" s="10"/>
      <c r="D191" s="10"/>
      <c r="E191" s="10"/>
      <c r="F191" s="10"/>
      <c r="G191" s="10"/>
    </row>
    <row r="192" spans="1:9" ht="10.5" hidden="1" thickBot="1" x14ac:dyDescent="0.4">
      <c r="A192" s="104" t="s">
        <v>165</v>
      </c>
      <c r="B192" s="125"/>
      <c r="C192" s="125"/>
      <c r="D192" s="125"/>
      <c r="E192" s="125"/>
      <c r="F192" s="105"/>
      <c r="G192" s="10">
        <f>SUM(G189:G191)</f>
        <v>0</v>
      </c>
    </row>
    <row r="193" spans="1:9" ht="10.5" hidden="1" thickBot="1" x14ac:dyDescent="0.4">
      <c r="A193" s="38" t="str">
        <f>'PI skaičiuoklė'!C72</f>
        <v>Veiksmas E3</v>
      </c>
      <c r="B193" s="10"/>
      <c r="C193" s="10"/>
      <c r="D193" s="10"/>
      <c r="E193" s="10"/>
      <c r="F193" s="10"/>
      <c r="G193" s="10"/>
    </row>
    <row r="194" spans="1:9" ht="10.5" hidden="1" thickBot="1" x14ac:dyDescent="0.4">
      <c r="A194" s="66"/>
      <c r="B194" s="10" t="s">
        <v>190</v>
      </c>
      <c r="C194" s="10">
        <v>0</v>
      </c>
      <c r="D194" s="10">
        <v>0</v>
      </c>
      <c r="E194" s="10">
        <v>0</v>
      </c>
      <c r="F194" s="10">
        <v>0</v>
      </c>
      <c r="G194" s="10">
        <f>+C194*D194*E194*F194</f>
        <v>0</v>
      </c>
    </row>
    <row r="195" spans="1:9" ht="10.5" hidden="1" thickBot="1" x14ac:dyDescent="0.4">
      <c r="A195" s="67"/>
      <c r="B195" s="10" t="s">
        <v>191</v>
      </c>
      <c r="C195" s="10">
        <v>0</v>
      </c>
      <c r="D195" s="10">
        <v>0</v>
      </c>
      <c r="E195" s="10">
        <v>0</v>
      </c>
      <c r="F195" s="10">
        <v>0</v>
      </c>
      <c r="G195" s="10">
        <f t="shared" ref="G195" si="35">+C195*D195*E195*F195</f>
        <v>0</v>
      </c>
    </row>
    <row r="196" spans="1:9" ht="10.5" hidden="1" thickBot="1" x14ac:dyDescent="0.4">
      <c r="A196" s="67"/>
      <c r="B196" s="10" t="s">
        <v>10</v>
      </c>
      <c r="C196" s="10"/>
      <c r="D196" s="10"/>
      <c r="E196" s="10"/>
      <c r="F196" s="10"/>
      <c r="G196" s="10"/>
    </row>
    <row r="197" spans="1:9" ht="10.5" hidden="1" thickBot="1" x14ac:dyDescent="0.4">
      <c r="A197" s="104" t="s">
        <v>192</v>
      </c>
      <c r="B197" s="125"/>
      <c r="C197" s="125"/>
      <c r="D197" s="125"/>
      <c r="E197" s="125"/>
      <c r="F197" s="105"/>
      <c r="G197" s="10">
        <f>SUM(G194:G196)</f>
        <v>0</v>
      </c>
    </row>
    <row r="198" spans="1:9" ht="10.5" thickBot="1" x14ac:dyDescent="0.4">
      <c r="A198" s="106" t="s">
        <v>167</v>
      </c>
      <c r="B198" s="126"/>
      <c r="C198" s="126"/>
      <c r="D198" s="126"/>
      <c r="E198" s="126"/>
      <c r="F198" s="107"/>
      <c r="G198" s="68">
        <f>SUM(G187,G192,G197)</f>
        <v>8286.76</v>
      </c>
    </row>
    <row r="199" spans="1:9" ht="170.5" thickBot="1" x14ac:dyDescent="0.4">
      <c r="A199" s="69" t="str">
        <f>'PI skaičiuoklė'!B75</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99" s="10"/>
      <c r="C199" s="10"/>
      <c r="D199" s="10"/>
      <c r="E199" s="10"/>
      <c r="F199" s="10"/>
      <c r="G199" s="10"/>
    </row>
    <row r="200" spans="1:9" ht="117.75" customHeight="1" thickBot="1" x14ac:dyDescent="0.4">
      <c r="A200" s="38" t="str">
        <f>'PI skaičiuoklė'!C76</f>
        <v>Veiksmas F1 - Lošėjo kortelės funkcionalumo įdiegimas (Nuotolinių lošimų organizatoriams) : API integracija su LOKIS (užklausos „leidžiama / neleidžiama“), logikos įdiegimas prieš lošimo pradžią, testavimas ir sertifikavimas, vidaus procedūrų atnaujinimas, IT integracijos į lošimų platformą.</v>
      </c>
      <c r="B200" s="10"/>
      <c r="C200" s="10"/>
      <c r="D200" s="10"/>
      <c r="E200" s="10"/>
      <c r="F200" s="10"/>
      <c r="G200" s="10"/>
    </row>
    <row r="201" spans="1:9" ht="20.5" thickBot="1" x14ac:dyDescent="0.4">
      <c r="A201" s="66"/>
      <c r="B201" s="10" t="s">
        <v>322</v>
      </c>
      <c r="C201" s="10">
        <v>1</v>
      </c>
      <c r="D201" s="10">
        <v>25.11</v>
      </c>
      <c r="E201" s="10">
        <v>200</v>
      </c>
      <c r="F201" s="10">
        <v>1</v>
      </c>
      <c r="G201" s="10">
        <f t="shared" ref="G201:G202" si="36">+C201*D201*E201*F201</f>
        <v>5022</v>
      </c>
      <c r="H201" s="47"/>
      <c r="I201" s="43"/>
    </row>
    <row r="202" spans="1:9" ht="10.5" thickBot="1" x14ac:dyDescent="0.4">
      <c r="A202" s="67"/>
      <c r="B202" s="10" t="s">
        <v>324</v>
      </c>
      <c r="C202" s="10">
        <v>1</v>
      </c>
      <c r="D202" s="10">
        <v>22.02</v>
      </c>
      <c r="E202" s="10">
        <v>32</v>
      </c>
      <c r="F202" s="10">
        <v>1</v>
      </c>
      <c r="G202" s="10">
        <f t="shared" si="36"/>
        <v>704.64</v>
      </c>
    </row>
    <row r="203" spans="1:9" ht="10.5" thickBot="1" x14ac:dyDescent="0.4">
      <c r="A203" s="67"/>
      <c r="B203" s="10" t="s">
        <v>10</v>
      </c>
      <c r="C203" s="10"/>
      <c r="D203" s="10"/>
      <c r="E203" s="10"/>
      <c r="F203" s="10"/>
      <c r="G203" s="10"/>
    </row>
    <row r="204" spans="1:9" ht="10.5" thickBot="1" x14ac:dyDescent="0.4">
      <c r="A204" s="104" t="s">
        <v>172</v>
      </c>
      <c r="B204" s="125"/>
      <c r="C204" s="125"/>
      <c r="D204" s="125"/>
      <c r="E204" s="125"/>
      <c r="F204" s="105"/>
      <c r="G204" s="10">
        <f>SUM(G201:G203)</f>
        <v>5726.64</v>
      </c>
    </row>
    <row r="205" spans="1:9" ht="10.5" hidden="1" thickBot="1" x14ac:dyDescent="0.4">
      <c r="A205" s="38" t="str">
        <f>'PI skaičiuoklė'!C77</f>
        <v>Veiksmas F2</v>
      </c>
      <c r="B205" s="10"/>
      <c r="C205" s="10"/>
      <c r="D205" s="10"/>
      <c r="E205" s="10"/>
      <c r="F205" s="10"/>
      <c r="G205" s="10"/>
    </row>
    <row r="206" spans="1:9" ht="10.5" hidden="1" thickBot="1" x14ac:dyDescent="0.4">
      <c r="A206" s="66"/>
      <c r="B206" s="10" t="s">
        <v>170</v>
      </c>
      <c r="C206" s="10">
        <v>0</v>
      </c>
      <c r="D206" s="10">
        <v>0</v>
      </c>
      <c r="E206" s="10">
        <v>0</v>
      </c>
      <c r="F206" s="10">
        <v>0</v>
      </c>
      <c r="G206" s="10">
        <f t="shared" ref="G206:G207" si="37">+C206*D206*E206*F206</f>
        <v>0</v>
      </c>
    </row>
    <row r="207" spans="1:9" ht="10.5" hidden="1" thickBot="1" x14ac:dyDescent="0.4">
      <c r="A207" s="67"/>
      <c r="B207" s="10" t="s">
        <v>171</v>
      </c>
      <c r="C207" s="10">
        <v>0</v>
      </c>
      <c r="D207" s="10">
        <v>0</v>
      </c>
      <c r="E207" s="10">
        <v>0</v>
      </c>
      <c r="F207" s="10">
        <v>0</v>
      </c>
      <c r="G207" s="10">
        <f t="shared" si="37"/>
        <v>0</v>
      </c>
    </row>
    <row r="208" spans="1:9" ht="10.5" hidden="1" thickBot="1" x14ac:dyDescent="0.4">
      <c r="A208" s="67"/>
      <c r="B208" s="10" t="s">
        <v>10</v>
      </c>
      <c r="C208" s="10"/>
      <c r="D208" s="10"/>
      <c r="E208" s="10"/>
      <c r="F208" s="10"/>
      <c r="G208" s="10"/>
    </row>
    <row r="209" spans="1:7" ht="10.5" hidden="1" thickBot="1" x14ac:dyDescent="0.4">
      <c r="A209" s="104" t="s">
        <v>173</v>
      </c>
      <c r="B209" s="125"/>
      <c r="C209" s="125"/>
      <c r="D209" s="125"/>
      <c r="E209" s="125"/>
      <c r="F209" s="105"/>
      <c r="G209" s="10">
        <f>SUM(G206:G208)</f>
        <v>0</v>
      </c>
    </row>
    <row r="210" spans="1:7" ht="10.5" hidden="1" thickBot="1" x14ac:dyDescent="0.4">
      <c r="A210" s="38" t="str">
        <f>'PI skaičiuoklė'!C78</f>
        <v>Veiksmas F3</v>
      </c>
      <c r="B210" s="10"/>
      <c r="C210" s="10"/>
      <c r="D210" s="10"/>
      <c r="E210" s="10"/>
      <c r="F210" s="10"/>
      <c r="G210" s="10"/>
    </row>
    <row r="211" spans="1:7" ht="10.5" hidden="1" thickBot="1" x14ac:dyDescent="0.4">
      <c r="A211" s="66"/>
      <c r="B211" s="10" t="s">
        <v>181</v>
      </c>
      <c r="C211" s="10">
        <v>0</v>
      </c>
      <c r="D211" s="10">
        <v>0</v>
      </c>
      <c r="E211" s="10">
        <v>0</v>
      </c>
      <c r="F211" s="10">
        <v>0</v>
      </c>
      <c r="G211" s="10">
        <f>+C211*D211*E211*F211</f>
        <v>0</v>
      </c>
    </row>
    <row r="212" spans="1:7" ht="10.5" hidden="1" thickBot="1" x14ac:dyDescent="0.4">
      <c r="A212" s="67"/>
      <c r="B212" s="10" t="s">
        <v>182</v>
      </c>
      <c r="C212" s="10">
        <v>0</v>
      </c>
      <c r="D212" s="10">
        <v>0</v>
      </c>
      <c r="E212" s="10">
        <v>0</v>
      </c>
      <c r="F212" s="10">
        <v>0</v>
      </c>
      <c r="G212" s="10">
        <f t="shared" ref="G212" si="38">+C212*D212*E212*F212</f>
        <v>0</v>
      </c>
    </row>
    <row r="213" spans="1:7" ht="10.5" hidden="1" thickBot="1" x14ac:dyDescent="0.4">
      <c r="A213" s="67"/>
      <c r="B213" s="10" t="s">
        <v>10</v>
      </c>
      <c r="C213" s="10"/>
      <c r="D213" s="10"/>
      <c r="E213" s="10"/>
      <c r="F213" s="10"/>
      <c r="G213" s="10"/>
    </row>
    <row r="214" spans="1:7" ht="10.5" hidden="1" thickBot="1" x14ac:dyDescent="0.4">
      <c r="A214" s="104" t="s">
        <v>183</v>
      </c>
      <c r="B214" s="125"/>
      <c r="C214" s="125"/>
      <c r="D214" s="125"/>
      <c r="E214" s="125"/>
      <c r="F214" s="105"/>
      <c r="G214" s="10">
        <f>SUM(G211:G213)</f>
        <v>0</v>
      </c>
    </row>
    <row r="215" spans="1:7" ht="10.5" thickBot="1" x14ac:dyDescent="0.4">
      <c r="A215" s="106" t="s">
        <v>174</v>
      </c>
      <c r="B215" s="126"/>
      <c r="C215" s="126"/>
      <c r="D215" s="126"/>
      <c r="E215" s="126"/>
      <c r="F215" s="107"/>
      <c r="G215" s="68">
        <f>SUM(G204,G209,G214)</f>
        <v>5726.64</v>
      </c>
    </row>
    <row r="216" spans="1:7" ht="128.4" customHeight="1" thickBot="1" x14ac:dyDescent="0.4">
      <c r="A216" s="3" t="s">
        <v>379</v>
      </c>
      <c r="B216" s="4"/>
      <c r="C216" s="4"/>
      <c r="D216" s="4"/>
      <c r="E216" s="4"/>
      <c r="F216" s="4"/>
      <c r="G216" s="4"/>
    </row>
    <row r="217" spans="1:7" ht="27" customHeight="1" thickBot="1" x14ac:dyDescent="0.4">
      <c r="A217" s="6" t="s">
        <v>309</v>
      </c>
      <c r="B217" s="4"/>
      <c r="C217" s="4"/>
      <c r="D217" s="4"/>
      <c r="E217" s="4"/>
      <c r="F217" s="4"/>
      <c r="G217" s="4"/>
    </row>
    <row r="218" spans="1:7" ht="19.25" customHeight="1" thickBot="1" x14ac:dyDescent="0.4">
      <c r="A218" s="24"/>
      <c r="B218" s="5" t="s">
        <v>348</v>
      </c>
      <c r="C218" s="5">
        <v>1</v>
      </c>
      <c r="D218" s="5">
        <v>22.59</v>
      </c>
      <c r="E218" s="5">
        <v>8</v>
      </c>
      <c r="F218" s="5">
        <v>1</v>
      </c>
      <c r="G218" s="5">
        <f>+C218*D218*E218*F218</f>
        <v>180.72</v>
      </c>
    </row>
    <row r="219" spans="1:7" ht="26.4" customHeight="1" thickBot="1" x14ac:dyDescent="0.4">
      <c r="A219" s="24"/>
      <c r="B219" s="5" t="s">
        <v>380</v>
      </c>
      <c r="C219" s="5">
        <v>1</v>
      </c>
      <c r="D219" s="5">
        <v>14.11</v>
      </c>
      <c r="E219" s="5">
        <v>8</v>
      </c>
      <c r="F219" s="5">
        <v>1</v>
      </c>
      <c r="G219" s="5">
        <f t="shared" ref="G219" si="39">+C219*D219*E219*F219</f>
        <v>112.88</v>
      </c>
    </row>
    <row r="220" spans="1:7" ht="17.399999999999999" customHeight="1" thickBot="1" x14ac:dyDescent="0.4">
      <c r="A220" s="12"/>
      <c r="B220" s="5"/>
      <c r="C220" s="5"/>
      <c r="D220" s="5"/>
      <c r="E220" s="5"/>
      <c r="F220" s="5"/>
      <c r="G220" s="5"/>
    </row>
    <row r="221" spans="1:7" ht="10.5" hidden="1" thickBot="1" x14ac:dyDescent="0.4">
      <c r="A221" s="12"/>
      <c r="B221" s="5" t="s">
        <v>10</v>
      </c>
      <c r="C221" s="5"/>
      <c r="D221" s="5"/>
      <c r="E221" s="5"/>
      <c r="F221" s="5"/>
      <c r="G221" s="5"/>
    </row>
    <row r="222" spans="1:7" ht="10.5" hidden="1" thickBot="1" x14ac:dyDescent="0.4">
      <c r="A222" s="100" t="s">
        <v>319</v>
      </c>
      <c r="B222" s="114"/>
      <c r="C222" s="114"/>
      <c r="D222" s="114"/>
      <c r="E222" s="114"/>
      <c r="F222" s="101"/>
      <c r="G222" s="5">
        <v>0</v>
      </c>
    </row>
    <row r="223" spans="1:7" ht="10.5" hidden="1" thickBot="1" x14ac:dyDescent="0.4">
      <c r="A223" s="6" t="s">
        <v>349</v>
      </c>
      <c r="B223" s="4"/>
      <c r="C223" s="4"/>
      <c r="D223" s="4"/>
      <c r="E223" s="4"/>
      <c r="F223" s="4"/>
      <c r="G223" s="4"/>
    </row>
    <row r="224" spans="1:7" ht="10.5" hidden="1" thickBot="1" x14ac:dyDescent="0.4">
      <c r="A224" s="24"/>
      <c r="B224" s="5" t="s">
        <v>314</v>
      </c>
      <c r="C224" s="5">
        <v>0</v>
      </c>
      <c r="D224" s="5">
        <v>0</v>
      </c>
      <c r="E224" s="5">
        <v>0</v>
      </c>
      <c r="F224" s="5">
        <v>0</v>
      </c>
      <c r="G224" s="5">
        <f t="shared" ref="G224:G225" si="40">+C224*D224*E224*F224</f>
        <v>0</v>
      </c>
    </row>
    <row r="225" spans="1:8" ht="10.5" hidden="1" thickBot="1" x14ac:dyDescent="0.4">
      <c r="A225" s="12"/>
      <c r="B225" s="5" t="s">
        <v>315</v>
      </c>
      <c r="C225" s="5">
        <v>0</v>
      </c>
      <c r="D225" s="5">
        <v>0</v>
      </c>
      <c r="E225" s="5">
        <v>0</v>
      </c>
      <c r="F225" s="5">
        <v>0</v>
      </c>
      <c r="G225" s="5">
        <f t="shared" si="40"/>
        <v>0</v>
      </c>
    </row>
    <row r="226" spans="1:8" ht="10.5" hidden="1" thickBot="1" x14ac:dyDescent="0.4">
      <c r="A226" s="12"/>
      <c r="B226" s="5" t="s">
        <v>10</v>
      </c>
      <c r="C226" s="5"/>
      <c r="D226" s="5"/>
      <c r="E226" s="5"/>
      <c r="F226" s="5"/>
      <c r="G226" s="5"/>
    </row>
    <row r="227" spans="1:8" ht="10.5" hidden="1" thickBot="1" x14ac:dyDescent="0.4">
      <c r="A227" s="100" t="s">
        <v>320</v>
      </c>
      <c r="B227" s="114"/>
      <c r="C227" s="114"/>
      <c r="D227" s="114"/>
      <c r="E227" s="114"/>
      <c r="F227" s="101"/>
      <c r="G227" s="5">
        <v>0</v>
      </c>
    </row>
    <row r="228" spans="1:8" ht="10.5" hidden="1" thickBot="1" x14ac:dyDescent="0.4">
      <c r="A228" s="8"/>
      <c r="B228" s="36"/>
      <c r="C228" s="36"/>
      <c r="D228" s="36"/>
      <c r="E228" s="36"/>
      <c r="F228" s="36"/>
      <c r="G228" s="36"/>
    </row>
    <row r="229" spans="1:8" ht="10.5" hidden="1" thickBot="1" x14ac:dyDescent="0.4">
      <c r="A229" s="24"/>
      <c r="B229" s="5" t="s">
        <v>316</v>
      </c>
      <c r="C229" s="5">
        <v>0</v>
      </c>
      <c r="D229" s="5">
        <v>0</v>
      </c>
      <c r="E229" s="5">
        <v>0</v>
      </c>
      <c r="F229" s="5">
        <v>0</v>
      </c>
      <c r="G229" s="5">
        <f>+C229*D229*E229*F229</f>
        <v>0</v>
      </c>
    </row>
    <row r="230" spans="1:8" ht="10.5" hidden="1" thickBot="1" x14ac:dyDescent="0.4">
      <c r="A230" s="12"/>
      <c r="B230" s="5" t="s">
        <v>182</v>
      </c>
      <c r="C230" s="5">
        <v>0</v>
      </c>
      <c r="D230" s="5">
        <v>0</v>
      </c>
      <c r="E230" s="5">
        <v>0</v>
      </c>
      <c r="F230" s="5">
        <v>0</v>
      </c>
      <c r="G230" s="5">
        <f t="shared" ref="G230" si="41">+C230*D230*E230*F230</f>
        <v>0</v>
      </c>
    </row>
    <row r="231" spans="1:8" ht="10.5" hidden="1" thickBot="1" x14ac:dyDescent="0.4">
      <c r="A231" s="12"/>
      <c r="B231" s="5" t="s">
        <v>10</v>
      </c>
      <c r="C231" s="5"/>
      <c r="D231" s="5"/>
      <c r="E231" s="5"/>
      <c r="F231" s="5"/>
      <c r="G231" s="5"/>
    </row>
    <row r="232" spans="1:8" ht="10.5" hidden="1" thickBot="1" x14ac:dyDescent="0.4">
      <c r="A232" s="100" t="s">
        <v>318</v>
      </c>
      <c r="B232" s="114"/>
      <c r="C232" s="114"/>
      <c r="D232" s="114"/>
      <c r="E232" s="114"/>
      <c r="F232" s="101"/>
      <c r="G232" s="5">
        <f>SUM(G229:G231)</f>
        <v>0</v>
      </c>
    </row>
    <row r="233" spans="1:8" ht="10.5" thickBot="1" x14ac:dyDescent="0.4">
      <c r="A233" s="102" t="s">
        <v>317</v>
      </c>
      <c r="B233" s="115"/>
      <c r="C233" s="115"/>
      <c r="D233" s="115"/>
      <c r="E233" s="115"/>
      <c r="F233" s="103"/>
      <c r="G233" s="68">
        <f>SUM(G218,G219,G220)</f>
        <v>293.60000000000002</v>
      </c>
      <c r="H233" s="43"/>
    </row>
  </sheetData>
  <mergeCells count="55">
    <mergeCell ref="A222:F222"/>
    <mergeCell ref="A227:F227"/>
    <mergeCell ref="A232:F232"/>
    <mergeCell ref="A233:F233"/>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40:F140"/>
    <mergeCell ref="A146:F146"/>
    <mergeCell ref="A163:F163"/>
    <mergeCell ref="A104:F104"/>
    <mergeCell ref="A105:F105"/>
    <mergeCell ref="A128:F128"/>
    <mergeCell ref="A145:F145"/>
    <mergeCell ref="A152:F152"/>
    <mergeCell ref="J23:M23"/>
    <mergeCell ref="A209:F209"/>
    <mergeCell ref="A214:F214"/>
    <mergeCell ref="A215:F215"/>
    <mergeCell ref="A181:F181"/>
    <mergeCell ref="A187:F187"/>
    <mergeCell ref="A192:F192"/>
    <mergeCell ref="A197:F197"/>
    <mergeCell ref="A198:F198"/>
    <mergeCell ref="A164:F164"/>
    <mergeCell ref="A170:F170"/>
    <mergeCell ref="A175:F175"/>
    <mergeCell ref="A180:F180"/>
    <mergeCell ref="A204:F204"/>
    <mergeCell ref="A158:F158"/>
    <mergeCell ref="A135:F135"/>
  </mergeCells>
  <pageMargins left="0.70866141732283472" right="0.70866141732283472" top="1.1417322834645669" bottom="0.9448818897637796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G194"/>
  <sheetViews>
    <sheetView zoomScale="85" zoomScaleNormal="85" workbookViewId="0">
      <selection activeCell="I134" sqref="I134"/>
    </sheetView>
  </sheetViews>
  <sheetFormatPr defaultColWidth="8.6328125" defaultRowHeight="10" x14ac:dyDescent="0.35"/>
  <cols>
    <col min="1" max="1" width="34.90625" style="1" customWidth="1"/>
    <col min="2" max="2" width="18.90625" style="1" customWidth="1"/>
    <col min="3" max="3" width="13.453125" style="1" customWidth="1"/>
    <col min="4" max="4" width="26.54296875" style="1" customWidth="1"/>
    <col min="5" max="5" width="54.08984375" style="1" customWidth="1"/>
    <col min="6" max="6" width="41.453125" style="1" customWidth="1"/>
    <col min="7" max="16384" width="8.6328125" style="1"/>
  </cols>
  <sheetData>
    <row r="1" spans="1:4" ht="21.75" customHeight="1" thickBot="1" x14ac:dyDescent="0.4">
      <c r="A1" s="127" t="s">
        <v>61</v>
      </c>
      <c r="B1" s="128"/>
      <c r="C1" s="128"/>
      <c r="D1" s="129"/>
    </row>
    <row r="2" spans="1:4" ht="24.65" customHeight="1" thickBot="1" x14ac:dyDescent="0.4">
      <c r="A2" s="29" t="s">
        <v>87</v>
      </c>
      <c r="B2" s="133" t="s">
        <v>29</v>
      </c>
      <c r="C2" s="134"/>
      <c r="D2" s="30" t="s">
        <v>3</v>
      </c>
    </row>
    <row r="3" spans="1:4" ht="10.5" thickBot="1" x14ac:dyDescent="0.4">
      <c r="A3" s="31">
        <v>1</v>
      </c>
      <c r="B3" s="135">
        <v>2</v>
      </c>
      <c r="C3" s="136"/>
      <c r="D3" s="31">
        <v>3</v>
      </c>
    </row>
    <row r="4" spans="1:4" ht="66.650000000000006" customHeight="1" thickBot="1" x14ac:dyDescent="0.4">
      <c r="A4" s="22" t="str">
        <f>'PI skaičiuoklė'!B6</f>
        <v>ALĮ 18 str. 1 ir 2 d. Įpareigojimas - Pateikti priežiūros institucijai tvirtinimui lošimų organizvaimo reglamentą, jo pakeitimus, papildymus (reglamentą sudaro bendrosios lošimų organizavimo nuostatos ir lošimų taisyklės)</v>
      </c>
      <c r="B4" s="4"/>
      <c r="C4" s="4"/>
      <c r="D4" s="4"/>
    </row>
    <row r="5" spans="1:4" ht="25.25" customHeight="1" thickBot="1" x14ac:dyDescent="0.4">
      <c r="A5" s="8" t="str">
        <f>'PI skaičiuoklė'!C7</f>
        <v>Veiksmas A1  - Dokumentų parengimas ir pateikimas</v>
      </c>
      <c r="B5" s="4"/>
      <c r="C5" s="4"/>
      <c r="D5" s="4"/>
    </row>
    <row r="6" spans="1:4" ht="10.5" thickBot="1" x14ac:dyDescent="0.4">
      <c r="A6" s="12"/>
      <c r="B6" s="5" t="s">
        <v>21</v>
      </c>
      <c r="C6" s="5">
        <v>0</v>
      </c>
      <c r="D6" s="5">
        <f>+C6</f>
        <v>0</v>
      </c>
    </row>
    <row r="7" spans="1:4" ht="10.5" thickBot="1" x14ac:dyDescent="0.4">
      <c r="A7" s="12"/>
      <c r="B7" s="5" t="s">
        <v>22</v>
      </c>
      <c r="C7" s="5">
        <v>0</v>
      </c>
      <c r="D7" s="5">
        <f>+C7</f>
        <v>0</v>
      </c>
    </row>
    <row r="8" spans="1:4" ht="20.149999999999999" customHeight="1" thickBot="1" x14ac:dyDescent="0.4">
      <c r="A8" s="100" t="s">
        <v>30</v>
      </c>
      <c r="B8" s="114"/>
      <c r="C8" s="114"/>
      <c r="D8" s="4">
        <f>SUM(D6:D7)</f>
        <v>0</v>
      </c>
    </row>
    <row r="9" spans="1:4" ht="10.5" thickBot="1" x14ac:dyDescent="0.4">
      <c r="A9" s="8" t="str">
        <f>'PI skaičiuoklė'!C8</f>
        <v>Veiksmas A2</v>
      </c>
      <c r="B9" s="4"/>
      <c r="C9" s="4"/>
      <c r="D9" s="4"/>
    </row>
    <row r="10" spans="1:4" ht="10.5" thickBot="1" x14ac:dyDescent="0.4">
      <c r="A10" s="12"/>
      <c r="B10" s="5" t="s">
        <v>23</v>
      </c>
      <c r="C10" s="5">
        <v>0</v>
      </c>
      <c r="D10" s="5">
        <f>+C10</f>
        <v>0</v>
      </c>
    </row>
    <row r="11" spans="1:4" ht="10.5" thickBot="1" x14ac:dyDescent="0.4">
      <c r="A11" s="12"/>
      <c r="B11" s="5" t="s">
        <v>24</v>
      </c>
      <c r="C11" s="5">
        <v>0</v>
      </c>
      <c r="D11" s="5">
        <f>+C11</f>
        <v>0</v>
      </c>
    </row>
    <row r="12" spans="1:4" ht="10.5" thickBot="1" x14ac:dyDescent="0.4">
      <c r="A12" s="100" t="s">
        <v>31</v>
      </c>
      <c r="B12" s="114"/>
      <c r="C12" s="114"/>
      <c r="D12" s="4">
        <f>SUM(D10:D11)</f>
        <v>0</v>
      </c>
    </row>
    <row r="13" spans="1:4" ht="10.5" thickBot="1" x14ac:dyDescent="0.4">
      <c r="A13" s="8" t="str">
        <f>'PI skaičiuoklė'!C9</f>
        <v>Veiksmas A3</v>
      </c>
      <c r="B13" s="4"/>
      <c r="C13" s="4"/>
      <c r="D13" s="4"/>
    </row>
    <row r="14" spans="1:4" ht="10.5" thickBot="1" x14ac:dyDescent="0.4">
      <c r="A14" s="12"/>
      <c r="B14" s="5" t="s">
        <v>179</v>
      </c>
      <c r="C14" s="5">
        <v>0</v>
      </c>
      <c r="D14" s="5">
        <f>+C14</f>
        <v>0</v>
      </c>
    </row>
    <row r="15" spans="1:4" ht="10.5" thickBot="1" x14ac:dyDescent="0.4">
      <c r="A15" s="12"/>
      <c r="B15" s="5" t="s">
        <v>180</v>
      </c>
      <c r="C15" s="5">
        <v>0</v>
      </c>
      <c r="D15" s="5">
        <f>+C15</f>
        <v>0</v>
      </c>
    </row>
    <row r="16" spans="1:4" ht="20.149999999999999" customHeight="1" thickBot="1" x14ac:dyDescent="0.4">
      <c r="A16" s="100" t="s">
        <v>193</v>
      </c>
      <c r="B16" s="114"/>
      <c r="C16" s="114"/>
      <c r="D16" s="4">
        <f>SUM(D14:D15)</f>
        <v>0</v>
      </c>
    </row>
    <row r="17" spans="1:4" ht="10.5" thickBot="1" x14ac:dyDescent="0.4">
      <c r="A17" s="102" t="s">
        <v>32</v>
      </c>
      <c r="B17" s="115"/>
      <c r="C17" s="115"/>
      <c r="D17" s="4">
        <f>SUM(D8,D12,D16)</f>
        <v>0</v>
      </c>
    </row>
    <row r="18" spans="1:4" ht="55.25" customHeight="1" thickBot="1" x14ac:dyDescent="0.4">
      <c r="A18" s="22" t="str">
        <f>'PI skaičiuoklė'!B12</f>
        <v>ALĮ 16 str. 7 d. Įpareigojimas  – lošimo įrenginių, turinčių sertifikatą, ženklinamas specialiais tapatumo ženklais (toliau – ženklai)</v>
      </c>
      <c r="B18" s="5"/>
      <c r="C18" s="5"/>
      <c r="D18" s="5"/>
    </row>
    <row r="19" spans="1:4" ht="30.5" thickBot="1" x14ac:dyDescent="0.4">
      <c r="A19" s="8" t="str">
        <f>'PI skaičiuoklė'!C13</f>
        <v>Veiksmas B1 – Atvykimas į Lošimų priežiūros tarnybą ir ženklų paėmimas pasirašytinai.</v>
      </c>
      <c r="B19" s="4"/>
      <c r="C19" s="4"/>
      <c r="D19" s="4"/>
    </row>
    <row r="20" spans="1:4" ht="10.5" thickBot="1" x14ac:dyDescent="0.4">
      <c r="A20" s="12"/>
      <c r="B20" s="5" t="s">
        <v>25</v>
      </c>
      <c r="C20" s="5">
        <v>0</v>
      </c>
      <c r="D20" s="5">
        <f>+C20</f>
        <v>0</v>
      </c>
    </row>
    <row r="21" spans="1:4" ht="10.5" thickBot="1" x14ac:dyDescent="0.4">
      <c r="A21" s="12"/>
      <c r="B21" s="5" t="s">
        <v>26</v>
      </c>
      <c r="C21" s="5">
        <v>0</v>
      </c>
      <c r="D21" s="5">
        <f>+C21</f>
        <v>0</v>
      </c>
    </row>
    <row r="22" spans="1:4" ht="10.5" thickBot="1" x14ac:dyDescent="0.4">
      <c r="A22" s="100" t="s">
        <v>33</v>
      </c>
      <c r="B22" s="114"/>
      <c r="C22" s="114"/>
      <c r="D22" s="4">
        <f>SUM(D20:D21)</f>
        <v>0</v>
      </c>
    </row>
    <row r="23" spans="1:4" ht="30.5" thickBot="1" x14ac:dyDescent="0.4">
      <c r="A23" s="8" t="str">
        <f>'PI skaičiuoklė'!C14</f>
        <v>Veiksmas B2 – Ženklų pervežimas į lošimų organizavimo vietą ir lošimo įrenginių ženklinimas.</v>
      </c>
      <c r="B23" s="4"/>
      <c r="C23" s="4"/>
      <c r="D23" s="4"/>
    </row>
    <row r="24" spans="1:4" ht="10.5" thickBot="1" x14ac:dyDescent="0.4">
      <c r="A24" s="12"/>
      <c r="B24" s="5" t="s">
        <v>27</v>
      </c>
      <c r="C24" s="5">
        <v>0</v>
      </c>
      <c r="D24" s="5">
        <f>+C24</f>
        <v>0</v>
      </c>
    </row>
    <row r="25" spans="1:4" ht="10.5" thickBot="1" x14ac:dyDescent="0.4">
      <c r="A25" s="12"/>
      <c r="B25" s="5" t="s">
        <v>28</v>
      </c>
      <c r="C25" s="5">
        <v>0</v>
      </c>
      <c r="D25" s="5">
        <f>+C25</f>
        <v>0</v>
      </c>
    </row>
    <row r="26" spans="1:4" ht="10.5" thickBot="1" x14ac:dyDescent="0.4">
      <c r="A26" s="100" t="s">
        <v>34</v>
      </c>
      <c r="B26" s="114"/>
      <c r="C26" s="114"/>
      <c r="D26" s="4">
        <f>SUM(D24:D25)</f>
        <v>0</v>
      </c>
    </row>
    <row r="27" spans="1:4" ht="10.5" thickBot="1" x14ac:dyDescent="0.4">
      <c r="A27" s="8" t="str">
        <f>'PI skaičiuoklė'!C15</f>
        <v>Veiksmas B3</v>
      </c>
      <c r="B27" s="4"/>
      <c r="C27" s="4"/>
      <c r="D27" s="4"/>
    </row>
    <row r="28" spans="1:4" ht="10.5" thickBot="1" x14ac:dyDescent="0.4">
      <c r="A28" s="12"/>
      <c r="B28" s="5" t="s">
        <v>177</v>
      </c>
      <c r="C28" s="5">
        <v>0</v>
      </c>
      <c r="D28" s="5">
        <f>+C28</f>
        <v>0</v>
      </c>
    </row>
    <row r="29" spans="1:4" ht="10.5" thickBot="1" x14ac:dyDescent="0.4">
      <c r="A29" s="12"/>
      <c r="B29" s="5" t="s">
        <v>178</v>
      </c>
      <c r="C29" s="5">
        <v>0</v>
      </c>
      <c r="D29" s="5">
        <f>+C29</f>
        <v>0</v>
      </c>
    </row>
    <row r="30" spans="1:4" ht="20.149999999999999" customHeight="1" thickBot="1" x14ac:dyDescent="0.4">
      <c r="A30" s="100" t="s">
        <v>194</v>
      </c>
      <c r="B30" s="114"/>
      <c r="C30" s="114"/>
      <c r="D30" s="4">
        <f>SUM(D28:D29)</f>
        <v>0</v>
      </c>
    </row>
    <row r="31" spans="1:4" ht="10.5" thickBot="1" x14ac:dyDescent="0.4">
      <c r="A31" s="102" t="s">
        <v>35</v>
      </c>
      <c r="B31" s="115"/>
      <c r="C31" s="115"/>
      <c r="D31" s="4">
        <f>SUM(D22,D26,D30)</f>
        <v>0</v>
      </c>
    </row>
    <row r="32" spans="1:4" ht="54" customHeight="1" thickBot="1" x14ac:dyDescent="0.4">
      <c r="A32" s="22" t="str">
        <f>'PI skaičiuoklė'!B18</f>
        <v>ALĮ 10 str. 5 dalis - Įpareigojimas drausti atsiskaityti banko (debeto, kredito) kortelėmis ir statyti bankomatus patalpose, kuriose organizuojami lošimai.</v>
      </c>
      <c r="B32" s="4"/>
      <c r="C32" s="4"/>
      <c r="D32" s="4"/>
    </row>
    <row r="33" spans="1:4" ht="34.25" customHeight="1" thickBot="1" x14ac:dyDescent="0.4">
      <c r="A33" s="8" t="str">
        <f>'PI skaičiuoklė'!C19</f>
        <v>Veiksmas C1 - Grynųjų pinigų administravimas (Inkasavimo paslaugos, surinkimas, pervežimas)</v>
      </c>
      <c r="B33" s="4"/>
      <c r="C33" s="4"/>
      <c r="D33" s="4"/>
    </row>
    <row r="34" spans="1:4" ht="10.5" thickBot="1" x14ac:dyDescent="0.4">
      <c r="A34" s="12"/>
      <c r="B34" s="5" t="s">
        <v>144</v>
      </c>
      <c r="C34" s="5">
        <v>0</v>
      </c>
      <c r="D34" s="5">
        <f>+C34</f>
        <v>0</v>
      </c>
    </row>
    <row r="35" spans="1:4" ht="10.5" thickBot="1" x14ac:dyDescent="0.4">
      <c r="A35" s="12"/>
      <c r="B35" s="5" t="s">
        <v>145</v>
      </c>
      <c r="C35" s="5">
        <v>0</v>
      </c>
      <c r="D35" s="5">
        <f>+C35</f>
        <v>0</v>
      </c>
    </row>
    <row r="36" spans="1:4" ht="20.149999999999999" customHeight="1" thickBot="1" x14ac:dyDescent="0.4">
      <c r="A36" s="100" t="s">
        <v>195</v>
      </c>
      <c r="B36" s="114"/>
      <c r="C36" s="114"/>
      <c r="D36" s="4">
        <f>SUM(D34:D35)</f>
        <v>0</v>
      </c>
    </row>
    <row r="37" spans="1:4" ht="39" customHeight="1" thickBot="1" x14ac:dyDescent="0.4">
      <c r="A37" s="8">
        <f>'PI skaičiuoklė'!C20</f>
        <v>0</v>
      </c>
      <c r="B37" s="4"/>
      <c r="C37" s="4"/>
      <c r="D37" s="4"/>
    </row>
    <row r="38" spans="1:4" ht="10.5" thickBot="1" x14ac:dyDescent="0.4">
      <c r="A38" s="12"/>
      <c r="B38" s="5" t="s">
        <v>146</v>
      </c>
      <c r="C38" s="5">
        <v>0</v>
      </c>
      <c r="D38" s="5">
        <f>+C38</f>
        <v>0</v>
      </c>
    </row>
    <row r="39" spans="1:4" ht="10.5" thickBot="1" x14ac:dyDescent="0.4">
      <c r="A39" s="12"/>
      <c r="B39" s="5" t="s">
        <v>147</v>
      </c>
      <c r="C39" s="5">
        <v>0</v>
      </c>
      <c r="D39" s="5">
        <f>+C39</f>
        <v>0</v>
      </c>
    </row>
    <row r="40" spans="1:4" ht="10.5" thickBot="1" x14ac:dyDescent="0.4">
      <c r="A40" s="100" t="s">
        <v>196</v>
      </c>
      <c r="B40" s="114"/>
      <c r="C40" s="114"/>
      <c r="D40" s="4">
        <f>SUM(D38:D39)</f>
        <v>0</v>
      </c>
    </row>
    <row r="41" spans="1:4" ht="37.25" customHeight="1" thickBot="1" x14ac:dyDescent="0.4">
      <c r="A41" s="8" t="str">
        <f>'PI skaičiuoklė'!C21</f>
        <v xml:space="preserve">Veiksmas C3 </v>
      </c>
      <c r="B41" s="4"/>
      <c r="C41" s="4"/>
      <c r="D41" s="4"/>
    </row>
    <row r="42" spans="1:4" ht="10.5" thickBot="1" x14ac:dyDescent="0.4">
      <c r="A42" s="12"/>
      <c r="B42" s="5" t="s">
        <v>184</v>
      </c>
      <c r="C42" s="5">
        <v>0</v>
      </c>
      <c r="D42" s="5">
        <f>+C42</f>
        <v>0</v>
      </c>
    </row>
    <row r="43" spans="1:4" ht="10.5" thickBot="1" x14ac:dyDescent="0.4">
      <c r="A43" s="12"/>
      <c r="B43" s="5" t="s">
        <v>185</v>
      </c>
      <c r="C43" s="5">
        <v>0</v>
      </c>
      <c r="D43" s="5">
        <f>+C43</f>
        <v>0</v>
      </c>
    </row>
    <row r="44" spans="1:4" ht="20" customHeight="1" thickBot="1" x14ac:dyDescent="0.4">
      <c r="A44" s="100" t="s">
        <v>197</v>
      </c>
      <c r="B44" s="114"/>
      <c r="C44" s="114"/>
      <c r="D44" s="4">
        <f>SUM(D42:D43)</f>
        <v>0</v>
      </c>
    </row>
    <row r="45" spans="1:4" ht="10.5" thickBot="1" x14ac:dyDescent="0.4">
      <c r="A45" s="102" t="s">
        <v>201</v>
      </c>
      <c r="B45" s="115"/>
      <c r="C45" s="115"/>
      <c r="D45" s="4">
        <f>SUM(D36,D40,D44)</f>
        <v>0</v>
      </c>
    </row>
    <row r="46" spans="1:4" ht="57" customHeight="1" thickBot="1" x14ac:dyDescent="0.4">
      <c r="A46" s="22" t="str">
        <f>'PI skaičiuoklė'!B25</f>
        <v>ALĮ keičiamas  10 straipsnio 2 dalies 15 punktas, nustatant įpareigojimą (reikalavimą), kad draudžiama organizuoti lošimus pastate, kuriame vykdoma prekybos, paslaugų ar pramoginė veikla</v>
      </c>
      <c r="B46" s="5"/>
      <c r="C46" s="5"/>
      <c r="D46" s="5"/>
    </row>
    <row r="47" spans="1:4" ht="23" customHeight="1" thickBot="1" x14ac:dyDescent="0.4">
      <c r="A47" s="8" t="str">
        <f>'PI skaičiuoklė'!C26</f>
        <v>Veiksmas D1 Lošimo vietos išlaikymas</v>
      </c>
      <c r="B47" s="4"/>
      <c r="C47" s="4"/>
      <c r="D47" s="4"/>
    </row>
    <row r="48" spans="1:4" ht="10.5" thickBot="1" x14ac:dyDescent="0.4">
      <c r="A48" s="12"/>
      <c r="B48" s="5" t="s">
        <v>154</v>
      </c>
      <c r="C48" s="5">
        <v>0</v>
      </c>
      <c r="D48" s="5">
        <f>+C48</f>
        <v>0</v>
      </c>
    </row>
    <row r="49" spans="1:4" ht="10.5" thickBot="1" x14ac:dyDescent="0.4">
      <c r="A49" s="12"/>
      <c r="B49" s="5" t="s">
        <v>155</v>
      </c>
      <c r="C49" s="5">
        <v>0</v>
      </c>
      <c r="D49" s="5">
        <f>+C49</f>
        <v>0</v>
      </c>
    </row>
    <row r="50" spans="1:4" ht="10.5" thickBot="1" x14ac:dyDescent="0.4">
      <c r="A50" s="100" t="s">
        <v>198</v>
      </c>
      <c r="B50" s="114"/>
      <c r="C50" s="114"/>
      <c r="D50" s="4">
        <f>SUM(D48:D49)</f>
        <v>0</v>
      </c>
    </row>
    <row r="51" spans="1:4" ht="10.5" thickBot="1" x14ac:dyDescent="0.4">
      <c r="A51" s="8" t="str">
        <f>'PI skaičiuoklė'!C27</f>
        <v>Veiksmas D2</v>
      </c>
      <c r="B51" s="4"/>
      <c r="C51" s="4"/>
      <c r="D51" s="4"/>
    </row>
    <row r="52" spans="1:4" ht="10.5" thickBot="1" x14ac:dyDescent="0.4">
      <c r="A52" s="12"/>
      <c r="B52" s="5" t="s">
        <v>156</v>
      </c>
      <c r="C52" s="5">
        <v>0</v>
      </c>
      <c r="D52" s="5">
        <f>+C52</f>
        <v>0</v>
      </c>
    </row>
    <row r="53" spans="1:4" ht="10.5" thickBot="1" x14ac:dyDescent="0.4">
      <c r="A53" s="12"/>
      <c r="B53" s="5" t="s">
        <v>157</v>
      </c>
      <c r="C53" s="5">
        <v>0</v>
      </c>
      <c r="D53" s="5">
        <f>+C53</f>
        <v>0</v>
      </c>
    </row>
    <row r="54" spans="1:4" ht="10.5" thickBot="1" x14ac:dyDescent="0.4">
      <c r="A54" s="100" t="s">
        <v>199</v>
      </c>
      <c r="B54" s="114"/>
      <c r="C54" s="114"/>
      <c r="D54" s="4">
        <f>SUM(D52:D53)</f>
        <v>0</v>
      </c>
    </row>
    <row r="55" spans="1:4" ht="10.5" thickBot="1" x14ac:dyDescent="0.4">
      <c r="A55" s="8" t="str">
        <f>'PI skaičiuoklė'!C28</f>
        <v>Veiksmas D3</v>
      </c>
      <c r="B55" s="4"/>
      <c r="C55" s="4"/>
      <c r="D55" s="4"/>
    </row>
    <row r="56" spans="1:4" ht="10.5" thickBot="1" x14ac:dyDescent="0.4">
      <c r="A56" s="12"/>
      <c r="B56" s="5" t="s">
        <v>187</v>
      </c>
      <c r="C56" s="5">
        <v>0</v>
      </c>
      <c r="D56" s="5">
        <f>+C56</f>
        <v>0</v>
      </c>
    </row>
    <row r="57" spans="1:4" ht="10.5" thickBot="1" x14ac:dyDescent="0.4">
      <c r="A57" s="12"/>
      <c r="B57" s="5" t="s">
        <v>188</v>
      </c>
      <c r="C57" s="5">
        <v>0</v>
      </c>
      <c r="D57" s="5">
        <f>+C57</f>
        <v>0</v>
      </c>
    </row>
    <row r="58" spans="1:4" ht="20.149999999999999" customHeight="1" thickBot="1" x14ac:dyDescent="0.4">
      <c r="A58" s="100" t="s">
        <v>200</v>
      </c>
      <c r="B58" s="114"/>
      <c r="C58" s="114"/>
      <c r="D58" s="4">
        <f>SUM(D56:D57)</f>
        <v>0</v>
      </c>
    </row>
    <row r="59" spans="1:4" ht="10.5" thickBot="1" x14ac:dyDescent="0.4">
      <c r="A59" s="102" t="s">
        <v>202</v>
      </c>
      <c r="B59" s="115"/>
      <c r="C59" s="115"/>
      <c r="D59" s="4">
        <f>SUM(D50,D54,D58)</f>
        <v>0</v>
      </c>
    </row>
    <row r="60" spans="1:4" ht="20.5" hidden="1" thickBot="1" x14ac:dyDescent="0.4">
      <c r="A60" s="22" t="str">
        <f>'PI skaičiuoklė'!B31</f>
        <v>Straipsnis (-iai), punktas (-ai) ir įpareigojimas</v>
      </c>
      <c r="B60" s="4"/>
      <c r="C60" s="4"/>
      <c r="D60" s="4"/>
    </row>
    <row r="61" spans="1:4" ht="10.5" hidden="1" thickBot="1" x14ac:dyDescent="0.4">
      <c r="A61" s="8" t="str">
        <f>'PI skaičiuoklė'!C32</f>
        <v>Veiksmas E1</v>
      </c>
      <c r="B61" s="4"/>
      <c r="C61" s="4"/>
      <c r="D61" s="4"/>
    </row>
    <row r="62" spans="1:4" ht="10.5" hidden="1" thickBot="1" x14ac:dyDescent="0.4">
      <c r="A62" s="12"/>
      <c r="B62" s="5" t="s">
        <v>160</v>
      </c>
      <c r="C62" s="5">
        <v>0</v>
      </c>
      <c r="D62" s="5">
        <f>+C62</f>
        <v>0</v>
      </c>
    </row>
    <row r="63" spans="1:4" ht="10.5" hidden="1" thickBot="1" x14ac:dyDescent="0.4">
      <c r="A63" s="12"/>
      <c r="B63" s="5" t="s">
        <v>161</v>
      </c>
      <c r="C63" s="5">
        <v>0</v>
      </c>
      <c r="D63" s="5">
        <f>+C63</f>
        <v>0</v>
      </c>
    </row>
    <row r="64" spans="1:4" ht="20.149999999999999" hidden="1" customHeight="1" thickBot="1" x14ac:dyDescent="0.4">
      <c r="A64" s="100" t="s">
        <v>203</v>
      </c>
      <c r="B64" s="114"/>
      <c r="C64" s="114"/>
      <c r="D64" s="4">
        <f>SUM(D62:D63)</f>
        <v>0</v>
      </c>
    </row>
    <row r="65" spans="1:4" ht="10.5" hidden="1" thickBot="1" x14ac:dyDescent="0.4">
      <c r="A65" s="8" t="str">
        <f>'PI skaičiuoklė'!C33</f>
        <v>Veiksmas E2</v>
      </c>
      <c r="B65" s="4"/>
      <c r="C65" s="4"/>
      <c r="D65" s="4"/>
    </row>
    <row r="66" spans="1:4" ht="10.5" hidden="1" thickBot="1" x14ac:dyDescent="0.4">
      <c r="A66" s="12"/>
      <c r="B66" s="5" t="s">
        <v>163</v>
      </c>
      <c r="C66" s="5">
        <v>0</v>
      </c>
      <c r="D66" s="5">
        <f>+C66</f>
        <v>0</v>
      </c>
    </row>
    <row r="67" spans="1:4" ht="10.5" hidden="1" thickBot="1" x14ac:dyDescent="0.4">
      <c r="A67" s="12"/>
      <c r="B67" s="5" t="s">
        <v>162</v>
      </c>
      <c r="C67" s="5">
        <v>0</v>
      </c>
      <c r="D67" s="5">
        <f>+C67</f>
        <v>0</v>
      </c>
    </row>
    <row r="68" spans="1:4" ht="10.5" hidden="1" thickBot="1" x14ac:dyDescent="0.4">
      <c r="A68" s="100" t="s">
        <v>204</v>
      </c>
      <c r="B68" s="114"/>
      <c r="C68" s="114"/>
      <c r="D68" s="4">
        <f>SUM(D66:D67)</f>
        <v>0</v>
      </c>
    </row>
    <row r="69" spans="1:4" ht="10.5" hidden="1" thickBot="1" x14ac:dyDescent="0.4">
      <c r="A69" s="8" t="str">
        <f>'PI skaičiuoklė'!C34</f>
        <v>Veiksmas E3</v>
      </c>
      <c r="B69" s="4"/>
      <c r="C69" s="4"/>
      <c r="D69" s="4"/>
    </row>
    <row r="70" spans="1:4" ht="10.5" hidden="1" thickBot="1" x14ac:dyDescent="0.4">
      <c r="A70" s="12"/>
      <c r="B70" s="5" t="s">
        <v>190</v>
      </c>
      <c r="C70" s="5">
        <v>0</v>
      </c>
      <c r="D70" s="5">
        <f>+C70</f>
        <v>0</v>
      </c>
    </row>
    <row r="71" spans="1:4" ht="10.5" hidden="1" thickBot="1" x14ac:dyDescent="0.4">
      <c r="A71" s="12"/>
      <c r="B71" s="5" t="s">
        <v>191</v>
      </c>
      <c r="C71" s="5">
        <v>0</v>
      </c>
      <c r="D71" s="5">
        <f>+C71</f>
        <v>0</v>
      </c>
    </row>
    <row r="72" spans="1:4" ht="20.149999999999999" hidden="1" customHeight="1" thickBot="1" x14ac:dyDescent="0.4">
      <c r="A72" s="100" t="s">
        <v>205</v>
      </c>
      <c r="B72" s="114"/>
      <c r="C72" s="114"/>
      <c r="D72" s="4">
        <f>SUM(D70:D71)</f>
        <v>0</v>
      </c>
    </row>
    <row r="73" spans="1:4" ht="10.5" hidden="1" thickBot="1" x14ac:dyDescent="0.4">
      <c r="A73" s="102" t="s">
        <v>206</v>
      </c>
      <c r="B73" s="115"/>
      <c r="C73" s="115"/>
      <c r="D73" s="4">
        <f>SUM(D64,D68,D72)</f>
        <v>0</v>
      </c>
    </row>
    <row r="74" spans="1:4" ht="23.4" hidden="1" customHeight="1" thickBot="1" x14ac:dyDescent="0.4">
      <c r="A74" s="22" t="str">
        <f>'PI skaičiuoklė'!B37</f>
        <v>Straipsnis (-iai), punktas (-ai) ir įpareigojimas</v>
      </c>
      <c r="B74" s="5"/>
      <c r="C74" s="5"/>
      <c r="D74" s="5"/>
    </row>
    <row r="75" spans="1:4" ht="10.5" hidden="1" thickBot="1" x14ac:dyDescent="0.4">
      <c r="A75" s="8" t="str">
        <f>'PI skaičiuoklė'!C38</f>
        <v>Veiksmas F1</v>
      </c>
      <c r="B75" s="4"/>
      <c r="C75" s="4"/>
      <c r="D75" s="4"/>
    </row>
    <row r="76" spans="1:4" ht="10.5" hidden="1" thickBot="1" x14ac:dyDescent="0.4">
      <c r="A76" s="12"/>
      <c r="B76" s="5" t="s">
        <v>168</v>
      </c>
      <c r="C76" s="5">
        <v>0</v>
      </c>
      <c r="D76" s="5">
        <f>+C76</f>
        <v>0</v>
      </c>
    </row>
    <row r="77" spans="1:4" ht="10.5" hidden="1" thickBot="1" x14ac:dyDescent="0.4">
      <c r="A77" s="12"/>
      <c r="B77" s="5" t="s">
        <v>169</v>
      </c>
      <c r="C77" s="5">
        <v>0</v>
      </c>
      <c r="D77" s="5">
        <f>+C77</f>
        <v>0</v>
      </c>
    </row>
    <row r="78" spans="1:4" ht="10.5" hidden="1" thickBot="1" x14ac:dyDescent="0.4">
      <c r="A78" s="100" t="s">
        <v>207</v>
      </c>
      <c r="B78" s="114"/>
      <c r="C78" s="114"/>
      <c r="D78" s="4">
        <f>SUM(D76:D77)</f>
        <v>0</v>
      </c>
    </row>
    <row r="79" spans="1:4" ht="10.5" hidden="1" thickBot="1" x14ac:dyDescent="0.4">
      <c r="A79" s="8" t="str">
        <f>'PI skaičiuoklė'!C39</f>
        <v>Veiksmas F2</v>
      </c>
      <c r="B79" s="4"/>
      <c r="C79" s="4"/>
      <c r="D79" s="4"/>
    </row>
    <row r="80" spans="1:4" ht="10.5" hidden="1" thickBot="1" x14ac:dyDescent="0.4">
      <c r="A80" s="12"/>
      <c r="B80" s="5" t="s">
        <v>170</v>
      </c>
      <c r="C80" s="5">
        <v>0</v>
      </c>
      <c r="D80" s="5">
        <f>+C80</f>
        <v>0</v>
      </c>
    </row>
    <row r="81" spans="1:4" ht="10.5" hidden="1" thickBot="1" x14ac:dyDescent="0.4">
      <c r="A81" s="12"/>
      <c r="B81" s="5" t="s">
        <v>171</v>
      </c>
      <c r="C81" s="5">
        <v>0</v>
      </c>
      <c r="D81" s="5">
        <f>+C81</f>
        <v>0</v>
      </c>
    </row>
    <row r="82" spans="1:4" ht="10.5" hidden="1" thickBot="1" x14ac:dyDescent="0.4">
      <c r="A82" s="100" t="s">
        <v>208</v>
      </c>
      <c r="B82" s="114"/>
      <c r="C82" s="114"/>
      <c r="D82" s="4">
        <f>SUM(D80:D81)</f>
        <v>0</v>
      </c>
    </row>
    <row r="83" spans="1:4" ht="10.5" hidden="1" thickBot="1" x14ac:dyDescent="0.4">
      <c r="A83" s="8" t="str">
        <f>'PI skaičiuoklė'!C40</f>
        <v>Veiksmas F3</v>
      </c>
      <c r="B83" s="4"/>
      <c r="C83" s="4"/>
      <c r="D83" s="4"/>
    </row>
    <row r="84" spans="1:4" ht="10.5" hidden="1" thickBot="1" x14ac:dyDescent="0.4">
      <c r="A84" s="12"/>
      <c r="B84" s="5" t="s">
        <v>181</v>
      </c>
      <c r="C84" s="5">
        <v>0</v>
      </c>
      <c r="D84" s="5">
        <f>+C84</f>
        <v>0</v>
      </c>
    </row>
    <row r="85" spans="1:4" ht="10.5" hidden="1" thickBot="1" x14ac:dyDescent="0.4">
      <c r="A85" s="12"/>
      <c r="B85" s="5" t="s">
        <v>182</v>
      </c>
      <c r="C85" s="5">
        <v>0</v>
      </c>
      <c r="D85" s="5">
        <f>+C85</f>
        <v>0</v>
      </c>
    </row>
    <row r="86" spans="1:4" ht="20.149999999999999" hidden="1" customHeight="1" thickBot="1" x14ac:dyDescent="0.4">
      <c r="A86" s="100" t="s">
        <v>209</v>
      </c>
      <c r="B86" s="114"/>
      <c r="C86" s="114"/>
      <c r="D86" s="4">
        <f>SUM(D84:D85)</f>
        <v>0</v>
      </c>
    </row>
    <row r="87" spans="1:4" ht="10.5" hidden="1" thickBot="1" x14ac:dyDescent="0.4">
      <c r="A87" s="102" t="s">
        <v>210</v>
      </c>
      <c r="B87" s="115"/>
      <c r="C87" s="115"/>
      <c r="D87" s="4">
        <f>SUM(D78,D82,D86)</f>
        <v>0</v>
      </c>
    </row>
    <row r="91" spans="1:4" ht="10.5" thickBot="1" x14ac:dyDescent="0.4"/>
    <row r="92" spans="1:4" ht="21.75" customHeight="1" thickBot="1" x14ac:dyDescent="0.4">
      <c r="A92" s="130" t="s">
        <v>62</v>
      </c>
      <c r="B92" s="131"/>
      <c r="C92" s="131"/>
      <c r="D92" s="132"/>
    </row>
    <row r="93" spans="1:4" ht="30" customHeight="1" thickBot="1" x14ac:dyDescent="0.4">
      <c r="A93" s="29" t="s">
        <v>88</v>
      </c>
      <c r="B93" s="133" t="s">
        <v>29</v>
      </c>
      <c r="C93" s="134"/>
      <c r="D93" s="30" t="s">
        <v>3</v>
      </c>
    </row>
    <row r="94" spans="1:4" ht="10.5" thickBot="1" x14ac:dyDescent="0.4">
      <c r="A94" s="31">
        <v>1</v>
      </c>
      <c r="B94" s="135">
        <v>2</v>
      </c>
      <c r="C94" s="136"/>
      <c r="D94" s="31">
        <v>3</v>
      </c>
    </row>
    <row r="95" spans="1:4" ht="109.25" customHeight="1" thickBot="1" x14ac:dyDescent="0.4">
      <c r="A95" s="22" t="str">
        <f>'PI skaičiuoklė'!B45</f>
        <v>ALĮ 18 str. 1 ir 2 d. pakeitimas  – Lošimai organizuojami pagal lošimų organizavimo reglamentą, kurį rengia ir tvirtina lošimų organizatorius ir kurį sudaro bendrosios lošimų organizavimo nuostatos ir šio įstatymo 3 straipsnyje nurodytų rūšių lošimų taisyklės. (nebereikia lošimų organizavimo reglamento derinti ir tvirtinti su Priežiūros tarnyba)</v>
      </c>
      <c r="B95" s="4"/>
      <c r="C95" s="4"/>
      <c r="D95" s="4"/>
    </row>
    <row r="96" spans="1:4" ht="42.65" customHeight="1" thickBot="1" x14ac:dyDescent="0.4">
      <c r="A96" s="8" t="str">
        <f>'PI skaičiuoklė'!C46</f>
        <v>Veiksmas A1</v>
      </c>
      <c r="B96" s="4"/>
      <c r="C96" s="4"/>
      <c r="D96" s="4"/>
    </row>
    <row r="97" spans="1:4" ht="10.5" thickBot="1" x14ac:dyDescent="0.4">
      <c r="A97" s="12"/>
      <c r="B97" s="5" t="s">
        <v>21</v>
      </c>
      <c r="C97" s="5">
        <v>0</v>
      </c>
      <c r="D97" s="5">
        <f>+C97</f>
        <v>0</v>
      </c>
    </row>
    <row r="98" spans="1:4" ht="10.5" thickBot="1" x14ac:dyDescent="0.4">
      <c r="A98" s="12"/>
      <c r="B98" s="5" t="s">
        <v>22</v>
      </c>
      <c r="C98" s="5">
        <v>0</v>
      </c>
      <c r="D98" s="5">
        <f>+C98</f>
        <v>0</v>
      </c>
    </row>
    <row r="99" spans="1:4" ht="10.5" thickBot="1" x14ac:dyDescent="0.4">
      <c r="A99" s="100" t="s">
        <v>30</v>
      </c>
      <c r="B99" s="114"/>
      <c r="C99" s="114"/>
      <c r="D99" s="4">
        <f>SUM(D97:D98)</f>
        <v>0</v>
      </c>
    </row>
    <row r="100" spans="1:4" ht="10.5" thickBot="1" x14ac:dyDescent="0.4">
      <c r="A100" s="8" t="str">
        <f>'PI skaičiuoklė'!C47</f>
        <v>Veiksmas A2</v>
      </c>
      <c r="B100" s="4"/>
      <c r="C100" s="4"/>
      <c r="D100" s="4"/>
    </row>
    <row r="101" spans="1:4" ht="11" customHeight="1" thickBot="1" x14ac:dyDescent="0.4">
      <c r="A101" s="12"/>
      <c r="B101" s="5" t="s">
        <v>23</v>
      </c>
      <c r="C101" s="5">
        <v>0</v>
      </c>
      <c r="D101" s="5">
        <f>+C101</f>
        <v>0</v>
      </c>
    </row>
    <row r="102" spans="1:4" ht="10.5" thickBot="1" x14ac:dyDescent="0.4">
      <c r="A102" s="12"/>
      <c r="B102" s="5" t="s">
        <v>24</v>
      </c>
      <c r="C102" s="5">
        <v>0</v>
      </c>
      <c r="D102" s="5">
        <f>+C102</f>
        <v>0</v>
      </c>
    </row>
    <row r="103" spans="1:4" ht="10.5" thickBot="1" x14ac:dyDescent="0.4">
      <c r="A103" s="100" t="s">
        <v>31</v>
      </c>
      <c r="B103" s="114"/>
      <c r="C103" s="114"/>
      <c r="D103" s="4">
        <f>SUM(D101:D102)</f>
        <v>0</v>
      </c>
    </row>
    <row r="104" spans="1:4" ht="10.5" thickBot="1" x14ac:dyDescent="0.4">
      <c r="A104" s="8" t="str">
        <f>'PI skaičiuoklė'!C48</f>
        <v>Veiksmas A3</v>
      </c>
      <c r="B104" s="4"/>
      <c r="C104" s="4"/>
      <c r="D104" s="4"/>
    </row>
    <row r="105" spans="1:4" ht="10.5" thickBot="1" x14ac:dyDescent="0.4">
      <c r="A105" s="12"/>
      <c r="B105" s="5" t="s">
        <v>179</v>
      </c>
      <c r="C105" s="5">
        <v>0</v>
      </c>
      <c r="D105" s="5">
        <f>+C105</f>
        <v>0</v>
      </c>
    </row>
    <row r="106" spans="1:4" ht="10.5" thickBot="1" x14ac:dyDescent="0.4">
      <c r="A106" s="12"/>
      <c r="B106" s="5" t="s">
        <v>180</v>
      </c>
      <c r="C106" s="5">
        <v>0</v>
      </c>
      <c r="D106" s="5">
        <f>+C106</f>
        <v>0</v>
      </c>
    </row>
    <row r="107" spans="1:4" ht="10.5" thickBot="1" x14ac:dyDescent="0.4">
      <c r="A107" s="100" t="s">
        <v>193</v>
      </c>
      <c r="B107" s="114"/>
      <c r="C107" s="114"/>
      <c r="D107" s="4">
        <f>SUM(D105:D106)</f>
        <v>0</v>
      </c>
    </row>
    <row r="108" spans="1:4" ht="10.5" thickBot="1" x14ac:dyDescent="0.4">
      <c r="A108" s="102" t="s">
        <v>32</v>
      </c>
      <c r="B108" s="115"/>
      <c r="C108" s="115"/>
      <c r="D108" s="4">
        <f>SUM(D99,D103,D107)</f>
        <v>0</v>
      </c>
    </row>
    <row r="109" spans="1:4" ht="62.4" customHeight="1" thickBot="1" x14ac:dyDescent="0.4">
      <c r="A109" s="22" t="str">
        <f>'PI skaičiuoklė'!B51</f>
        <v>Atsisakoma reikalavimo ženklinti lošimo įrenginius specialiais ženklais kaip perteklinio. Naikinamas ALĮ 16 str. 7 d.: Įpareigojimas  – lošimo įrenginių, turinčių sertifikatą, ženklinamas ženklais.</v>
      </c>
      <c r="B109" s="5"/>
      <c r="C109" s="5"/>
      <c r="D109" s="5"/>
    </row>
    <row r="110" spans="1:4" ht="10.5" thickBot="1" x14ac:dyDescent="0.4">
      <c r="A110" s="8" t="str">
        <f>'PI skaičiuoklė'!C52</f>
        <v>Veiksmas B1</v>
      </c>
      <c r="B110" s="4"/>
      <c r="C110" s="4"/>
      <c r="D110" s="4"/>
    </row>
    <row r="111" spans="1:4" ht="10.5" thickBot="1" x14ac:dyDescent="0.4">
      <c r="A111" s="12"/>
      <c r="B111" s="5" t="s">
        <v>25</v>
      </c>
      <c r="C111" s="5">
        <v>0</v>
      </c>
      <c r="D111" s="5">
        <f>+C111</f>
        <v>0</v>
      </c>
    </row>
    <row r="112" spans="1:4" ht="10.5" thickBot="1" x14ac:dyDescent="0.4">
      <c r="A112" s="12"/>
      <c r="B112" s="5" t="s">
        <v>26</v>
      </c>
      <c r="C112" s="5">
        <v>0</v>
      </c>
      <c r="D112" s="5">
        <f>+C112</f>
        <v>0</v>
      </c>
    </row>
    <row r="113" spans="1:4" ht="10.5" thickBot="1" x14ac:dyDescent="0.4">
      <c r="A113" s="100" t="s">
        <v>33</v>
      </c>
      <c r="B113" s="114"/>
      <c r="C113" s="114"/>
      <c r="D113" s="4">
        <f>SUM(D111:D112)</f>
        <v>0</v>
      </c>
    </row>
    <row r="114" spans="1:4" ht="10.5" thickBot="1" x14ac:dyDescent="0.4">
      <c r="A114" s="8" t="str">
        <f>'PI skaičiuoklė'!C53</f>
        <v>Veiksmas B2</v>
      </c>
      <c r="B114" s="4"/>
      <c r="C114" s="4"/>
      <c r="D114" s="4"/>
    </row>
    <row r="115" spans="1:4" ht="10.5" thickBot="1" x14ac:dyDescent="0.4">
      <c r="A115" s="12"/>
      <c r="B115" s="5" t="s">
        <v>27</v>
      </c>
      <c r="C115" s="5">
        <v>0</v>
      </c>
      <c r="D115" s="5">
        <f>+C115</f>
        <v>0</v>
      </c>
    </row>
    <row r="116" spans="1:4" ht="10.5" thickBot="1" x14ac:dyDescent="0.4">
      <c r="A116" s="12"/>
      <c r="B116" s="5" t="s">
        <v>28</v>
      </c>
      <c r="C116" s="5">
        <v>0</v>
      </c>
      <c r="D116" s="5">
        <f>+C116</f>
        <v>0</v>
      </c>
    </row>
    <row r="117" spans="1:4" ht="10.5" thickBot="1" x14ac:dyDescent="0.4">
      <c r="A117" s="100" t="s">
        <v>34</v>
      </c>
      <c r="B117" s="114"/>
      <c r="C117" s="114"/>
      <c r="D117" s="4">
        <f>SUM(D115:D116)</f>
        <v>0</v>
      </c>
    </row>
    <row r="118" spans="1:4" ht="10.5" thickBot="1" x14ac:dyDescent="0.4">
      <c r="A118" s="8" t="str">
        <f>'PI skaičiuoklė'!C54</f>
        <v>Veiksmas B3</v>
      </c>
      <c r="B118" s="4"/>
      <c r="C118" s="4"/>
      <c r="D118" s="4"/>
    </row>
    <row r="119" spans="1:4" ht="10.5" thickBot="1" x14ac:dyDescent="0.4">
      <c r="A119" s="12"/>
      <c r="B119" s="5" t="s">
        <v>177</v>
      </c>
      <c r="C119" s="5">
        <v>0</v>
      </c>
      <c r="D119" s="5">
        <f>+C119</f>
        <v>0</v>
      </c>
    </row>
    <row r="120" spans="1:4" ht="10.5" thickBot="1" x14ac:dyDescent="0.4">
      <c r="A120" s="12"/>
      <c r="B120" s="5" t="s">
        <v>178</v>
      </c>
      <c r="C120" s="5">
        <v>0</v>
      </c>
      <c r="D120" s="5">
        <f>+C120</f>
        <v>0</v>
      </c>
    </row>
    <row r="121" spans="1:4" ht="10.5" thickBot="1" x14ac:dyDescent="0.4">
      <c r="A121" s="100" t="s">
        <v>194</v>
      </c>
      <c r="B121" s="114"/>
      <c r="C121" s="114"/>
      <c r="D121" s="4">
        <f>SUM(D119:D120)</f>
        <v>0</v>
      </c>
    </row>
    <row r="122" spans="1:4" ht="10.5" thickBot="1" x14ac:dyDescent="0.4">
      <c r="A122" s="102" t="s">
        <v>35</v>
      </c>
      <c r="B122" s="115"/>
      <c r="C122" s="115"/>
      <c r="D122" s="4">
        <f>SUM(D113,D117,D121)</f>
        <v>0</v>
      </c>
    </row>
    <row r="123" spans="1:4" ht="60.65" customHeight="1" thickBot="1" x14ac:dyDescent="0.4">
      <c r="A123" s="22" t="str">
        <f>'PI skaičiuoklė'!B57</f>
        <v>ALĮ 10 str. 5 dalies pakeitimas - Įpareigojimas drausti atsiskaityti grynaisiais pinigais patalpose, kuriose organizuojami lošimai.  (ALĮ projekto 32 straipsnio 9 dalyje siūloma nustatyti, kad B kategorijos automatų, kuriais lošiama į automatus įmetus metalinius pinigus, naudojimas nutraukiamas ne vėliau kaip 2029 m. gruodžio 31 d.)</v>
      </c>
      <c r="B123" s="4"/>
      <c r="C123" s="4"/>
      <c r="D123" s="4"/>
    </row>
    <row r="124" spans="1:4" ht="33" customHeight="1" thickBot="1" x14ac:dyDescent="0.4">
      <c r="A124" s="38" t="str">
        <f>'PI skaičiuoklė'!C58</f>
        <v xml:space="preserve">Veiksmas C1 - Techninės įrangos įsigyjimas/atnaujinimas (kasos įranga, kortelių skaitytuvai) </v>
      </c>
      <c r="B124" s="4"/>
      <c r="C124" s="4"/>
      <c r="D124" s="4"/>
    </row>
    <row r="125" spans="1:4" ht="37.25" customHeight="1" thickBot="1" x14ac:dyDescent="0.4">
      <c r="A125" s="12"/>
      <c r="B125" s="5" t="s">
        <v>344</v>
      </c>
      <c r="C125" s="5">
        <v>0</v>
      </c>
      <c r="D125" s="5">
        <v>6666</v>
      </c>
    </row>
    <row r="126" spans="1:4" ht="10.5" thickBot="1" x14ac:dyDescent="0.4">
      <c r="A126" s="12"/>
      <c r="B126" s="5" t="s">
        <v>145</v>
      </c>
      <c r="C126" s="5">
        <v>0</v>
      </c>
      <c r="D126" s="5">
        <f>+C126</f>
        <v>0</v>
      </c>
    </row>
    <row r="127" spans="1:4" ht="10.5" thickBot="1" x14ac:dyDescent="0.4">
      <c r="A127" s="100" t="s">
        <v>195</v>
      </c>
      <c r="B127" s="114"/>
      <c r="C127" s="114"/>
      <c r="D127" s="4">
        <f>SUM(D125:D126)</f>
        <v>6666</v>
      </c>
    </row>
    <row r="128" spans="1:4" ht="37.25" customHeight="1" thickBot="1" x14ac:dyDescent="0.4">
      <c r="A128" s="38" t="str">
        <f>'PI skaičiuoklė'!C59</f>
        <v>Veiksmas C2 - Apskaitos ir mokėjimų sistemų pritaikymas (komisiniai, banko paslaugos)</v>
      </c>
      <c r="B128" s="4"/>
      <c r="C128" s="4"/>
      <c r="D128" s="4"/>
    </row>
    <row r="129" spans="1:6" ht="40.5" thickBot="1" x14ac:dyDescent="0.4">
      <c r="A129" s="12"/>
      <c r="B129" s="5" t="s">
        <v>339</v>
      </c>
      <c r="C129" s="5">
        <v>0</v>
      </c>
      <c r="D129" s="5">
        <v>6000</v>
      </c>
    </row>
    <row r="130" spans="1:6" ht="10.5" thickBot="1" x14ac:dyDescent="0.4">
      <c r="A130" s="12"/>
      <c r="B130" s="5" t="s">
        <v>147</v>
      </c>
      <c r="C130" s="5">
        <v>0</v>
      </c>
      <c r="D130" s="5">
        <f>+C130</f>
        <v>0</v>
      </c>
    </row>
    <row r="131" spans="1:6" ht="10.5" thickBot="1" x14ac:dyDescent="0.4">
      <c r="A131" s="100" t="s">
        <v>196</v>
      </c>
      <c r="B131" s="114"/>
      <c r="C131" s="114"/>
      <c r="D131" s="4">
        <f>SUM(D129:D130)</f>
        <v>6000</v>
      </c>
    </row>
    <row r="132" spans="1:6" ht="30.5" thickBot="1" x14ac:dyDescent="0.4">
      <c r="A132" s="8" t="str">
        <f>'PI skaičiuoklė'!C60</f>
        <v>Veiksmas C3 - Lošimo įrenginių pritaikymas, atnaujinimas, naujų įsigyjimas (B kategorijos lošimo automatai)</v>
      </c>
      <c r="B132" s="4"/>
      <c r="C132" s="4"/>
      <c r="D132" s="4"/>
    </row>
    <row r="133" spans="1:6" ht="111" customHeight="1" thickBot="1" x14ac:dyDescent="0.4">
      <c r="A133" s="12"/>
      <c r="B133" s="5" t="s">
        <v>341</v>
      </c>
      <c r="C133" s="5">
        <v>0</v>
      </c>
      <c r="D133" s="10">
        <v>1626000</v>
      </c>
      <c r="E133" s="77"/>
      <c r="F133" s="77"/>
    </row>
    <row r="134" spans="1:6" ht="41" customHeight="1" thickBot="1" x14ac:dyDescent="0.4">
      <c r="A134" s="12"/>
      <c r="B134" s="5" t="s">
        <v>345</v>
      </c>
      <c r="C134" s="5">
        <v>0</v>
      </c>
      <c r="D134" s="10">
        <v>271000</v>
      </c>
      <c r="E134" s="77"/>
      <c r="F134" s="43"/>
    </row>
    <row r="135" spans="1:6" ht="10.5" thickBot="1" x14ac:dyDescent="0.4">
      <c r="A135" s="100" t="s">
        <v>197</v>
      </c>
      <c r="B135" s="114"/>
      <c r="C135" s="114"/>
      <c r="D135" s="4">
        <f>SUM(D133:D134)</f>
        <v>1897000</v>
      </c>
    </row>
    <row r="136" spans="1:6" ht="10.5" thickBot="1" x14ac:dyDescent="0.4">
      <c r="A136" s="102" t="s">
        <v>201</v>
      </c>
      <c r="B136" s="115"/>
      <c r="C136" s="115"/>
      <c r="D136" s="4">
        <f>SUM(D127,D131,D135)</f>
        <v>1909666</v>
      </c>
    </row>
    <row r="137" spans="1:6" ht="102" customHeight="1" thickBot="1" x14ac:dyDescent="0.4">
      <c r="A137" s="69" t="str">
        <f>'PI skaičiuoklė'!B63</f>
        <v>ALĮ papildomas nauju „105 straipsniu. 105 straipsnis, pagal kurio 1 ir 2 dalis siūloma nustatyti įpareigojimai (reikalavimai), kad ūkio subjektai turės išduoti lošėjo korteles, kurių techninius reikalavimus nustatys priežiūros tarnyba, bei jas ženklinti unikaliu numeriu  ir registruoti Priežiūros tarnybos nustatyta tvarka taip pat 105 straipsnio 3 punktas įpareigotų turėti akredituotos įstaigos išduotą sertifikatą, kuriuo patvirtinama, kad jo išduodama kortelė atitinka šiame įstatyme ir Priežiūros tarnybos jai nustatytus techninius reikalavimus.</v>
      </c>
      <c r="B137" s="10"/>
      <c r="C137" s="10"/>
      <c r="D137" s="10"/>
    </row>
    <row r="138" spans="1:6" ht="27.65" customHeight="1" thickBot="1" x14ac:dyDescent="0.4">
      <c r="A138" s="38" t="str">
        <f>'PI skaičiuoklė'!C64</f>
        <v>Veiksmas D1 - Lošėjo kortelės išdavimas, registravimas</v>
      </c>
      <c r="B138" s="10"/>
      <c r="C138" s="10"/>
      <c r="D138" s="10"/>
    </row>
    <row r="139" spans="1:6" ht="38.25" customHeight="1" thickBot="1" x14ac:dyDescent="0.4">
      <c r="A139" s="67"/>
      <c r="B139" s="10" t="s">
        <v>367</v>
      </c>
      <c r="C139" s="10">
        <v>0</v>
      </c>
      <c r="D139" s="10">
        <v>40000</v>
      </c>
      <c r="E139" s="46"/>
      <c r="F139" s="43"/>
    </row>
    <row r="140" spans="1:6" ht="10.5" thickBot="1" x14ac:dyDescent="0.4">
      <c r="A140" s="67"/>
      <c r="B140" s="10" t="s">
        <v>155</v>
      </c>
      <c r="C140" s="10">
        <v>0</v>
      </c>
      <c r="D140" s="10">
        <f>+C140</f>
        <v>0</v>
      </c>
    </row>
    <row r="141" spans="1:6" ht="10.5" thickBot="1" x14ac:dyDescent="0.4">
      <c r="A141" s="104" t="s">
        <v>198</v>
      </c>
      <c r="B141" s="125"/>
      <c r="C141" s="125"/>
      <c r="D141" s="10">
        <f>SUM(D139:D140)</f>
        <v>40000</v>
      </c>
    </row>
    <row r="142" spans="1:6" ht="21.65" customHeight="1" thickBot="1" x14ac:dyDescent="0.4">
      <c r="A142" s="38" t="str">
        <f>'PI skaičiuoklė'!C65</f>
        <v>Veiksmas D2 - Lošėjo kortelės sertifikavimas</v>
      </c>
      <c r="B142" s="10"/>
      <c r="C142" s="10"/>
      <c r="D142" s="10"/>
    </row>
    <row r="143" spans="1:6" ht="10.5" thickBot="1" x14ac:dyDescent="0.4">
      <c r="A143" s="67"/>
      <c r="B143" s="10" t="s">
        <v>347</v>
      </c>
      <c r="C143" s="10"/>
      <c r="D143" s="10">
        <f>+C143</f>
        <v>0</v>
      </c>
    </row>
    <row r="144" spans="1:6" ht="10.5" thickBot="1" x14ac:dyDescent="0.4">
      <c r="A144" s="67"/>
      <c r="B144" s="10" t="s">
        <v>157</v>
      </c>
      <c r="C144" s="10">
        <v>0</v>
      </c>
      <c r="D144" s="10">
        <f>+C144</f>
        <v>0</v>
      </c>
    </row>
    <row r="145" spans="1:6" ht="10.5" thickBot="1" x14ac:dyDescent="0.4">
      <c r="A145" s="104" t="s">
        <v>199</v>
      </c>
      <c r="B145" s="125"/>
      <c r="C145" s="125"/>
      <c r="D145" s="10">
        <f>SUM(D143:D144)</f>
        <v>0</v>
      </c>
    </row>
    <row r="146" spans="1:6" ht="44.4" customHeight="1" thickBot="1" x14ac:dyDescent="0.4">
      <c r="A146" s="38">
        <f>'PI skaičiuoklė'!C66</f>
        <v>0</v>
      </c>
      <c r="B146" s="10"/>
      <c r="C146" s="10"/>
      <c r="D146" s="10"/>
    </row>
    <row r="147" spans="1:6" ht="10.5" thickBot="1" x14ac:dyDescent="0.4">
      <c r="A147" s="67"/>
      <c r="B147" s="10" t="s">
        <v>264</v>
      </c>
      <c r="C147" s="10"/>
      <c r="D147" s="10">
        <f>+C147</f>
        <v>0</v>
      </c>
    </row>
    <row r="148" spans="1:6" ht="10.5" thickBot="1" x14ac:dyDescent="0.4">
      <c r="A148" s="67"/>
      <c r="B148" s="10" t="s">
        <v>188</v>
      </c>
      <c r="C148" s="10">
        <v>0</v>
      </c>
      <c r="D148" s="10">
        <f>+C148</f>
        <v>0</v>
      </c>
    </row>
    <row r="149" spans="1:6" ht="10.5" thickBot="1" x14ac:dyDescent="0.4">
      <c r="A149" s="104" t="s">
        <v>200</v>
      </c>
      <c r="B149" s="125"/>
      <c r="C149" s="125"/>
      <c r="D149" s="10">
        <f>SUM(D147:D148)</f>
        <v>0</v>
      </c>
    </row>
    <row r="150" spans="1:6" ht="10.5" thickBot="1" x14ac:dyDescent="0.4">
      <c r="A150" s="106" t="s">
        <v>202</v>
      </c>
      <c r="B150" s="126"/>
      <c r="C150" s="126"/>
      <c r="D150" s="10">
        <f>SUM(D141,D145,D149)</f>
        <v>40000</v>
      </c>
    </row>
    <row r="151" spans="1:6" ht="150.5" thickBot="1" x14ac:dyDescent="0.4">
      <c r="A151" s="69" t="str">
        <f>'PI skaičiuoklė'!B69</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51" s="10"/>
      <c r="C151" s="10"/>
      <c r="D151" s="10"/>
    </row>
    <row r="152" spans="1:6" ht="95.4" customHeight="1" thickBot="1" x14ac:dyDescent="0.4">
      <c r="A152" s="38" t="str">
        <f>'PI skaičiuoklė'!C70</f>
        <v>Veiksmas E1 - Lošėjo kortelės funkcionalumo įdiegimas (Antžeminių lošimų organizatoriams): API integracija su LOKIS (užklausos „leidžiama / neleidžiama“), logikos įdiegimas prieš lošimo pradžią, testavimas ir sertifikavimas, vidaus procedūrų atnaujinimas, darbuotojų apmokymas</v>
      </c>
      <c r="B152" s="10"/>
      <c r="C152" s="10"/>
      <c r="D152" s="10"/>
    </row>
    <row r="153" spans="1:6" ht="38" customHeight="1" thickBot="1" x14ac:dyDescent="0.4">
      <c r="A153" s="67"/>
      <c r="B153" s="10" t="s">
        <v>354</v>
      </c>
      <c r="C153" s="10">
        <v>0</v>
      </c>
      <c r="D153" s="10">
        <v>0</v>
      </c>
      <c r="F153" s="62"/>
    </row>
    <row r="154" spans="1:6" ht="21.65" customHeight="1" thickBot="1" x14ac:dyDescent="0.4">
      <c r="A154" s="67"/>
      <c r="B154" s="10" t="s">
        <v>353</v>
      </c>
      <c r="C154" s="10">
        <v>0</v>
      </c>
      <c r="D154" s="10"/>
      <c r="F154" s="43"/>
    </row>
    <row r="155" spans="1:6" ht="10.5" thickBot="1" x14ac:dyDescent="0.4">
      <c r="A155" s="104" t="s">
        <v>203</v>
      </c>
      <c r="B155" s="125"/>
      <c r="C155" s="125"/>
      <c r="D155" s="10">
        <f>SUM(D153:D154)</f>
        <v>0</v>
      </c>
    </row>
    <row r="156" spans="1:6" ht="10.5" thickBot="1" x14ac:dyDescent="0.4">
      <c r="A156" s="38" t="str">
        <f>'PI skaičiuoklė'!C71</f>
        <v>Veiksmas E2</v>
      </c>
      <c r="B156" s="10"/>
      <c r="C156" s="10"/>
      <c r="D156" s="10"/>
    </row>
    <row r="157" spans="1:6" ht="10.5" thickBot="1" x14ac:dyDescent="0.4">
      <c r="A157" s="67"/>
      <c r="B157" s="10" t="s">
        <v>163</v>
      </c>
      <c r="C157" s="10">
        <v>0</v>
      </c>
      <c r="D157" s="10">
        <f>+C157</f>
        <v>0</v>
      </c>
    </row>
    <row r="158" spans="1:6" ht="10.5" thickBot="1" x14ac:dyDescent="0.4">
      <c r="A158" s="67"/>
      <c r="B158" s="10" t="s">
        <v>162</v>
      </c>
      <c r="C158" s="10">
        <v>0</v>
      </c>
      <c r="D158" s="10">
        <f>+C158</f>
        <v>0</v>
      </c>
    </row>
    <row r="159" spans="1:6" ht="10.5" thickBot="1" x14ac:dyDescent="0.4">
      <c r="A159" s="104" t="s">
        <v>204</v>
      </c>
      <c r="B159" s="125"/>
      <c r="C159" s="125"/>
      <c r="D159" s="10">
        <f>SUM(D157:D158)</f>
        <v>0</v>
      </c>
    </row>
    <row r="160" spans="1:6" ht="10.5" thickBot="1" x14ac:dyDescent="0.4">
      <c r="A160" s="38" t="str">
        <f>'PI skaičiuoklė'!C72</f>
        <v>Veiksmas E3</v>
      </c>
      <c r="B160" s="10"/>
      <c r="C160" s="10"/>
      <c r="D160" s="10"/>
    </row>
    <row r="161" spans="1:6" ht="10.5" thickBot="1" x14ac:dyDescent="0.4">
      <c r="A161" s="67"/>
      <c r="B161" s="10" t="s">
        <v>190</v>
      </c>
      <c r="C161" s="10">
        <v>0</v>
      </c>
      <c r="D161" s="10">
        <f>+C161</f>
        <v>0</v>
      </c>
    </row>
    <row r="162" spans="1:6" ht="10.5" thickBot="1" x14ac:dyDescent="0.4">
      <c r="A162" s="67"/>
      <c r="B162" s="10" t="s">
        <v>191</v>
      </c>
      <c r="C162" s="10">
        <v>0</v>
      </c>
      <c r="D162" s="10">
        <f>+C162</f>
        <v>0</v>
      </c>
    </row>
    <row r="163" spans="1:6" ht="10.5" thickBot="1" x14ac:dyDescent="0.4">
      <c r="A163" s="104" t="s">
        <v>205</v>
      </c>
      <c r="B163" s="125"/>
      <c r="C163" s="125"/>
      <c r="D163" s="10">
        <f>SUM(D161:D162)</f>
        <v>0</v>
      </c>
    </row>
    <row r="164" spans="1:6" ht="10.5" thickBot="1" x14ac:dyDescent="0.4">
      <c r="A164" s="106" t="s">
        <v>206</v>
      </c>
      <c r="B164" s="126"/>
      <c r="C164" s="126"/>
      <c r="D164" s="10">
        <f>SUM(D155,D159,D163)</f>
        <v>0</v>
      </c>
    </row>
    <row r="165" spans="1:6" ht="182.25" customHeight="1" thickBot="1" x14ac:dyDescent="0.4">
      <c r="A165" s="69" t="str">
        <f>'PI skaičiuoklė'!B75</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65" s="10"/>
      <c r="C165" s="10"/>
      <c r="D165" s="10"/>
    </row>
    <row r="166" spans="1:6" ht="105.75" customHeight="1" thickBot="1" x14ac:dyDescent="0.4">
      <c r="A166" s="38" t="str">
        <f>'PI skaičiuoklė'!C76</f>
        <v>Veiksmas F1 - Lošėjo kortelės funkcionalumo įdiegimas (Nuotolinių lošimų organizatoriams) : API integracija su LOKIS (užklausos „leidžiama / neleidžiama“), logikos įdiegimas prieš lošimo pradžią, testavimas ir sertifikavimas, vidaus procedūrų atnaujinimas, IT integracijos į lošimų platformą.</v>
      </c>
      <c r="B166" s="10"/>
      <c r="C166" s="10"/>
      <c r="D166" s="10"/>
    </row>
    <row r="167" spans="1:6" ht="40.5" customHeight="1" thickBot="1" x14ac:dyDescent="0.4">
      <c r="A167" s="67"/>
      <c r="B167" s="10"/>
      <c r="C167" s="10"/>
      <c r="D167" s="10"/>
      <c r="E167" s="46"/>
      <c r="F167" s="62"/>
    </row>
    <row r="168" spans="1:6" ht="10.5" thickBot="1" x14ac:dyDescent="0.4">
      <c r="A168" s="67"/>
      <c r="B168" s="10" t="s">
        <v>169</v>
      </c>
      <c r="C168" s="10">
        <v>0</v>
      </c>
      <c r="D168" s="10">
        <f>+C168</f>
        <v>0</v>
      </c>
    </row>
    <row r="169" spans="1:6" ht="10.5" thickBot="1" x14ac:dyDescent="0.4">
      <c r="A169" s="104" t="s">
        <v>207</v>
      </c>
      <c r="B169" s="125"/>
      <c r="C169" s="125"/>
      <c r="D169" s="10">
        <f>SUM(D167:D168)</f>
        <v>0</v>
      </c>
    </row>
    <row r="170" spans="1:6" ht="10.5" thickBot="1" x14ac:dyDescent="0.4">
      <c r="A170" s="38" t="str">
        <f>'PI skaičiuoklė'!C77</f>
        <v>Veiksmas F2</v>
      </c>
      <c r="B170" s="10"/>
      <c r="C170" s="10"/>
      <c r="D170" s="10"/>
    </row>
    <row r="171" spans="1:6" ht="10.5" thickBot="1" x14ac:dyDescent="0.4">
      <c r="A171" s="67"/>
      <c r="B171" s="10" t="s">
        <v>170</v>
      </c>
      <c r="C171" s="10">
        <v>0</v>
      </c>
      <c r="D171" s="10">
        <f>+C171</f>
        <v>0</v>
      </c>
    </row>
    <row r="172" spans="1:6" ht="10.5" thickBot="1" x14ac:dyDescent="0.4">
      <c r="A172" s="67"/>
      <c r="B172" s="10" t="s">
        <v>171</v>
      </c>
      <c r="C172" s="10">
        <v>0</v>
      </c>
      <c r="D172" s="10">
        <f>+C172</f>
        <v>0</v>
      </c>
    </row>
    <row r="173" spans="1:6" ht="10.5" thickBot="1" x14ac:dyDescent="0.4">
      <c r="A173" s="104" t="s">
        <v>208</v>
      </c>
      <c r="B173" s="125"/>
      <c r="C173" s="125"/>
      <c r="D173" s="10">
        <f>SUM(D171:D172)</f>
        <v>0</v>
      </c>
    </row>
    <row r="174" spans="1:6" ht="10.5" thickBot="1" x14ac:dyDescent="0.4">
      <c r="A174" s="38" t="str">
        <f>'PI skaičiuoklė'!C78</f>
        <v>Veiksmas F3</v>
      </c>
      <c r="B174" s="10"/>
      <c r="C174" s="10"/>
      <c r="D174" s="10"/>
    </row>
    <row r="175" spans="1:6" ht="10.5" thickBot="1" x14ac:dyDescent="0.4">
      <c r="A175" s="67"/>
      <c r="B175" s="10" t="s">
        <v>181</v>
      </c>
      <c r="C175" s="10">
        <v>0</v>
      </c>
      <c r="D175" s="10">
        <f>+C175</f>
        <v>0</v>
      </c>
    </row>
    <row r="176" spans="1:6" ht="10.5" thickBot="1" x14ac:dyDescent="0.4">
      <c r="A176" s="67"/>
      <c r="B176" s="10" t="s">
        <v>182</v>
      </c>
      <c r="C176" s="10">
        <v>0</v>
      </c>
      <c r="D176" s="10">
        <f>+C176</f>
        <v>0</v>
      </c>
    </row>
    <row r="177" spans="1:7" ht="10.5" thickBot="1" x14ac:dyDescent="0.4">
      <c r="A177" s="104" t="s">
        <v>209</v>
      </c>
      <c r="B177" s="125"/>
      <c r="C177" s="125"/>
      <c r="D177" s="10">
        <f>SUM(D175:D176)</f>
        <v>0</v>
      </c>
    </row>
    <row r="178" spans="1:7" ht="10.5" thickBot="1" x14ac:dyDescent="0.4">
      <c r="A178" s="106" t="s">
        <v>210</v>
      </c>
      <c r="B178" s="126"/>
      <c r="C178" s="126"/>
      <c r="D178" s="70">
        <f>SUM(D169,D173,D177)</f>
        <v>0</v>
      </c>
    </row>
    <row r="179" spans="1:7" ht="108.65" customHeight="1" thickBot="1" x14ac:dyDescent="0.4">
      <c r="A179" s="3" t="s">
        <v>379</v>
      </c>
      <c r="B179" s="5"/>
      <c r="C179" s="5"/>
      <c r="D179" s="5"/>
      <c r="F179" s="74"/>
    </row>
    <row r="180" spans="1:7" ht="30" customHeight="1" thickBot="1" x14ac:dyDescent="0.4">
      <c r="A180" s="6" t="s">
        <v>369</v>
      </c>
      <c r="B180" s="4"/>
      <c r="C180" s="4"/>
      <c r="D180" s="4"/>
    </row>
    <row r="181" spans="1:7" ht="17.25" customHeight="1" thickBot="1" x14ac:dyDescent="0.4">
      <c r="A181" s="12"/>
      <c r="B181" s="5" t="s">
        <v>370</v>
      </c>
      <c r="C181" s="5">
        <v>0</v>
      </c>
      <c r="D181" s="10">
        <v>0</v>
      </c>
      <c r="E181" s="46"/>
      <c r="F181" s="43"/>
    </row>
    <row r="182" spans="1:7" ht="54" customHeight="1" thickBot="1" x14ac:dyDescent="0.4">
      <c r="A182" s="81"/>
      <c r="B182" s="5" t="s">
        <v>337</v>
      </c>
      <c r="C182" s="5">
        <v>0</v>
      </c>
      <c r="D182" s="10">
        <v>39800</v>
      </c>
      <c r="F182" s="47"/>
      <c r="G182" s="43"/>
    </row>
    <row r="183" spans="1:7" ht="54" hidden="1" customHeight="1" thickBot="1" x14ac:dyDescent="0.4">
      <c r="A183" s="82"/>
      <c r="B183" s="5"/>
      <c r="C183" s="5"/>
      <c r="D183" s="10"/>
      <c r="F183" s="47"/>
      <c r="G183" s="43"/>
    </row>
    <row r="184" spans="1:7" ht="33.75" customHeight="1" thickBot="1" x14ac:dyDescent="0.4">
      <c r="A184" s="60"/>
      <c r="B184" s="73"/>
      <c r="C184" s="73"/>
      <c r="D184" s="73"/>
      <c r="F184" s="47"/>
      <c r="G184" s="43"/>
    </row>
    <row r="185" spans="1:7" ht="10.5" thickBot="1" x14ac:dyDescent="0.4">
      <c r="A185" s="100" t="s">
        <v>327</v>
      </c>
      <c r="B185" s="114"/>
      <c r="C185" s="114"/>
      <c r="D185" s="4">
        <f>SUM(D181:D184)</f>
        <v>39800</v>
      </c>
    </row>
    <row r="186" spans="1:7" ht="23.25" hidden="1" customHeight="1" thickBot="1" x14ac:dyDescent="0.4">
      <c r="A186" s="8" t="s">
        <v>349</v>
      </c>
      <c r="B186" s="4"/>
      <c r="C186" s="4"/>
      <c r="D186" s="4"/>
    </row>
    <row r="187" spans="1:7" ht="10.5" hidden="1" thickBot="1" x14ac:dyDescent="0.4">
      <c r="A187" s="12"/>
      <c r="B187" s="5" t="s">
        <v>314</v>
      </c>
      <c r="C187" s="5">
        <v>0</v>
      </c>
      <c r="D187" s="5">
        <f>+C187</f>
        <v>0</v>
      </c>
    </row>
    <row r="188" spans="1:7" ht="10.5" hidden="1" thickBot="1" x14ac:dyDescent="0.4">
      <c r="A188" s="12"/>
      <c r="B188" s="5" t="s">
        <v>315</v>
      </c>
      <c r="C188" s="5">
        <v>0</v>
      </c>
      <c r="D188" s="5">
        <f>+C188</f>
        <v>0</v>
      </c>
    </row>
    <row r="189" spans="1:7" ht="10.5" hidden="1" thickBot="1" x14ac:dyDescent="0.4">
      <c r="A189" s="100" t="s">
        <v>329</v>
      </c>
      <c r="B189" s="114"/>
      <c r="C189" s="114"/>
      <c r="D189" s="4">
        <f>SUM(D187:D188)</f>
        <v>0</v>
      </c>
    </row>
    <row r="190" spans="1:7" ht="10.5" hidden="1" thickBot="1" x14ac:dyDescent="0.4">
      <c r="A190" s="8"/>
      <c r="B190" s="4"/>
      <c r="C190" s="4"/>
      <c r="D190" s="4"/>
    </row>
    <row r="191" spans="1:7" ht="10.5" hidden="1" thickBot="1" x14ac:dyDescent="0.4">
      <c r="A191" s="12"/>
      <c r="B191" s="5" t="s">
        <v>316</v>
      </c>
      <c r="C191" s="5">
        <v>0</v>
      </c>
      <c r="D191" s="5">
        <f>+C191</f>
        <v>0</v>
      </c>
    </row>
    <row r="192" spans="1:7" ht="10.5" hidden="1" thickBot="1" x14ac:dyDescent="0.4">
      <c r="A192" s="12"/>
      <c r="B192" s="5" t="s">
        <v>328</v>
      </c>
      <c r="C192" s="5">
        <v>0</v>
      </c>
      <c r="D192" s="5">
        <f>+C192</f>
        <v>0</v>
      </c>
    </row>
    <row r="193" spans="1:4" ht="10.5" hidden="1" thickBot="1" x14ac:dyDescent="0.4">
      <c r="A193" s="100" t="s">
        <v>330</v>
      </c>
      <c r="B193" s="114"/>
      <c r="C193" s="114"/>
      <c r="D193" s="4">
        <f>SUM(D191:D192)</f>
        <v>0</v>
      </c>
    </row>
    <row r="194" spans="1:4" ht="10.5" thickBot="1" x14ac:dyDescent="0.4">
      <c r="A194" s="102" t="s">
        <v>331</v>
      </c>
      <c r="B194" s="115"/>
      <c r="C194" s="115"/>
      <c r="D194" s="58">
        <f>SUM(D185,D189,D193)</f>
        <v>39800</v>
      </c>
    </row>
  </sheetData>
  <mergeCells count="58">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50:C150"/>
    <mergeCell ref="A155:C155"/>
    <mergeCell ref="A159:C159"/>
    <mergeCell ref="A163:C163"/>
    <mergeCell ref="A164:C164"/>
    <mergeCell ref="A185:C185"/>
    <mergeCell ref="A189:C189"/>
    <mergeCell ref="A193:C193"/>
    <mergeCell ref="A194:C194"/>
    <mergeCell ref="A177:C177"/>
    <mergeCell ref="A178:C178"/>
  </mergeCells>
  <pageMargins left="0.70866141732283472" right="0.70866141732283472" top="0.78740157480314965" bottom="0.78740157480314965"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G208"/>
  <sheetViews>
    <sheetView topLeftCell="A190" zoomScale="85" zoomScaleNormal="85" workbookViewId="0">
      <selection activeCell="A194" sqref="A194"/>
    </sheetView>
  </sheetViews>
  <sheetFormatPr defaultColWidth="8.6328125" defaultRowHeight="10" x14ac:dyDescent="0.35"/>
  <cols>
    <col min="1" max="1" width="31.54296875" style="1" customWidth="1"/>
    <col min="2" max="2" width="18" style="1" customWidth="1"/>
    <col min="3" max="3" width="18.08984375" style="1" customWidth="1"/>
    <col min="4" max="4" width="39.54296875" style="1" customWidth="1"/>
    <col min="5" max="5" width="14.54296875" style="1" customWidth="1"/>
    <col min="6" max="6" width="13.90625" style="1" customWidth="1"/>
    <col min="7" max="7" width="35.6328125" style="1" customWidth="1"/>
    <col min="8" max="16384" width="8.6328125" style="1"/>
  </cols>
  <sheetData>
    <row r="1" spans="1:5" ht="20.25" customHeight="1" thickBot="1" x14ac:dyDescent="0.4">
      <c r="A1" s="127" t="s">
        <v>63</v>
      </c>
      <c r="B1" s="128"/>
      <c r="C1" s="128"/>
      <c r="D1" s="128"/>
      <c r="E1" s="129"/>
    </row>
    <row r="2" spans="1:5" ht="36.75" customHeight="1" thickBot="1" x14ac:dyDescent="0.4">
      <c r="A2" s="29" t="s">
        <v>87</v>
      </c>
      <c r="B2" s="30" t="s">
        <v>89</v>
      </c>
      <c r="C2" s="30" t="s">
        <v>60</v>
      </c>
      <c r="D2" s="30" t="s">
        <v>90</v>
      </c>
      <c r="E2" s="30" t="s">
        <v>4</v>
      </c>
    </row>
    <row r="3" spans="1:5" ht="11.25" customHeight="1" thickBot="1" x14ac:dyDescent="0.4">
      <c r="A3" s="31">
        <v>1</v>
      </c>
      <c r="B3" s="32">
        <v>2</v>
      </c>
      <c r="C3" s="32">
        <v>3</v>
      </c>
      <c r="D3" s="32">
        <v>4</v>
      </c>
      <c r="E3" s="32">
        <v>5</v>
      </c>
    </row>
    <row r="4" spans="1:5" ht="86.4" customHeight="1" thickBot="1" x14ac:dyDescent="0.4">
      <c r="A4" s="22" t="str">
        <f>'PI skaičiuoklė'!B6</f>
        <v>ALĮ 18 str. 1 ir 2 d. Įpareigojimas - Pateikti priežiūros institucijai tvirtinimui lošimų organizvaimo reglamentą, jo pakeitimus, papildymus (reglamentą sudaro bendrosios lošimų organizavimo nuostatos ir lošimų taisyklės)</v>
      </c>
      <c r="B4" s="4"/>
      <c r="C4" s="4"/>
      <c r="D4" s="4"/>
      <c r="E4" s="4"/>
    </row>
    <row r="5" spans="1:5" ht="29" customHeight="1" thickBot="1" x14ac:dyDescent="0.4">
      <c r="A5" s="8" t="str">
        <f>'PI skaičiuoklė'!C7</f>
        <v>Veiksmas A1  - Dokumentų parengimas ir pateikimas</v>
      </c>
      <c r="B5" s="4"/>
      <c r="C5" s="4"/>
      <c r="D5" s="4"/>
      <c r="E5" s="4"/>
    </row>
    <row r="6" spans="1:5" ht="10.5" thickBot="1" x14ac:dyDescent="0.4">
      <c r="A6" s="12"/>
      <c r="B6" s="5" t="s">
        <v>21</v>
      </c>
      <c r="C6" s="5">
        <v>0</v>
      </c>
      <c r="D6" s="5">
        <v>0</v>
      </c>
      <c r="E6" s="5">
        <f>+C6*D6</f>
        <v>0</v>
      </c>
    </row>
    <row r="7" spans="1:5" ht="10.5" thickBot="1" x14ac:dyDescent="0.4">
      <c r="A7" s="12"/>
      <c r="B7" s="5" t="s">
        <v>22</v>
      </c>
      <c r="C7" s="5">
        <v>0</v>
      </c>
      <c r="D7" s="5">
        <v>0</v>
      </c>
      <c r="E7" s="5">
        <f>+C7*D7</f>
        <v>0</v>
      </c>
    </row>
    <row r="8" spans="1:5" ht="14.15" customHeight="1" thickBot="1" x14ac:dyDescent="0.4">
      <c r="A8" s="100" t="s">
        <v>36</v>
      </c>
      <c r="B8" s="114"/>
      <c r="C8" s="114"/>
      <c r="D8" s="101"/>
      <c r="E8" s="5">
        <f>SUM(E6:E7)</f>
        <v>0</v>
      </c>
    </row>
    <row r="9" spans="1:5" ht="10.5" thickBot="1" x14ac:dyDescent="0.4">
      <c r="A9" s="8" t="str">
        <f>'PI skaičiuoklė'!C8</f>
        <v>Veiksmas A2</v>
      </c>
      <c r="B9" s="4"/>
      <c r="C9" s="4"/>
      <c r="D9" s="4"/>
      <c r="E9" s="4"/>
    </row>
    <row r="10" spans="1:5" ht="10.5" thickBot="1" x14ac:dyDescent="0.4">
      <c r="A10" s="12"/>
      <c r="B10" s="5" t="s">
        <v>23</v>
      </c>
      <c r="C10" s="5">
        <v>0</v>
      </c>
      <c r="D10" s="5">
        <v>0</v>
      </c>
      <c r="E10" s="5">
        <f t="shared" ref="E10:E11" si="0">+C10*D10</f>
        <v>0</v>
      </c>
    </row>
    <row r="11" spans="1:5" ht="10.5" thickBot="1" x14ac:dyDescent="0.4">
      <c r="A11" s="12"/>
      <c r="B11" s="5" t="s">
        <v>24</v>
      </c>
      <c r="C11" s="5">
        <v>0</v>
      </c>
      <c r="D11" s="5">
        <v>0</v>
      </c>
      <c r="E11" s="5">
        <f t="shared" si="0"/>
        <v>0</v>
      </c>
    </row>
    <row r="12" spans="1:5" ht="10.5" thickBot="1" x14ac:dyDescent="0.4">
      <c r="A12" s="100" t="s">
        <v>37</v>
      </c>
      <c r="B12" s="114"/>
      <c r="C12" s="114"/>
      <c r="D12" s="101"/>
      <c r="E12" s="5">
        <f>SUM(E10:E11)</f>
        <v>0</v>
      </c>
    </row>
    <row r="13" spans="1:5" ht="10.5" thickBot="1" x14ac:dyDescent="0.4">
      <c r="A13" s="8" t="str">
        <f>'PI skaičiuoklė'!C9</f>
        <v>Veiksmas A3</v>
      </c>
      <c r="B13" s="4"/>
      <c r="C13" s="4"/>
      <c r="D13" s="4"/>
      <c r="E13" s="4"/>
    </row>
    <row r="14" spans="1:5" ht="10.5" thickBot="1" x14ac:dyDescent="0.4">
      <c r="A14" s="12"/>
      <c r="B14" s="5" t="s">
        <v>179</v>
      </c>
      <c r="C14" s="5">
        <v>0</v>
      </c>
      <c r="D14" s="5">
        <v>0</v>
      </c>
      <c r="E14" s="5">
        <f t="shared" ref="E14:E15" si="1">+C14*D14</f>
        <v>0</v>
      </c>
    </row>
    <row r="15" spans="1:5" ht="10.5" thickBot="1" x14ac:dyDescent="0.4">
      <c r="A15" s="12"/>
      <c r="B15" s="5" t="s">
        <v>180</v>
      </c>
      <c r="C15" s="5">
        <v>0</v>
      </c>
      <c r="D15" s="5">
        <v>0</v>
      </c>
      <c r="E15" s="5">
        <f t="shared" si="1"/>
        <v>0</v>
      </c>
    </row>
    <row r="16" spans="1:5" ht="10.5" thickBot="1" x14ac:dyDescent="0.4">
      <c r="A16" s="100" t="s">
        <v>211</v>
      </c>
      <c r="B16" s="114"/>
      <c r="C16" s="114"/>
      <c r="D16" s="101"/>
      <c r="E16" s="5">
        <f>SUM(E14:E15)</f>
        <v>0</v>
      </c>
    </row>
    <row r="17" spans="1:7" ht="10.5" thickBot="1" x14ac:dyDescent="0.4">
      <c r="A17" s="12"/>
      <c r="B17" s="5" t="s">
        <v>10</v>
      </c>
      <c r="C17" s="5"/>
      <c r="D17" s="5"/>
      <c r="E17" s="5" t="s">
        <v>91</v>
      </c>
    </row>
    <row r="18" spans="1:7" ht="10.5" thickBot="1" x14ac:dyDescent="0.4">
      <c r="A18" s="102" t="s">
        <v>38</v>
      </c>
      <c r="B18" s="115"/>
      <c r="C18" s="115"/>
      <c r="D18" s="103"/>
      <c r="E18" s="4">
        <f>SUM(E8,E12,E16)</f>
        <v>0</v>
      </c>
    </row>
    <row r="19" spans="1:7" ht="54.65" customHeight="1" thickBot="1" x14ac:dyDescent="0.4">
      <c r="A19" s="22" t="str">
        <f>'PI skaičiuoklė'!B12</f>
        <v>ALĮ 16 str. 7 d. Įpareigojimas  – lošimo įrenginių, turinčių sertifikatą, ženklinamas specialiais tapatumo ženklais (toliau – ženklai)</v>
      </c>
      <c r="B19" s="36"/>
      <c r="C19" s="36"/>
      <c r="D19" s="36"/>
      <c r="E19" s="36"/>
    </row>
    <row r="20" spans="1:7" ht="36.65" customHeight="1" thickBot="1" x14ac:dyDescent="0.4">
      <c r="A20" s="8" t="str">
        <f>'PI skaičiuoklė'!C13</f>
        <v>Veiksmas B1 – Atvykimas į Lošimų priežiūros tarnybą ir ženklų paėmimas pasirašytinai.</v>
      </c>
      <c r="B20" s="36"/>
      <c r="C20" s="36"/>
      <c r="D20" s="36"/>
      <c r="E20" s="36"/>
    </row>
    <row r="21" spans="1:7" ht="10.5" thickBot="1" x14ac:dyDescent="0.4">
      <c r="A21" s="12"/>
      <c r="B21" s="5" t="s">
        <v>255</v>
      </c>
      <c r="C21" s="10">
        <v>7</v>
      </c>
      <c r="D21" s="10">
        <v>1.6</v>
      </c>
      <c r="E21" s="5">
        <f t="shared" ref="E21" si="2">+C21*D21</f>
        <v>11.200000000000001</v>
      </c>
      <c r="F21" s="46"/>
      <c r="G21" s="43"/>
    </row>
    <row r="22" spans="1:7" ht="10.5" thickBot="1" x14ac:dyDescent="0.4">
      <c r="A22" s="12"/>
      <c r="B22" s="5" t="s">
        <v>26</v>
      </c>
      <c r="C22" s="5">
        <v>0</v>
      </c>
      <c r="D22" s="5">
        <v>0</v>
      </c>
      <c r="E22" s="5">
        <f t="shared" ref="E22" si="3">+C22*D22</f>
        <v>0</v>
      </c>
      <c r="G22" s="43"/>
    </row>
    <row r="23" spans="1:7" ht="11" thickBot="1" x14ac:dyDescent="0.4">
      <c r="A23" s="100" t="s">
        <v>39</v>
      </c>
      <c r="B23" s="114"/>
      <c r="C23" s="114"/>
      <c r="D23" s="101"/>
      <c r="E23" s="5">
        <f>SUM(E21:E22)</f>
        <v>11.200000000000001</v>
      </c>
      <c r="G23" s="45"/>
    </row>
    <row r="24" spans="1:7" ht="39" customHeight="1" thickBot="1" x14ac:dyDescent="0.4">
      <c r="A24" s="8" t="str">
        <f>'PI skaičiuoklė'!C14</f>
        <v>Veiksmas B2 – Ženklų pervežimas į lošimų organizavimo vietą ir lošimo įrenginių ženklinimas.</v>
      </c>
      <c r="B24" s="4"/>
      <c r="C24" s="4"/>
      <c r="D24" s="4"/>
      <c r="E24" s="4"/>
    </row>
    <row r="25" spans="1:7" ht="10.5" thickBot="1" x14ac:dyDescent="0.4">
      <c r="A25" s="12"/>
      <c r="B25" s="5" t="s">
        <v>256</v>
      </c>
      <c r="C25" s="10">
        <v>7</v>
      </c>
      <c r="D25" s="10">
        <v>1.6</v>
      </c>
      <c r="E25" s="5">
        <f t="shared" ref="E25" si="4">+C25*D25</f>
        <v>11.200000000000001</v>
      </c>
      <c r="F25" s="46"/>
      <c r="G25" s="43"/>
    </row>
    <row r="26" spans="1:7" ht="10.5" thickBot="1" x14ac:dyDescent="0.4">
      <c r="A26" s="12"/>
      <c r="B26" s="5" t="s">
        <v>28</v>
      </c>
      <c r="C26" s="5">
        <v>0</v>
      </c>
      <c r="D26" s="5">
        <v>0</v>
      </c>
      <c r="E26" s="5">
        <f t="shared" ref="E26" si="5">+C26*D26</f>
        <v>0</v>
      </c>
    </row>
    <row r="27" spans="1:7" ht="10.5" thickBot="1" x14ac:dyDescent="0.4">
      <c r="A27" s="100" t="s">
        <v>41</v>
      </c>
      <c r="B27" s="114"/>
      <c r="C27" s="114"/>
      <c r="D27" s="101"/>
      <c r="E27" s="5">
        <f>SUM(E25:E26)</f>
        <v>11.200000000000001</v>
      </c>
    </row>
    <row r="28" spans="1:7" ht="10.5" thickBot="1" x14ac:dyDescent="0.4">
      <c r="A28" s="8" t="str">
        <f>'PI skaičiuoklė'!C15</f>
        <v>Veiksmas B3</v>
      </c>
      <c r="B28" s="4"/>
      <c r="C28" s="4"/>
      <c r="D28" s="4"/>
      <c r="E28" s="4"/>
    </row>
    <row r="29" spans="1:7" ht="10.5" thickBot="1" x14ac:dyDescent="0.4">
      <c r="A29" s="12"/>
      <c r="B29" s="5" t="s">
        <v>177</v>
      </c>
      <c r="C29" s="5">
        <v>0</v>
      </c>
      <c r="D29" s="5">
        <v>0</v>
      </c>
      <c r="E29" s="5">
        <f t="shared" ref="E29:E30" si="6">+C29*D29</f>
        <v>0</v>
      </c>
    </row>
    <row r="30" spans="1:7" ht="10.5" thickBot="1" x14ac:dyDescent="0.4">
      <c r="A30" s="12"/>
      <c r="B30" s="5" t="s">
        <v>178</v>
      </c>
      <c r="C30" s="5">
        <v>0</v>
      </c>
      <c r="D30" s="5">
        <v>0</v>
      </c>
      <c r="E30" s="5">
        <f t="shared" si="6"/>
        <v>0</v>
      </c>
    </row>
    <row r="31" spans="1:7" ht="10.5" thickBot="1" x14ac:dyDescent="0.4">
      <c r="A31" s="100" t="s">
        <v>212</v>
      </c>
      <c r="B31" s="114"/>
      <c r="C31" s="114"/>
      <c r="D31" s="101"/>
      <c r="E31" s="5">
        <f>SUM(E29:E30)</f>
        <v>0</v>
      </c>
    </row>
    <row r="32" spans="1:7" ht="10.5" thickBot="1" x14ac:dyDescent="0.4">
      <c r="A32" s="12"/>
      <c r="B32" s="5" t="s">
        <v>10</v>
      </c>
      <c r="C32" s="5"/>
      <c r="D32" s="5"/>
      <c r="E32" s="5" t="s">
        <v>16</v>
      </c>
    </row>
    <row r="33" spans="1:5" ht="10.5" thickBot="1" x14ac:dyDescent="0.4">
      <c r="A33" s="102" t="s">
        <v>40</v>
      </c>
      <c r="B33" s="115"/>
      <c r="C33" s="115"/>
      <c r="D33" s="103"/>
      <c r="E33" s="4">
        <f>SUM(E23,E27,E31)</f>
        <v>22.400000000000002</v>
      </c>
    </row>
    <row r="34" spans="1:5" ht="57.65" customHeight="1" thickBot="1" x14ac:dyDescent="0.4">
      <c r="A34" s="22" t="str">
        <f>'PI skaičiuoklė'!B18</f>
        <v>ALĮ 10 str. 5 dalis - Įpareigojimas drausti atsiskaityti banko (debeto, kredito) kortelėmis ir statyti bankomatus patalpose, kuriose organizuojami lošimai.</v>
      </c>
      <c r="B34" s="36"/>
      <c r="C34" s="36"/>
      <c r="D34" s="36"/>
      <c r="E34" s="36"/>
    </row>
    <row r="35" spans="1:5" ht="37.25" customHeight="1" thickBot="1" x14ac:dyDescent="0.4">
      <c r="A35" s="8" t="str">
        <f>'PI skaičiuoklė'!C19</f>
        <v>Veiksmas C1 - Grynųjų pinigų administravimas (Inkasavimo paslaugos, surinkimas, pervežimas)</v>
      </c>
      <c r="B35" s="36"/>
      <c r="C35" s="36"/>
      <c r="D35" s="36"/>
      <c r="E35" s="36"/>
    </row>
    <row r="36" spans="1:5" ht="10.5" thickBot="1" x14ac:dyDescent="0.4">
      <c r="A36" s="12"/>
      <c r="B36" s="5" t="s">
        <v>144</v>
      </c>
      <c r="C36" s="5">
        <v>0</v>
      </c>
      <c r="D36" s="5">
        <v>0</v>
      </c>
      <c r="E36" s="5">
        <f>+C36*D36</f>
        <v>0</v>
      </c>
    </row>
    <row r="37" spans="1:5" ht="10.5" thickBot="1" x14ac:dyDescent="0.4">
      <c r="A37" s="12"/>
      <c r="B37" s="5" t="s">
        <v>145</v>
      </c>
      <c r="C37" s="5">
        <v>0</v>
      </c>
      <c r="D37" s="5">
        <v>0</v>
      </c>
      <c r="E37" s="5">
        <f>+C37*D37</f>
        <v>0</v>
      </c>
    </row>
    <row r="38" spans="1:5" ht="14.15" customHeight="1" thickBot="1" x14ac:dyDescent="0.4">
      <c r="A38" s="100" t="s">
        <v>213</v>
      </c>
      <c r="B38" s="114"/>
      <c r="C38" s="114"/>
      <c r="D38" s="101"/>
      <c r="E38" s="5">
        <f>SUM(E36:E37)</f>
        <v>0</v>
      </c>
    </row>
    <row r="39" spans="1:5" ht="10.5" thickBot="1" x14ac:dyDescent="0.4">
      <c r="A39" s="8">
        <f>'PI skaičiuoklė'!C20</f>
        <v>0</v>
      </c>
      <c r="B39" s="4"/>
      <c r="C39" s="4"/>
      <c r="D39" s="4"/>
      <c r="E39" s="4"/>
    </row>
    <row r="40" spans="1:5" ht="10.5" thickBot="1" x14ac:dyDescent="0.4">
      <c r="A40" s="12"/>
      <c r="B40" s="5" t="s">
        <v>146</v>
      </c>
      <c r="C40" s="5">
        <v>0</v>
      </c>
      <c r="D40" s="5">
        <v>0</v>
      </c>
      <c r="E40" s="5">
        <f t="shared" ref="E40:E41" si="7">+C40*D40</f>
        <v>0</v>
      </c>
    </row>
    <row r="41" spans="1:5" ht="10.5" thickBot="1" x14ac:dyDescent="0.4">
      <c r="A41" s="12"/>
      <c r="B41" s="5" t="s">
        <v>147</v>
      </c>
      <c r="C41" s="5">
        <v>0</v>
      </c>
      <c r="D41" s="5">
        <v>0</v>
      </c>
      <c r="E41" s="5">
        <f t="shared" si="7"/>
        <v>0</v>
      </c>
    </row>
    <row r="42" spans="1:5" ht="10.5" thickBot="1" x14ac:dyDescent="0.4">
      <c r="A42" s="100" t="s">
        <v>214</v>
      </c>
      <c r="B42" s="114"/>
      <c r="C42" s="114"/>
      <c r="D42" s="101"/>
      <c r="E42" s="5">
        <f>SUM(E40:E41)</f>
        <v>0</v>
      </c>
    </row>
    <row r="43" spans="1:5" ht="10.5" thickBot="1" x14ac:dyDescent="0.4">
      <c r="A43" s="8" t="str">
        <f>'PI skaičiuoklė'!C21</f>
        <v xml:space="preserve">Veiksmas C3 </v>
      </c>
      <c r="B43" s="4"/>
      <c r="C43" s="4"/>
      <c r="D43" s="4"/>
      <c r="E43" s="4"/>
    </row>
    <row r="44" spans="1:5" ht="10.5" thickBot="1" x14ac:dyDescent="0.4">
      <c r="A44" s="12"/>
      <c r="B44" s="5" t="s">
        <v>184</v>
      </c>
      <c r="C44" s="5">
        <v>0</v>
      </c>
      <c r="D44" s="5">
        <v>0</v>
      </c>
      <c r="E44" s="5">
        <f t="shared" ref="E44:E45" si="8">+C44*D44</f>
        <v>0</v>
      </c>
    </row>
    <row r="45" spans="1:5" ht="10.5" thickBot="1" x14ac:dyDescent="0.4">
      <c r="A45" s="12"/>
      <c r="B45" s="5" t="s">
        <v>185</v>
      </c>
      <c r="C45" s="5">
        <v>0</v>
      </c>
      <c r="D45" s="5">
        <v>0</v>
      </c>
      <c r="E45" s="5">
        <f t="shared" si="8"/>
        <v>0</v>
      </c>
    </row>
    <row r="46" spans="1:5" ht="10.5" thickBot="1" x14ac:dyDescent="0.4">
      <c r="A46" s="100" t="s">
        <v>215</v>
      </c>
      <c r="B46" s="114"/>
      <c r="C46" s="114"/>
      <c r="D46" s="101"/>
      <c r="E46" s="5">
        <f>SUM(E44:E45)</f>
        <v>0</v>
      </c>
    </row>
    <row r="47" spans="1:5" ht="10.5" thickBot="1" x14ac:dyDescent="0.4">
      <c r="A47" s="12"/>
      <c r="B47" s="5" t="s">
        <v>10</v>
      </c>
      <c r="C47" s="5"/>
      <c r="D47" s="5"/>
      <c r="E47" s="5" t="s">
        <v>91</v>
      </c>
    </row>
    <row r="48" spans="1:5" ht="10.5" thickBot="1" x14ac:dyDescent="0.4">
      <c r="A48" s="102" t="s">
        <v>216</v>
      </c>
      <c r="B48" s="115"/>
      <c r="C48" s="115"/>
      <c r="D48" s="103"/>
      <c r="E48" s="4">
        <f>SUM(E38,E42,E46)</f>
        <v>0</v>
      </c>
    </row>
    <row r="49" spans="1:5" ht="60.5" hidden="1" thickBot="1" x14ac:dyDescent="0.4">
      <c r="A49" s="22" t="str">
        <f>'PI skaičiuoklė'!B25</f>
        <v>ALĮ keičiamas  10 straipsnio 2 dalies 15 punktas, nustatant įpareigojimą (reikalavimą), kad draudžiama organizuoti lošimus pastate, kuriame vykdoma prekybos, paslaugų ar pramoginė veikla</v>
      </c>
      <c r="B49" s="4"/>
      <c r="C49" s="4"/>
      <c r="D49" s="4"/>
      <c r="E49" s="4"/>
    </row>
    <row r="50" spans="1:5" ht="10.5" hidden="1" thickBot="1" x14ac:dyDescent="0.4">
      <c r="A50" s="8" t="str">
        <f>'PI skaičiuoklė'!C26</f>
        <v>Veiksmas D1 Lošimo vietos išlaikymas</v>
      </c>
      <c r="B50" s="4"/>
      <c r="C50" s="4"/>
      <c r="D50" s="4"/>
      <c r="E50" s="4"/>
    </row>
    <row r="51" spans="1:5" ht="10.5" hidden="1" thickBot="1" x14ac:dyDescent="0.4">
      <c r="A51" s="12"/>
      <c r="B51" s="5" t="s">
        <v>154</v>
      </c>
      <c r="C51" s="5">
        <v>0</v>
      </c>
      <c r="D51" s="5">
        <v>0</v>
      </c>
      <c r="E51" s="5">
        <f t="shared" ref="E51:E52" si="9">+C51*D51</f>
        <v>0</v>
      </c>
    </row>
    <row r="52" spans="1:5" ht="10.5" hidden="1" thickBot="1" x14ac:dyDescent="0.4">
      <c r="A52" s="12"/>
      <c r="B52" s="5" t="s">
        <v>155</v>
      </c>
      <c r="C52" s="5">
        <v>0</v>
      </c>
      <c r="D52" s="5">
        <v>0</v>
      </c>
      <c r="E52" s="5">
        <f t="shared" si="9"/>
        <v>0</v>
      </c>
    </row>
    <row r="53" spans="1:5" ht="10.5" hidden="1" thickBot="1" x14ac:dyDescent="0.4">
      <c r="A53" s="100" t="s">
        <v>217</v>
      </c>
      <c r="B53" s="114"/>
      <c r="C53" s="114"/>
      <c r="D53" s="101"/>
      <c r="E53" s="5">
        <f>SUM(E51:E52)</f>
        <v>0</v>
      </c>
    </row>
    <row r="54" spans="1:5" ht="10.5" hidden="1" thickBot="1" x14ac:dyDescent="0.4">
      <c r="A54" s="8" t="str">
        <f>'PI skaičiuoklė'!C27</f>
        <v>Veiksmas D2</v>
      </c>
      <c r="B54" s="4"/>
      <c r="C54" s="4"/>
      <c r="D54" s="4"/>
      <c r="E54" s="4"/>
    </row>
    <row r="55" spans="1:5" ht="10.5" hidden="1" thickBot="1" x14ac:dyDescent="0.4">
      <c r="A55" s="12"/>
      <c r="B55" s="5" t="s">
        <v>156</v>
      </c>
      <c r="C55" s="5">
        <v>0</v>
      </c>
      <c r="D55" s="5">
        <v>0</v>
      </c>
      <c r="E55" s="5">
        <f t="shared" ref="E55:E56" si="10">+C55*D55</f>
        <v>0</v>
      </c>
    </row>
    <row r="56" spans="1:5" ht="10.5" hidden="1" thickBot="1" x14ac:dyDescent="0.4">
      <c r="A56" s="12"/>
      <c r="B56" s="5" t="s">
        <v>157</v>
      </c>
      <c r="C56" s="5">
        <v>0</v>
      </c>
      <c r="D56" s="5">
        <v>0</v>
      </c>
      <c r="E56" s="5">
        <f t="shared" si="10"/>
        <v>0</v>
      </c>
    </row>
    <row r="57" spans="1:5" ht="10.5" hidden="1" thickBot="1" x14ac:dyDescent="0.4">
      <c r="A57" s="100" t="s">
        <v>218</v>
      </c>
      <c r="B57" s="114"/>
      <c r="C57" s="114"/>
      <c r="D57" s="101"/>
      <c r="E57" s="5">
        <f>SUM(E55:E56)</f>
        <v>0</v>
      </c>
    </row>
    <row r="58" spans="1:5" ht="10.5" hidden="1" thickBot="1" x14ac:dyDescent="0.4">
      <c r="A58" s="8" t="str">
        <f>'PI skaičiuoklė'!C28</f>
        <v>Veiksmas D3</v>
      </c>
      <c r="B58" s="4"/>
      <c r="C58" s="4"/>
      <c r="D58" s="4"/>
      <c r="E58" s="4"/>
    </row>
    <row r="59" spans="1:5" ht="10.5" hidden="1" thickBot="1" x14ac:dyDescent="0.4">
      <c r="A59" s="12"/>
      <c r="B59" s="5" t="s">
        <v>187</v>
      </c>
      <c r="C59" s="5">
        <v>0</v>
      </c>
      <c r="D59" s="5">
        <v>0</v>
      </c>
      <c r="E59" s="5">
        <f t="shared" ref="E59:E60" si="11">+C59*D59</f>
        <v>0</v>
      </c>
    </row>
    <row r="60" spans="1:5" ht="10.5" hidden="1" thickBot="1" x14ac:dyDescent="0.4">
      <c r="A60" s="12"/>
      <c r="B60" s="5" t="s">
        <v>188</v>
      </c>
      <c r="C60" s="5">
        <v>0</v>
      </c>
      <c r="D60" s="5">
        <v>0</v>
      </c>
      <c r="E60" s="5">
        <f t="shared" si="11"/>
        <v>0</v>
      </c>
    </row>
    <row r="61" spans="1:5" ht="10.5" hidden="1" thickBot="1" x14ac:dyDescent="0.4">
      <c r="A61" s="100" t="s">
        <v>219</v>
      </c>
      <c r="B61" s="114"/>
      <c r="C61" s="114"/>
      <c r="D61" s="101"/>
      <c r="E61" s="5">
        <f>SUM(E59:E60)</f>
        <v>0</v>
      </c>
    </row>
    <row r="62" spans="1:5" ht="10.5" hidden="1" thickBot="1" x14ac:dyDescent="0.4">
      <c r="A62" s="12"/>
      <c r="B62" s="5" t="s">
        <v>10</v>
      </c>
      <c r="C62" s="5"/>
      <c r="D62" s="5"/>
      <c r="E62" s="5" t="s">
        <v>16</v>
      </c>
    </row>
    <row r="63" spans="1:5" ht="10.5" hidden="1" thickBot="1" x14ac:dyDescent="0.4">
      <c r="A63" s="102" t="s">
        <v>220</v>
      </c>
      <c r="B63" s="115"/>
      <c r="C63" s="115"/>
      <c r="D63" s="103"/>
      <c r="E63" s="4">
        <f>SUM(E53,E57,E61)</f>
        <v>0</v>
      </c>
    </row>
    <row r="64" spans="1:5" ht="20.5" hidden="1" thickBot="1" x14ac:dyDescent="0.4">
      <c r="A64" s="22" t="str">
        <f>'PI skaičiuoklė'!B31</f>
        <v>Straipsnis (-iai), punktas (-ai) ir įpareigojimas</v>
      </c>
      <c r="B64" s="36"/>
      <c r="C64" s="36"/>
      <c r="D64" s="36"/>
      <c r="E64" s="36"/>
    </row>
    <row r="65" spans="1:5" ht="10.5" hidden="1" thickBot="1" x14ac:dyDescent="0.4">
      <c r="A65" s="8" t="str">
        <f>'PI skaičiuoklė'!C32</f>
        <v>Veiksmas E1</v>
      </c>
      <c r="B65" s="4"/>
      <c r="C65" s="4"/>
      <c r="D65" s="4"/>
      <c r="E65" s="4"/>
    </row>
    <row r="66" spans="1:5" ht="10.5" hidden="1" thickBot="1" x14ac:dyDescent="0.4">
      <c r="A66" s="12"/>
      <c r="B66" s="5" t="s">
        <v>160</v>
      </c>
      <c r="C66" s="5">
        <v>0</v>
      </c>
      <c r="D66" s="5">
        <v>0</v>
      </c>
      <c r="E66" s="5">
        <f>+C66*D66</f>
        <v>0</v>
      </c>
    </row>
    <row r="67" spans="1:5" ht="10.5" hidden="1" thickBot="1" x14ac:dyDescent="0.4">
      <c r="A67" s="12"/>
      <c r="B67" s="5" t="s">
        <v>161</v>
      </c>
      <c r="C67" s="5">
        <v>0</v>
      </c>
      <c r="D67" s="5">
        <v>0</v>
      </c>
      <c r="E67" s="5">
        <f>+C67*D67</f>
        <v>0</v>
      </c>
    </row>
    <row r="68" spans="1:5" ht="14.15" hidden="1" customHeight="1" thickBot="1" x14ac:dyDescent="0.4">
      <c r="A68" s="100" t="s">
        <v>221</v>
      </c>
      <c r="B68" s="114"/>
      <c r="C68" s="114"/>
      <c r="D68" s="101"/>
      <c r="E68" s="5">
        <f>SUM(E66:E67)</f>
        <v>0</v>
      </c>
    </row>
    <row r="69" spans="1:5" ht="10.5" hidden="1" thickBot="1" x14ac:dyDescent="0.4">
      <c r="A69" s="8" t="str">
        <f>'PI skaičiuoklė'!C33</f>
        <v>Veiksmas E2</v>
      </c>
      <c r="B69" s="4"/>
      <c r="C69" s="4"/>
      <c r="D69" s="4"/>
      <c r="E69" s="4"/>
    </row>
    <row r="70" spans="1:5" ht="10.5" hidden="1" thickBot="1" x14ac:dyDescent="0.4">
      <c r="A70" s="12"/>
      <c r="B70" s="5" t="s">
        <v>163</v>
      </c>
      <c r="C70" s="5">
        <v>0</v>
      </c>
      <c r="D70" s="5">
        <v>0</v>
      </c>
      <c r="E70" s="5">
        <f t="shared" ref="E70:E71" si="12">+C70*D70</f>
        <v>0</v>
      </c>
    </row>
    <row r="71" spans="1:5" ht="10.5" hidden="1" thickBot="1" x14ac:dyDescent="0.4">
      <c r="A71" s="12"/>
      <c r="B71" s="5" t="s">
        <v>162</v>
      </c>
      <c r="C71" s="5">
        <v>0</v>
      </c>
      <c r="D71" s="5">
        <v>0</v>
      </c>
      <c r="E71" s="5">
        <f t="shared" si="12"/>
        <v>0</v>
      </c>
    </row>
    <row r="72" spans="1:5" ht="10.5" hidden="1" thickBot="1" x14ac:dyDescent="0.4">
      <c r="A72" s="100" t="s">
        <v>222</v>
      </c>
      <c r="B72" s="114"/>
      <c r="C72" s="114"/>
      <c r="D72" s="101"/>
      <c r="E72" s="5">
        <f>SUM(E70:E71)</f>
        <v>0</v>
      </c>
    </row>
    <row r="73" spans="1:5" ht="10.5" hidden="1" thickBot="1" x14ac:dyDescent="0.4">
      <c r="A73" s="8" t="str">
        <f>'PI skaičiuoklė'!C34</f>
        <v>Veiksmas E3</v>
      </c>
      <c r="B73" s="4"/>
      <c r="C73" s="4"/>
      <c r="D73" s="4"/>
      <c r="E73" s="4"/>
    </row>
    <row r="74" spans="1:5" ht="10.5" hidden="1" thickBot="1" x14ac:dyDescent="0.4">
      <c r="A74" s="12"/>
      <c r="B74" s="5" t="s">
        <v>190</v>
      </c>
      <c r="C74" s="5">
        <v>0</v>
      </c>
      <c r="D74" s="5">
        <v>0</v>
      </c>
      <c r="E74" s="5">
        <f t="shared" ref="E74:E75" si="13">+C74*D74</f>
        <v>0</v>
      </c>
    </row>
    <row r="75" spans="1:5" ht="10.5" hidden="1" thickBot="1" x14ac:dyDescent="0.4">
      <c r="A75" s="12"/>
      <c r="B75" s="5" t="s">
        <v>191</v>
      </c>
      <c r="C75" s="5">
        <v>0</v>
      </c>
      <c r="D75" s="5">
        <v>0</v>
      </c>
      <c r="E75" s="5">
        <f t="shared" si="13"/>
        <v>0</v>
      </c>
    </row>
    <row r="76" spans="1:5" ht="10.5" hidden="1" thickBot="1" x14ac:dyDescent="0.4">
      <c r="A76" s="100" t="s">
        <v>223</v>
      </c>
      <c r="B76" s="114"/>
      <c r="C76" s="114"/>
      <c r="D76" s="101"/>
      <c r="E76" s="5">
        <f>SUM(E74:E75)</f>
        <v>0</v>
      </c>
    </row>
    <row r="77" spans="1:5" ht="10.5" hidden="1" thickBot="1" x14ac:dyDescent="0.4">
      <c r="A77" s="12"/>
      <c r="B77" s="5" t="s">
        <v>10</v>
      </c>
      <c r="C77" s="5"/>
      <c r="D77" s="5"/>
      <c r="E77" s="5" t="s">
        <v>91</v>
      </c>
    </row>
    <row r="78" spans="1:5" ht="10.5" hidden="1" thickBot="1" x14ac:dyDescent="0.4">
      <c r="A78" s="102" t="s">
        <v>224</v>
      </c>
      <c r="B78" s="115"/>
      <c r="C78" s="115"/>
      <c r="D78" s="103"/>
      <c r="E78" s="4">
        <f>SUM(E68,E72,E76)</f>
        <v>0</v>
      </c>
    </row>
    <row r="79" spans="1:5" ht="20.5" hidden="1" thickBot="1" x14ac:dyDescent="0.4">
      <c r="A79" s="22" t="str">
        <f>'PI skaičiuoklė'!B37</f>
        <v>Straipsnis (-iai), punktas (-ai) ir įpareigojimas</v>
      </c>
      <c r="B79" s="4"/>
      <c r="C79" s="4"/>
      <c r="D79" s="4"/>
      <c r="E79" s="4"/>
    </row>
    <row r="80" spans="1:5" ht="10.5" hidden="1" thickBot="1" x14ac:dyDescent="0.4">
      <c r="A80" s="8" t="str">
        <f>'PI skaičiuoklė'!C38</f>
        <v>Veiksmas F1</v>
      </c>
      <c r="B80" s="4"/>
      <c r="C80" s="4"/>
      <c r="D80" s="4"/>
      <c r="E80" s="4"/>
    </row>
    <row r="81" spans="1:5" ht="10.5" hidden="1" thickBot="1" x14ac:dyDescent="0.4">
      <c r="A81" s="12"/>
      <c r="B81" s="5" t="s">
        <v>168</v>
      </c>
      <c r="C81" s="5">
        <v>0</v>
      </c>
      <c r="D81" s="5">
        <v>0</v>
      </c>
      <c r="E81" s="5">
        <f t="shared" ref="E81:E82" si="14">+C81*D81</f>
        <v>0</v>
      </c>
    </row>
    <row r="82" spans="1:5" ht="10.5" hidden="1" thickBot="1" x14ac:dyDescent="0.4">
      <c r="A82" s="12"/>
      <c r="B82" s="5" t="s">
        <v>169</v>
      </c>
      <c r="C82" s="5">
        <v>0</v>
      </c>
      <c r="D82" s="5">
        <v>0</v>
      </c>
      <c r="E82" s="5">
        <f t="shared" si="14"/>
        <v>0</v>
      </c>
    </row>
    <row r="83" spans="1:5" ht="10.5" hidden="1" thickBot="1" x14ac:dyDescent="0.4">
      <c r="A83" s="100" t="s">
        <v>225</v>
      </c>
      <c r="B83" s="114"/>
      <c r="C83" s="114"/>
      <c r="D83" s="101"/>
      <c r="E83" s="5">
        <f>SUM(E81:E82)</f>
        <v>0</v>
      </c>
    </row>
    <row r="84" spans="1:5" ht="10.5" hidden="1" thickBot="1" x14ac:dyDescent="0.4">
      <c r="A84" s="8" t="str">
        <f>'PI skaičiuoklė'!C39</f>
        <v>Veiksmas F2</v>
      </c>
      <c r="B84" s="4"/>
      <c r="C84" s="4"/>
      <c r="D84" s="4"/>
      <c r="E84" s="4"/>
    </row>
    <row r="85" spans="1:5" ht="10.5" hidden="1" thickBot="1" x14ac:dyDescent="0.4">
      <c r="A85" s="12"/>
      <c r="B85" s="5" t="s">
        <v>170</v>
      </c>
      <c r="C85" s="5">
        <v>0</v>
      </c>
      <c r="D85" s="5">
        <v>0</v>
      </c>
      <c r="E85" s="5">
        <f t="shared" ref="E85:E86" si="15">+C85*D85</f>
        <v>0</v>
      </c>
    </row>
    <row r="86" spans="1:5" ht="10.5" hidden="1" thickBot="1" x14ac:dyDescent="0.4">
      <c r="A86" s="12"/>
      <c r="B86" s="5" t="s">
        <v>171</v>
      </c>
      <c r="C86" s="5">
        <v>0</v>
      </c>
      <c r="D86" s="5">
        <v>0</v>
      </c>
      <c r="E86" s="5">
        <f t="shared" si="15"/>
        <v>0</v>
      </c>
    </row>
    <row r="87" spans="1:5" ht="10.5" hidden="1" thickBot="1" x14ac:dyDescent="0.4">
      <c r="A87" s="100" t="s">
        <v>226</v>
      </c>
      <c r="B87" s="114"/>
      <c r="C87" s="114"/>
      <c r="D87" s="101"/>
      <c r="E87" s="5">
        <f>SUM(E85:E86)</f>
        <v>0</v>
      </c>
    </row>
    <row r="88" spans="1:5" ht="10.5" hidden="1" thickBot="1" x14ac:dyDescent="0.4">
      <c r="A88" s="8" t="str">
        <f>'PI skaičiuoklė'!C40</f>
        <v>Veiksmas F3</v>
      </c>
      <c r="B88" s="4"/>
      <c r="C88" s="4"/>
      <c r="D88" s="4"/>
      <c r="E88" s="4"/>
    </row>
    <row r="89" spans="1:5" ht="10.5" hidden="1" thickBot="1" x14ac:dyDescent="0.4">
      <c r="A89" s="12"/>
      <c r="B89" s="5" t="s">
        <v>181</v>
      </c>
      <c r="C89" s="5">
        <v>0</v>
      </c>
      <c r="D89" s="5">
        <v>0</v>
      </c>
      <c r="E89" s="5">
        <f t="shared" ref="E89:E90" si="16">+C89*D89</f>
        <v>0</v>
      </c>
    </row>
    <row r="90" spans="1:5" ht="10.5" hidden="1" thickBot="1" x14ac:dyDescent="0.4">
      <c r="A90" s="12"/>
      <c r="B90" s="5" t="s">
        <v>182</v>
      </c>
      <c r="C90" s="5">
        <v>0</v>
      </c>
      <c r="D90" s="5">
        <v>0</v>
      </c>
      <c r="E90" s="5">
        <f t="shared" si="16"/>
        <v>0</v>
      </c>
    </row>
    <row r="91" spans="1:5" ht="10.5" hidden="1" thickBot="1" x14ac:dyDescent="0.4">
      <c r="A91" s="100" t="s">
        <v>227</v>
      </c>
      <c r="B91" s="114"/>
      <c r="C91" s="114"/>
      <c r="D91" s="101"/>
      <c r="E91" s="5">
        <f>SUM(E89:E90)</f>
        <v>0</v>
      </c>
    </row>
    <row r="92" spans="1:5" ht="10.5" hidden="1" thickBot="1" x14ac:dyDescent="0.4">
      <c r="A92" s="12"/>
      <c r="B92" s="5" t="s">
        <v>10</v>
      </c>
      <c r="C92" s="5"/>
      <c r="D92" s="5"/>
      <c r="E92" s="5" t="s">
        <v>16</v>
      </c>
    </row>
    <row r="93" spans="1:5" ht="10.5" hidden="1" thickBot="1" x14ac:dyDescent="0.4">
      <c r="A93" s="102" t="s">
        <v>228</v>
      </c>
      <c r="B93" s="115"/>
      <c r="C93" s="115"/>
      <c r="D93" s="103"/>
      <c r="E93" s="4">
        <f>SUM(E83,E87,E91)</f>
        <v>0</v>
      </c>
    </row>
    <row r="94" spans="1:5" x14ac:dyDescent="0.35">
      <c r="A94" s="26"/>
      <c r="B94" s="26"/>
      <c r="C94" s="26"/>
      <c r="D94" s="26"/>
      <c r="E94" s="28"/>
    </row>
    <row r="95" spans="1:5" x14ac:dyDescent="0.35">
      <c r="A95" s="26"/>
      <c r="B95" s="26"/>
      <c r="C95" s="26"/>
      <c r="D95" s="26"/>
      <c r="E95" s="28"/>
    </row>
    <row r="96" spans="1:5" x14ac:dyDescent="0.35">
      <c r="A96" s="26"/>
      <c r="B96" s="26"/>
      <c r="C96" s="26"/>
      <c r="D96" s="26"/>
      <c r="E96" s="28"/>
    </row>
    <row r="97" spans="1:5" x14ac:dyDescent="0.35">
      <c r="A97" s="26"/>
      <c r="B97" s="26"/>
      <c r="C97" s="26"/>
      <c r="D97" s="26"/>
      <c r="E97" s="28"/>
    </row>
    <row r="98" spans="1:5" x14ac:dyDescent="0.35">
      <c r="A98" s="26"/>
      <c r="B98" s="26"/>
      <c r="C98" s="26"/>
      <c r="D98" s="26"/>
      <c r="E98" s="28"/>
    </row>
    <row r="100" spans="1:5" ht="10.5" thickBot="1" x14ac:dyDescent="0.4"/>
    <row r="101" spans="1:5" ht="21" customHeight="1" thickBot="1" x14ac:dyDescent="0.4">
      <c r="A101" s="130" t="s">
        <v>64</v>
      </c>
      <c r="B101" s="131"/>
      <c r="C101" s="131"/>
      <c r="D101" s="131"/>
      <c r="E101" s="132"/>
    </row>
    <row r="102" spans="1:5" ht="40.5" thickBot="1" x14ac:dyDescent="0.4">
      <c r="A102" s="29" t="s">
        <v>88</v>
      </c>
      <c r="B102" s="30" t="s">
        <v>89</v>
      </c>
      <c r="C102" s="30" t="s">
        <v>60</v>
      </c>
      <c r="D102" s="30" t="s">
        <v>90</v>
      </c>
      <c r="E102" s="30" t="s">
        <v>4</v>
      </c>
    </row>
    <row r="103" spans="1:5" ht="10.5" thickBot="1" x14ac:dyDescent="0.4">
      <c r="A103" s="31">
        <v>1</v>
      </c>
      <c r="B103" s="32">
        <v>2</v>
      </c>
      <c r="C103" s="32">
        <v>3</v>
      </c>
      <c r="D103" s="32">
        <v>4</v>
      </c>
      <c r="E103" s="32">
        <v>5</v>
      </c>
    </row>
    <row r="104" spans="1:5" ht="101.4" customHeight="1" thickBot="1" x14ac:dyDescent="0.4">
      <c r="A104" s="22" t="str">
        <f>'PI skaičiuoklė'!B45</f>
        <v>ALĮ 18 str. 1 ir 2 d. pakeitimas  – Lošimai organizuojami pagal lošimų organizavimo reglamentą, kurį rengia ir tvirtina lošimų organizatorius ir kurį sudaro bendrosios lošimų organizavimo nuostatos ir šio įstatymo 3 straipsnyje nurodytų rūšių lošimų taisyklės. (nebereikia lošimų organizavimo reglamento derinti ir tvirtinti su Priežiūros tarnyba)</v>
      </c>
      <c r="B104" s="4"/>
      <c r="C104" s="4"/>
      <c r="D104" s="4"/>
      <c r="E104" s="4"/>
    </row>
    <row r="105" spans="1:5" ht="29" customHeight="1" thickBot="1" x14ac:dyDescent="0.4">
      <c r="A105" s="8" t="str">
        <f>'PI skaičiuoklė'!C46</f>
        <v>Veiksmas A1</v>
      </c>
      <c r="B105" s="4"/>
      <c r="C105" s="4"/>
      <c r="D105" s="4"/>
      <c r="E105" s="4"/>
    </row>
    <row r="106" spans="1:5" ht="10.5" thickBot="1" x14ac:dyDescent="0.4">
      <c r="A106" s="12"/>
      <c r="B106" s="5" t="s">
        <v>21</v>
      </c>
      <c r="C106" s="5">
        <v>0</v>
      </c>
      <c r="D106" s="5">
        <v>0</v>
      </c>
      <c r="E106" s="5">
        <f>+C106*D106</f>
        <v>0</v>
      </c>
    </row>
    <row r="107" spans="1:5" ht="10.5" thickBot="1" x14ac:dyDescent="0.4">
      <c r="A107" s="12"/>
      <c r="B107" s="5" t="s">
        <v>22</v>
      </c>
      <c r="C107" s="5">
        <v>0</v>
      </c>
      <c r="D107" s="5">
        <v>0</v>
      </c>
      <c r="E107" s="5">
        <f>+C107*D107</f>
        <v>0</v>
      </c>
    </row>
    <row r="108" spans="1:5" ht="10.5" thickBot="1" x14ac:dyDescent="0.4">
      <c r="A108" s="100" t="s">
        <v>36</v>
      </c>
      <c r="B108" s="114"/>
      <c r="C108" s="114"/>
      <c r="D108" s="101"/>
      <c r="E108" s="5">
        <f>SUM(E106:E107)</f>
        <v>0</v>
      </c>
    </row>
    <row r="109" spans="1:5" ht="10.5" thickBot="1" x14ac:dyDescent="0.4">
      <c r="A109" s="8" t="str">
        <f>'PI skaičiuoklė'!C47</f>
        <v>Veiksmas A2</v>
      </c>
      <c r="B109" s="4"/>
      <c r="C109" s="4"/>
      <c r="D109" s="4"/>
      <c r="E109" s="4"/>
    </row>
    <row r="110" spans="1:5" ht="10.5" thickBot="1" x14ac:dyDescent="0.4">
      <c r="A110" s="12"/>
      <c r="B110" s="5" t="s">
        <v>23</v>
      </c>
      <c r="C110" s="5">
        <v>0</v>
      </c>
      <c r="D110" s="5">
        <v>0</v>
      </c>
      <c r="E110" s="5">
        <f t="shared" ref="E110:E111" si="17">+C110*D110</f>
        <v>0</v>
      </c>
    </row>
    <row r="111" spans="1:5" ht="10.5" thickBot="1" x14ac:dyDescent="0.4">
      <c r="A111" s="12"/>
      <c r="B111" s="5" t="s">
        <v>24</v>
      </c>
      <c r="C111" s="5">
        <v>0</v>
      </c>
      <c r="D111" s="5">
        <v>0</v>
      </c>
      <c r="E111" s="5">
        <f t="shared" si="17"/>
        <v>0</v>
      </c>
    </row>
    <row r="112" spans="1:5" ht="10.5" thickBot="1" x14ac:dyDescent="0.4">
      <c r="A112" s="100" t="s">
        <v>37</v>
      </c>
      <c r="B112" s="114"/>
      <c r="C112" s="114"/>
      <c r="D112" s="101"/>
      <c r="E112" s="5">
        <f>SUM(E110:E111)</f>
        <v>0</v>
      </c>
    </row>
    <row r="113" spans="1:5" ht="10.5" thickBot="1" x14ac:dyDescent="0.4">
      <c r="A113" s="8" t="str">
        <f>'PI skaičiuoklė'!C48</f>
        <v>Veiksmas A3</v>
      </c>
      <c r="B113" s="4"/>
      <c r="C113" s="4"/>
      <c r="D113" s="4"/>
      <c r="E113" s="4"/>
    </row>
    <row r="114" spans="1:5" ht="10.5" thickBot="1" x14ac:dyDescent="0.4">
      <c r="A114" s="12"/>
      <c r="B114" s="5" t="s">
        <v>179</v>
      </c>
      <c r="C114" s="5">
        <v>0</v>
      </c>
      <c r="D114" s="5">
        <v>0</v>
      </c>
      <c r="E114" s="5">
        <f>+C114*D114</f>
        <v>0</v>
      </c>
    </row>
    <row r="115" spans="1:5" ht="10.5" thickBot="1" x14ac:dyDescent="0.4">
      <c r="A115" s="12"/>
      <c r="B115" s="5" t="s">
        <v>180</v>
      </c>
      <c r="C115" s="5">
        <v>0</v>
      </c>
      <c r="D115" s="5">
        <v>0</v>
      </c>
      <c r="E115" s="5">
        <f>+C115*D115</f>
        <v>0</v>
      </c>
    </row>
    <row r="116" spans="1:5" ht="10.5" thickBot="1" x14ac:dyDescent="0.4">
      <c r="A116" s="100" t="s">
        <v>211</v>
      </c>
      <c r="B116" s="114"/>
      <c r="C116" s="114"/>
      <c r="D116" s="101"/>
      <c r="E116" s="5">
        <f>SUM(E114:E115)</f>
        <v>0</v>
      </c>
    </row>
    <row r="117" spans="1:5" ht="10.5" thickBot="1" x14ac:dyDescent="0.4">
      <c r="A117" s="12"/>
      <c r="B117" s="5" t="s">
        <v>10</v>
      </c>
      <c r="C117" s="5"/>
      <c r="D117" s="5"/>
      <c r="E117" s="5" t="s">
        <v>91</v>
      </c>
    </row>
    <row r="118" spans="1:5" ht="10.5" thickBot="1" x14ac:dyDescent="0.4">
      <c r="A118" s="102" t="s">
        <v>38</v>
      </c>
      <c r="B118" s="115"/>
      <c r="C118" s="115"/>
      <c r="D118" s="103"/>
      <c r="E118" s="4">
        <f>SUM(E108,E112,E116)</f>
        <v>0</v>
      </c>
    </row>
    <row r="119" spans="1:5" ht="69.650000000000006" customHeight="1" thickBot="1" x14ac:dyDescent="0.4">
      <c r="A119" s="22" t="str">
        <f>'PI skaičiuoklė'!B51</f>
        <v>Atsisakoma reikalavimo ženklinti lošimo įrenginius specialiais ženklais kaip perteklinio. Naikinamas ALĮ 16 str. 7 d.: Įpareigojimas  – lošimo įrenginių, turinčių sertifikatą, ženklinamas ženklais.</v>
      </c>
      <c r="B119" s="4"/>
      <c r="C119" s="4"/>
      <c r="D119" s="4"/>
      <c r="E119" s="4"/>
    </row>
    <row r="120" spans="1:5" ht="10.5" thickBot="1" x14ac:dyDescent="0.4">
      <c r="A120" s="8" t="str">
        <f>'PI skaičiuoklė'!C52</f>
        <v>Veiksmas B1</v>
      </c>
      <c r="B120" s="4"/>
      <c r="C120" s="4"/>
      <c r="D120" s="4"/>
      <c r="E120" s="4"/>
    </row>
    <row r="121" spans="1:5" ht="10.5" thickBot="1" x14ac:dyDescent="0.4">
      <c r="A121" s="12"/>
      <c r="B121" s="5" t="s">
        <v>255</v>
      </c>
      <c r="C121" s="5">
        <v>0</v>
      </c>
      <c r="D121" s="5">
        <v>0</v>
      </c>
      <c r="E121" s="5">
        <f t="shared" ref="E121" si="18">+C121*D121</f>
        <v>0</v>
      </c>
    </row>
    <row r="122" spans="1:5" ht="10.5" thickBot="1" x14ac:dyDescent="0.4">
      <c r="A122" s="12"/>
      <c r="B122" s="5" t="s">
        <v>26</v>
      </c>
      <c r="C122" s="5">
        <v>0</v>
      </c>
      <c r="D122" s="5">
        <v>0</v>
      </c>
      <c r="E122" s="5">
        <f t="shared" ref="E122" si="19">+C122*D122</f>
        <v>0</v>
      </c>
    </row>
    <row r="123" spans="1:5" ht="10.5" thickBot="1" x14ac:dyDescent="0.4">
      <c r="A123" s="100" t="s">
        <v>39</v>
      </c>
      <c r="B123" s="114"/>
      <c r="C123" s="114"/>
      <c r="D123" s="101"/>
      <c r="E123" s="5">
        <f>SUM(E121:E122)</f>
        <v>0</v>
      </c>
    </row>
    <row r="124" spans="1:5" ht="10.5" thickBot="1" x14ac:dyDescent="0.4">
      <c r="A124" s="8" t="str">
        <f>'PI skaičiuoklė'!C53</f>
        <v>Veiksmas B2</v>
      </c>
      <c r="B124" s="4"/>
      <c r="C124" s="4"/>
      <c r="D124" s="4"/>
      <c r="E124" s="4"/>
    </row>
    <row r="125" spans="1:5" ht="10.5" thickBot="1" x14ac:dyDescent="0.4">
      <c r="A125" s="12"/>
      <c r="B125" s="5" t="s">
        <v>256</v>
      </c>
      <c r="C125" s="5">
        <v>0</v>
      </c>
      <c r="D125" s="5">
        <v>0</v>
      </c>
      <c r="E125" s="5">
        <f t="shared" ref="E125" si="20">+C125*D125</f>
        <v>0</v>
      </c>
    </row>
    <row r="126" spans="1:5" ht="10.5" thickBot="1" x14ac:dyDescent="0.4">
      <c r="A126" s="12"/>
      <c r="B126" s="5" t="s">
        <v>28</v>
      </c>
      <c r="C126" s="5">
        <v>0</v>
      </c>
      <c r="D126" s="5">
        <v>0</v>
      </c>
      <c r="E126" s="5">
        <f t="shared" ref="E126" si="21">+C126*D126</f>
        <v>0</v>
      </c>
    </row>
    <row r="127" spans="1:5" ht="10.5" thickBot="1" x14ac:dyDescent="0.4">
      <c r="A127" s="100" t="s">
        <v>41</v>
      </c>
      <c r="B127" s="114"/>
      <c r="C127" s="114"/>
      <c r="D127" s="101"/>
      <c r="E127" s="5">
        <f>SUM(E125:E126)</f>
        <v>0</v>
      </c>
    </row>
    <row r="128" spans="1:5" ht="10.5" thickBot="1" x14ac:dyDescent="0.4">
      <c r="A128" s="8" t="str">
        <f>'PI skaičiuoklė'!C54</f>
        <v>Veiksmas B3</v>
      </c>
      <c r="B128" s="4"/>
      <c r="C128" s="4"/>
      <c r="D128" s="4"/>
      <c r="E128" s="4"/>
    </row>
    <row r="129" spans="1:5" ht="10.5" thickBot="1" x14ac:dyDescent="0.4">
      <c r="A129" s="12"/>
      <c r="B129" s="5" t="s">
        <v>177</v>
      </c>
      <c r="C129" s="5">
        <v>0</v>
      </c>
      <c r="D129" s="5">
        <v>0</v>
      </c>
      <c r="E129" s="5">
        <f t="shared" ref="E129:E130" si="22">+C129*D129</f>
        <v>0</v>
      </c>
    </row>
    <row r="130" spans="1:5" ht="10.5" thickBot="1" x14ac:dyDescent="0.4">
      <c r="A130" s="12"/>
      <c r="B130" s="5" t="s">
        <v>178</v>
      </c>
      <c r="C130" s="5">
        <v>0</v>
      </c>
      <c r="D130" s="5">
        <v>0</v>
      </c>
      <c r="E130" s="5">
        <f t="shared" si="22"/>
        <v>0</v>
      </c>
    </row>
    <row r="131" spans="1:5" ht="10.5" thickBot="1" x14ac:dyDescent="0.4">
      <c r="A131" s="100" t="s">
        <v>212</v>
      </c>
      <c r="B131" s="114"/>
      <c r="C131" s="114"/>
      <c r="D131" s="101"/>
      <c r="E131" s="5">
        <f>SUM(E129:E130)</f>
        <v>0</v>
      </c>
    </row>
    <row r="132" spans="1:5" ht="10.5" thickBot="1" x14ac:dyDescent="0.4">
      <c r="A132" s="12"/>
      <c r="B132" s="5" t="s">
        <v>10</v>
      </c>
      <c r="C132" s="5"/>
      <c r="D132" s="5"/>
      <c r="E132" s="5" t="s">
        <v>16</v>
      </c>
    </row>
    <row r="133" spans="1:5" ht="10.5" thickBot="1" x14ac:dyDescent="0.4">
      <c r="A133" s="102" t="s">
        <v>40</v>
      </c>
      <c r="B133" s="115"/>
      <c r="C133" s="115"/>
      <c r="D133" s="103"/>
      <c r="E133" s="4">
        <f>SUM(E123,E127,E131)</f>
        <v>0</v>
      </c>
    </row>
    <row r="134" spans="1:5" ht="54" customHeight="1" thickBot="1" x14ac:dyDescent="0.4">
      <c r="A134" s="22" t="str">
        <f>'PI skaičiuoklė'!B57</f>
        <v>ALĮ 10 str. 5 dalies pakeitimas - Įpareigojimas drausti atsiskaityti grynaisiais pinigais patalpose, kuriose organizuojami lošimai.  (ALĮ projekto 32 straipsnio 9 dalyje siūloma nustatyti, kad B kategorijos automatų, kuriais lošiama į automatus įmetus metalinius pinigus, naudojimas nutraukiamas ne vėliau kaip 2029 m. gruodžio 31 d.)</v>
      </c>
      <c r="B134" s="4"/>
      <c r="C134" s="4"/>
      <c r="D134" s="4"/>
      <c r="E134" s="4"/>
    </row>
    <row r="135" spans="1:5" ht="30.5" thickBot="1" x14ac:dyDescent="0.4">
      <c r="A135" s="8" t="str">
        <f>'PI skaičiuoklė'!C58</f>
        <v xml:space="preserve">Veiksmas C1 - Techninės įrangos įsigyjimas/atnaujinimas (kasos įranga, kortelių skaitytuvai) </v>
      </c>
      <c r="B135" s="4"/>
      <c r="C135" s="4"/>
      <c r="D135" s="4"/>
      <c r="E135" s="4"/>
    </row>
    <row r="136" spans="1:5" ht="10.5" thickBot="1" x14ac:dyDescent="0.4">
      <c r="A136" s="12"/>
      <c r="B136" s="5" t="s">
        <v>144</v>
      </c>
      <c r="C136" s="5">
        <v>0</v>
      </c>
      <c r="D136" s="5">
        <v>0</v>
      </c>
      <c r="E136" s="5">
        <f>+C136*D136</f>
        <v>0</v>
      </c>
    </row>
    <row r="137" spans="1:5" ht="10.5" thickBot="1" x14ac:dyDescent="0.4">
      <c r="A137" s="12"/>
      <c r="B137" s="5" t="s">
        <v>145</v>
      </c>
      <c r="C137" s="5">
        <v>0</v>
      </c>
      <c r="D137" s="5">
        <v>0</v>
      </c>
      <c r="E137" s="5">
        <f>+C137*D137</f>
        <v>0</v>
      </c>
    </row>
    <row r="138" spans="1:5" ht="14.15" customHeight="1" thickBot="1" x14ac:dyDescent="0.4">
      <c r="A138" s="100" t="s">
        <v>213</v>
      </c>
      <c r="B138" s="114"/>
      <c r="C138" s="114"/>
      <c r="D138" s="101"/>
      <c r="E138" s="5">
        <f>SUM(E136:E137)</f>
        <v>0</v>
      </c>
    </row>
    <row r="139" spans="1:5" ht="30.5" thickBot="1" x14ac:dyDescent="0.4">
      <c r="A139" s="8" t="str">
        <f>'PI skaičiuoklė'!C59</f>
        <v>Veiksmas C2 - Apskaitos ir mokėjimų sistemų pritaikymas (komisiniai, banko paslaugos)</v>
      </c>
      <c r="B139" s="4"/>
      <c r="C139" s="4"/>
      <c r="D139" s="4"/>
      <c r="E139" s="4"/>
    </row>
    <row r="140" spans="1:5" ht="10.5" thickBot="1" x14ac:dyDescent="0.4">
      <c r="A140" s="12"/>
      <c r="B140" s="5" t="s">
        <v>146</v>
      </c>
      <c r="C140" s="5">
        <v>0</v>
      </c>
      <c r="D140" s="5">
        <v>0</v>
      </c>
      <c r="E140" s="5">
        <f t="shared" ref="E140:E141" si="23">+C140*D140</f>
        <v>0</v>
      </c>
    </row>
    <row r="141" spans="1:5" ht="10.5" thickBot="1" x14ac:dyDescent="0.4">
      <c r="A141" s="12"/>
      <c r="B141" s="5" t="s">
        <v>147</v>
      </c>
      <c r="C141" s="5">
        <v>0</v>
      </c>
      <c r="D141" s="5">
        <v>0</v>
      </c>
      <c r="E141" s="5">
        <f t="shared" si="23"/>
        <v>0</v>
      </c>
    </row>
    <row r="142" spans="1:5" ht="10.5" thickBot="1" x14ac:dyDescent="0.4">
      <c r="A142" s="100" t="s">
        <v>214</v>
      </c>
      <c r="B142" s="114"/>
      <c r="C142" s="114"/>
      <c r="D142" s="101"/>
      <c r="E142" s="5">
        <f>SUM(E140:E141)</f>
        <v>0</v>
      </c>
    </row>
    <row r="143" spans="1:5" ht="40.5" thickBot="1" x14ac:dyDescent="0.4">
      <c r="A143" s="8" t="str">
        <f>'PI skaičiuoklė'!C60</f>
        <v>Veiksmas C3 - Lošimo įrenginių pritaikymas, atnaujinimas, naujų įsigyjimas (B kategorijos lošimo automatai)</v>
      </c>
      <c r="B143" s="4"/>
      <c r="C143" s="4"/>
      <c r="D143" s="4"/>
      <c r="E143" s="4"/>
    </row>
    <row r="144" spans="1:5" ht="10.5" thickBot="1" x14ac:dyDescent="0.4">
      <c r="A144" s="12"/>
      <c r="B144" s="5" t="s">
        <v>184</v>
      </c>
      <c r="C144" s="5">
        <v>0</v>
      </c>
      <c r="D144" s="5">
        <v>0</v>
      </c>
      <c r="E144" s="5">
        <f t="shared" ref="E144:E145" si="24">+C144*D144</f>
        <v>0</v>
      </c>
    </row>
    <row r="145" spans="1:5" ht="10.5" thickBot="1" x14ac:dyDescent="0.4">
      <c r="A145" s="12"/>
      <c r="B145" s="5" t="s">
        <v>185</v>
      </c>
      <c r="C145" s="5">
        <v>0</v>
      </c>
      <c r="D145" s="5">
        <v>0</v>
      </c>
      <c r="E145" s="5">
        <f t="shared" si="24"/>
        <v>0</v>
      </c>
    </row>
    <row r="146" spans="1:5" ht="10.5" thickBot="1" x14ac:dyDescent="0.4">
      <c r="A146" s="100" t="s">
        <v>215</v>
      </c>
      <c r="B146" s="114"/>
      <c r="C146" s="114"/>
      <c r="D146" s="101"/>
      <c r="E146" s="5">
        <f>SUM(E144:E145)</f>
        <v>0</v>
      </c>
    </row>
    <row r="147" spans="1:5" ht="10.5" thickBot="1" x14ac:dyDescent="0.4">
      <c r="A147" s="12"/>
      <c r="B147" s="5" t="s">
        <v>10</v>
      </c>
      <c r="C147" s="5"/>
      <c r="D147" s="5"/>
      <c r="E147" s="5" t="s">
        <v>91</v>
      </c>
    </row>
    <row r="148" spans="1:5" ht="10.5" thickBot="1" x14ac:dyDescent="0.4">
      <c r="A148" s="102" t="s">
        <v>216</v>
      </c>
      <c r="B148" s="115"/>
      <c r="C148" s="115"/>
      <c r="D148" s="103"/>
      <c r="E148" s="4">
        <f>SUM(E138,E142,E146)</f>
        <v>0</v>
      </c>
    </row>
    <row r="149" spans="1:5" ht="98.4" customHeight="1" thickBot="1" x14ac:dyDescent="0.4">
      <c r="A149" s="22" t="str">
        <f>'PI skaičiuoklė'!B63</f>
        <v>ALĮ papildomas nauju „105 straipsniu. 105 straipsnis, pagal kurio 1 ir 2 dalis siūloma nustatyti įpareigojimai (reikalavimai), kad ūkio subjektai turės išduoti lošėjo korteles, kurių techninius reikalavimus nustatys priežiūros tarnyba, bei jas ženklinti unikaliu numeriu  ir registruoti Priežiūros tarnybos nustatyta tvarka taip pat 105 straipsnio 3 punktas įpareigotų turėti akredituotos įstaigos išduotą sertifikatą, kuriuo patvirtinama, kad jo išduodama kortelė atitinka šiame įstatyme ir Priežiūros tarnybos jai nustatytus techninius reikalavimus.</v>
      </c>
      <c r="B149" s="4"/>
      <c r="C149" s="4"/>
      <c r="D149" s="4"/>
      <c r="E149" s="4"/>
    </row>
    <row r="150" spans="1:5" ht="40.25" customHeight="1" thickBot="1" x14ac:dyDescent="0.4">
      <c r="A150" s="8" t="str">
        <f>'PI skaičiuoklė'!C64</f>
        <v>Veiksmas D1 - Lošėjo kortelės išdavimas, registravimas</v>
      </c>
      <c r="B150" s="4"/>
      <c r="C150" s="4"/>
      <c r="D150" s="4"/>
      <c r="E150" s="4"/>
    </row>
    <row r="151" spans="1:5" ht="10.5" thickBot="1" x14ac:dyDescent="0.4">
      <c r="A151" s="12"/>
      <c r="B151" s="5" t="s">
        <v>154</v>
      </c>
      <c r="C151" s="5">
        <v>0</v>
      </c>
      <c r="D151" s="5">
        <v>0</v>
      </c>
      <c r="E151" s="5">
        <f t="shared" ref="E151:E152" si="25">+C151*D151</f>
        <v>0</v>
      </c>
    </row>
    <row r="152" spans="1:5" ht="10.5" thickBot="1" x14ac:dyDescent="0.4">
      <c r="A152" s="12"/>
      <c r="B152" s="5" t="s">
        <v>155</v>
      </c>
      <c r="C152" s="5">
        <v>0</v>
      </c>
      <c r="D152" s="5">
        <v>0</v>
      </c>
      <c r="E152" s="5">
        <f t="shared" si="25"/>
        <v>0</v>
      </c>
    </row>
    <row r="153" spans="1:5" ht="10.5" thickBot="1" x14ac:dyDescent="0.4">
      <c r="A153" s="100" t="s">
        <v>217</v>
      </c>
      <c r="B153" s="114"/>
      <c r="C153" s="114"/>
      <c r="D153" s="101"/>
      <c r="E153" s="5">
        <f>SUM(E151:E152)</f>
        <v>0</v>
      </c>
    </row>
    <row r="154" spans="1:5" ht="20.5" thickBot="1" x14ac:dyDescent="0.4">
      <c r="A154" s="8" t="str">
        <f>'PI skaičiuoklė'!C65</f>
        <v>Veiksmas D2 - Lošėjo kortelės sertifikavimas</v>
      </c>
      <c r="B154" s="4"/>
      <c r="C154" s="4"/>
      <c r="D154" s="4"/>
      <c r="E154" s="4"/>
    </row>
    <row r="155" spans="1:5" ht="10.5" thickBot="1" x14ac:dyDescent="0.4">
      <c r="A155" s="12"/>
      <c r="B155" s="5" t="s">
        <v>156</v>
      </c>
      <c r="C155" s="5">
        <v>0</v>
      </c>
      <c r="D155" s="5">
        <v>0</v>
      </c>
      <c r="E155" s="5">
        <f t="shared" ref="E155:E156" si="26">+C155*D155</f>
        <v>0</v>
      </c>
    </row>
    <row r="156" spans="1:5" ht="10.5" thickBot="1" x14ac:dyDescent="0.4">
      <c r="A156" s="12"/>
      <c r="B156" s="5" t="s">
        <v>157</v>
      </c>
      <c r="C156" s="5">
        <v>0</v>
      </c>
      <c r="D156" s="5">
        <v>0</v>
      </c>
      <c r="E156" s="5">
        <f t="shared" si="26"/>
        <v>0</v>
      </c>
    </row>
    <row r="157" spans="1:5" ht="10.5" thickBot="1" x14ac:dyDescent="0.4">
      <c r="A157" s="100" t="s">
        <v>218</v>
      </c>
      <c r="B157" s="114"/>
      <c r="C157" s="114"/>
      <c r="D157" s="101"/>
      <c r="E157" s="5">
        <f>SUM(E155:E156)</f>
        <v>0</v>
      </c>
    </row>
    <row r="158" spans="1:5" ht="10.5" thickBot="1" x14ac:dyDescent="0.4">
      <c r="A158" s="8">
        <f>'PI skaičiuoklė'!C66</f>
        <v>0</v>
      </c>
      <c r="B158" s="4"/>
      <c r="C158" s="4"/>
      <c r="D158" s="4"/>
      <c r="E158" s="4"/>
    </row>
    <row r="159" spans="1:5" ht="10.5" thickBot="1" x14ac:dyDescent="0.4">
      <c r="A159" s="12"/>
      <c r="B159" s="5" t="s">
        <v>187</v>
      </c>
      <c r="C159" s="5">
        <v>0</v>
      </c>
      <c r="D159" s="5">
        <v>0</v>
      </c>
      <c r="E159" s="5">
        <f t="shared" ref="E159:E160" si="27">+C159*D159</f>
        <v>0</v>
      </c>
    </row>
    <row r="160" spans="1:5" ht="10.5" thickBot="1" x14ac:dyDescent="0.4">
      <c r="A160" s="12"/>
      <c r="B160" s="5" t="s">
        <v>188</v>
      </c>
      <c r="C160" s="5">
        <v>0</v>
      </c>
      <c r="D160" s="5">
        <v>0</v>
      </c>
      <c r="E160" s="5">
        <f t="shared" si="27"/>
        <v>0</v>
      </c>
    </row>
    <row r="161" spans="1:5" ht="10.5" thickBot="1" x14ac:dyDescent="0.4">
      <c r="A161" s="100" t="s">
        <v>219</v>
      </c>
      <c r="B161" s="114"/>
      <c r="C161" s="114"/>
      <c r="D161" s="101"/>
      <c r="E161" s="5">
        <f>SUM(E159:E160)</f>
        <v>0</v>
      </c>
    </row>
    <row r="162" spans="1:5" ht="10.5" thickBot="1" x14ac:dyDescent="0.4">
      <c r="A162" s="12"/>
      <c r="B162" s="5" t="s">
        <v>10</v>
      </c>
      <c r="C162" s="5"/>
      <c r="D162" s="5"/>
      <c r="E162" s="5" t="s">
        <v>16</v>
      </c>
    </row>
    <row r="163" spans="1:5" ht="10.5" thickBot="1" x14ac:dyDescent="0.4">
      <c r="A163" s="102" t="s">
        <v>220</v>
      </c>
      <c r="B163" s="115"/>
      <c r="C163" s="115"/>
      <c r="D163" s="103"/>
      <c r="E163" s="4">
        <f>SUM(E153,E157,E161)</f>
        <v>0</v>
      </c>
    </row>
    <row r="164" spans="1:5" ht="170.5" thickBot="1" x14ac:dyDescent="0.4">
      <c r="A164" s="22" t="str">
        <f>'PI skaičiuoklė'!B69</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64" s="4"/>
      <c r="C164" s="4"/>
      <c r="D164" s="4"/>
      <c r="E164" s="4"/>
    </row>
    <row r="165" spans="1:5" ht="90.5" thickBot="1" x14ac:dyDescent="0.4">
      <c r="A165" s="8" t="str">
        <f>'PI skaičiuoklė'!C70</f>
        <v>Veiksmas E1 - Lošėjo kortelės funkcionalumo įdiegimas (Antžeminių lošimų organizatoriams): API integracija su LOKIS (užklausos „leidžiama / neleidžiama“), logikos įdiegimas prieš lošimo pradžią, testavimas ir sertifikavimas, vidaus procedūrų atnaujinimas, darbuotojų apmokymas</v>
      </c>
      <c r="B165" s="4"/>
      <c r="C165" s="4"/>
      <c r="D165" s="4"/>
      <c r="E165" s="4"/>
    </row>
    <row r="166" spans="1:5" ht="10.5" thickBot="1" x14ac:dyDescent="0.4">
      <c r="A166" s="12"/>
      <c r="B166" s="5" t="s">
        <v>160</v>
      </c>
      <c r="C166" s="5">
        <v>0</v>
      </c>
      <c r="D166" s="5">
        <v>0</v>
      </c>
      <c r="E166" s="5">
        <f>+C166*D166</f>
        <v>0</v>
      </c>
    </row>
    <row r="167" spans="1:5" ht="10.5" thickBot="1" x14ac:dyDescent="0.4">
      <c r="A167" s="12"/>
      <c r="B167" s="5" t="s">
        <v>161</v>
      </c>
      <c r="C167" s="5">
        <v>0</v>
      </c>
      <c r="D167" s="5">
        <v>0</v>
      </c>
      <c r="E167" s="5">
        <f>+C167*D167</f>
        <v>0</v>
      </c>
    </row>
    <row r="168" spans="1:5" ht="14.15" customHeight="1" thickBot="1" x14ac:dyDescent="0.4">
      <c r="A168" s="100" t="s">
        <v>221</v>
      </c>
      <c r="B168" s="114"/>
      <c r="C168" s="114"/>
      <c r="D168" s="101"/>
      <c r="E168" s="5">
        <f>SUM(E166:E167)</f>
        <v>0</v>
      </c>
    </row>
    <row r="169" spans="1:5" ht="10.5" thickBot="1" x14ac:dyDescent="0.4">
      <c r="A169" s="8" t="str">
        <f>'PI skaičiuoklė'!C71</f>
        <v>Veiksmas E2</v>
      </c>
      <c r="B169" s="4"/>
      <c r="C169" s="4"/>
      <c r="D169" s="4"/>
      <c r="E169" s="4"/>
    </row>
    <row r="170" spans="1:5" ht="10.5" thickBot="1" x14ac:dyDescent="0.4">
      <c r="A170" s="12"/>
      <c r="B170" s="5" t="s">
        <v>163</v>
      </c>
      <c r="C170" s="5">
        <v>0</v>
      </c>
      <c r="D170" s="5">
        <v>0</v>
      </c>
      <c r="E170" s="5">
        <f t="shared" ref="E170:E171" si="28">+C170*D170</f>
        <v>0</v>
      </c>
    </row>
    <row r="171" spans="1:5" ht="10.5" thickBot="1" x14ac:dyDescent="0.4">
      <c r="A171" s="12"/>
      <c r="B171" s="5" t="s">
        <v>162</v>
      </c>
      <c r="C171" s="5">
        <v>0</v>
      </c>
      <c r="D171" s="5">
        <v>0</v>
      </c>
      <c r="E171" s="5">
        <f t="shared" si="28"/>
        <v>0</v>
      </c>
    </row>
    <row r="172" spans="1:5" ht="10.5" thickBot="1" x14ac:dyDescent="0.4">
      <c r="A172" s="100" t="s">
        <v>222</v>
      </c>
      <c r="B172" s="114"/>
      <c r="C172" s="114"/>
      <c r="D172" s="101"/>
      <c r="E172" s="5">
        <f>SUM(E170:E171)</f>
        <v>0</v>
      </c>
    </row>
    <row r="173" spans="1:5" ht="10.5" thickBot="1" x14ac:dyDescent="0.4">
      <c r="A173" s="8" t="str">
        <f>'PI skaičiuoklė'!C72</f>
        <v>Veiksmas E3</v>
      </c>
      <c r="B173" s="4"/>
      <c r="C173" s="4"/>
      <c r="D173" s="4"/>
      <c r="E173" s="4"/>
    </row>
    <row r="174" spans="1:5" ht="10.5" thickBot="1" x14ac:dyDescent="0.4">
      <c r="A174" s="12"/>
      <c r="B174" s="5" t="s">
        <v>190</v>
      </c>
      <c r="C174" s="5">
        <v>0</v>
      </c>
      <c r="D174" s="5">
        <v>0</v>
      </c>
      <c r="E174" s="5">
        <f t="shared" ref="E174:E175" si="29">+C174*D174</f>
        <v>0</v>
      </c>
    </row>
    <row r="175" spans="1:5" ht="10.5" thickBot="1" x14ac:dyDescent="0.4">
      <c r="A175" s="12"/>
      <c r="B175" s="5" t="s">
        <v>191</v>
      </c>
      <c r="C175" s="5">
        <v>0</v>
      </c>
      <c r="D175" s="5">
        <v>0</v>
      </c>
      <c r="E175" s="5">
        <f t="shared" si="29"/>
        <v>0</v>
      </c>
    </row>
    <row r="176" spans="1:5" ht="10.5" thickBot="1" x14ac:dyDescent="0.4">
      <c r="A176" s="100" t="s">
        <v>223</v>
      </c>
      <c r="B176" s="114"/>
      <c r="C176" s="114"/>
      <c r="D176" s="101"/>
      <c r="E176" s="5">
        <f>SUM(E174:E175)</f>
        <v>0</v>
      </c>
    </row>
    <row r="177" spans="1:5" ht="10.5" thickBot="1" x14ac:dyDescent="0.4">
      <c r="A177" s="12"/>
      <c r="B177" s="5" t="s">
        <v>10</v>
      </c>
      <c r="C177" s="5"/>
      <c r="D177" s="5"/>
      <c r="E177" s="5" t="s">
        <v>91</v>
      </c>
    </row>
    <row r="178" spans="1:5" ht="10.5" thickBot="1" x14ac:dyDescent="0.4">
      <c r="A178" s="102" t="s">
        <v>224</v>
      </c>
      <c r="B178" s="115"/>
      <c r="C178" s="115"/>
      <c r="D178" s="103"/>
      <c r="E178" s="4">
        <f>SUM(E168,E172,E176)</f>
        <v>0</v>
      </c>
    </row>
    <row r="179" spans="1:5" ht="170.5" thickBot="1" x14ac:dyDescent="0.4">
      <c r="A179" s="22" t="str">
        <f>'PI skaičiuoklė'!B75</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79" s="4"/>
      <c r="C179" s="4"/>
      <c r="D179" s="4"/>
      <c r="E179" s="4"/>
    </row>
    <row r="180" spans="1:5" ht="116.25" customHeight="1" thickBot="1" x14ac:dyDescent="0.4">
      <c r="A180" s="8" t="str">
        <f>'PI skaičiuoklė'!C76</f>
        <v>Veiksmas F1 - Lošėjo kortelės funkcionalumo įdiegimas (Nuotolinių lošimų organizatoriams) : API integracija su LOKIS (užklausos „leidžiama / neleidžiama“), logikos įdiegimas prieš lošimo pradžią, testavimas ir sertifikavimas, vidaus procedūrų atnaujinimas, IT integracijos į lošimų platformą.</v>
      </c>
      <c r="B180" s="4"/>
      <c r="C180" s="4"/>
      <c r="D180" s="4"/>
      <c r="E180" s="4"/>
    </row>
    <row r="181" spans="1:5" ht="10.5" thickBot="1" x14ac:dyDescent="0.4">
      <c r="A181" s="12"/>
      <c r="B181" s="5" t="s">
        <v>168</v>
      </c>
      <c r="C181" s="5">
        <v>0</v>
      </c>
      <c r="D181" s="5">
        <v>0</v>
      </c>
      <c r="E181" s="5">
        <f t="shared" ref="E181:E182" si="30">+C181*D181</f>
        <v>0</v>
      </c>
    </row>
    <row r="182" spans="1:5" ht="10.5" thickBot="1" x14ac:dyDescent="0.4">
      <c r="A182" s="12"/>
      <c r="B182" s="5" t="s">
        <v>169</v>
      </c>
      <c r="C182" s="5">
        <v>0</v>
      </c>
      <c r="D182" s="5">
        <v>0</v>
      </c>
      <c r="E182" s="5">
        <f t="shared" si="30"/>
        <v>0</v>
      </c>
    </row>
    <row r="183" spans="1:5" ht="10.5" thickBot="1" x14ac:dyDescent="0.4">
      <c r="A183" s="100" t="s">
        <v>225</v>
      </c>
      <c r="B183" s="114"/>
      <c r="C183" s="114"/>
      <c r="D183" s="101"/>
      <c r="E183" s="5">
        <f>SUM(E181:E182)</f>
        <v>0</v>
      </c>
    </row>
    <row r="184" spans="1:5" ht="10.5" thickBot="1" x14ac:dyDescent="0.4">
      <c r="A184" s="8" t="str">
        <f>'PI skaičiuoklė'!C77</f>
        <v>Veiksmas F2</v>
      </c>
      <c r="B184" s="4"/>
      <c r="C184" s="4"/>
      <c r="D184" s="4"/>
      <c r="E184" s="4"/>
    </row>
    <row r="185" spans="1:5" ht="10.5" thickBot="1" x14ac:dyDescent="0.4">
      <c r="A185" s="12"/>
      <c r="B185" s="5" t="s">
        <v>170</v>
      </c>
      <c r="C185" s="5">
        <v>0</v>
      </c>
      <c r="D185" s="5">
        <v>0</v>
      </c>
      <c r="E185" s="5">
        <f t="shared" ref="E185:E186" si="31">+C185*D185</f>
        <v>0</v>
      </c>
    </row>
    <row r="186" spans="1:5" ht="10.5" thickBot="1" x14ac:dyDescent="0.4">
      <c r="A186" s="12"/>
      <c r="B186" s="5" t="s">
        <v>171</v>
      </c>
      <c r="C186" s="5">
        <v>0</v>
      </c>
      <c r="D186" s="5">
        <v>0</v>
      </c>
      <c r="E186" s="5">
        <f t="shared" si="31"/>
        <v>0</v>
      </c>
    </row>
    <row r="187" spans="1:5" ht="10.5" thickBot="1" x14ac:dyDescent="0.4">
      <c r="A187" s="100" t="s">
        <v>226</v>
      </c>
      <c r="B187" s="114"/>
      <c r="C187" s="114"/>
      <c r="D187" s="101"/>
      <c r="E187" s="5">
        <f>SUM(E185:E186)</f>
        <v>0</v>
      </c>
    </row>
    <row r="188" spans="1:5" ht="10.5" thickBot="1" x14ac:dyDescent="0.4">
      <c r="A188" s="8" t="str">
        <f>'PI skaičiuoklė'!C78</f>
        <v>Veiksmas F3</v>
      </c>
      <c r="B188" s="4"/>
      <c r="C188" s="4"/>
      <c r="D188" s="4"/>
      <c r="E188" s="4"/>
    </row>
    <row r="189" spans="1:5" ht="10.5" thickBot="1" x14ac:dyDescent="0.4">
      <c r="A189" s="12"/>
      <c r="B189" s="5" t="s">
        <v>181</v>
      </c>
      <c r="C189" s="5">
        <v>0</v>
      </c>
      <c r="D189" s="5">
        <v>0</v>
      </c>
      <c r="E189" s="5">
        <f t="shared" ref="E189:E190" si="32">+C189*D189</f>
        <v>0</v>
      </c>
    </row>
    <row r="190" spans="1:5" ht="10.5" thickBot="1" x14ac:dyDescent="0.4">
      <c r="A190" s="12"/>
      <c r="B190" s="5" t="s">
        <v>182</v>
      </c>
      <c r="C190" s="5">
        <v>0</v>
      </c>
      <c r="D190" s="5">
        <v>0</v>
      </c>
      <c r="E190" s="5">
        <f t="shared" si="32"/>
        <v>0</v>
      </c>
    </row>
    <row r="191" spans="1:5" ht="10.5" thickBot="1" x14ac:dyDescent="0.4">
      <c r="A191" s="100" t="s">
        <v>227</v>
      </c>
      <c r="B191" s="114"/>
      <c r="C191" s="114"/>
      <c r="D191" s="101"/>
      <c r="E191" s="5">
        <f>SUM(E189:E190)</f>
        <v>0</v>
      </c>
    </row>
    <row r="192" spans="1:5" ht="10.5" thickBot="1" x14ac:dyDescent="0.4">
      <c r="A192" s="12"/>
      <c r="B192" s="5" t="s">
        <v>10</v>
      </c>
      <c r="C192" s="5"/>
      <c r="D192" s="5"/>
      <c r="E192" s="5" t="s">
        <v>16</v>
      </c>
    </row>
    <row r="193" spans="1:5" ht="10.5" thickBot="1" x14ac:dyDescent="0.4">
      <c r="A193" s="102" t="s">
        <v>228</v>
      </c>
      <c r="B193" s="115"/>
      <c r="C193" s="115"/>
      <c r="D193" s="103"/>
      <c r="E193" s="4">
        <f>SUM(E183,E187,E191)</f>
        <v>0</v>
      </c>
    </row>
    <row r="194" spans="1:5" ht="120.5" thickBot="1" x14ac:dyDescent="0.4">
      <c r="A194" s="3" t="s">
        <v>379</v>
      </c>
      <c r="B194" s="4"/>
      <c r="C194" s="4"/>
      <c r="D194" s="4"/>
      <c r="E194" s="4"/>
    </row>
    <row r="195" spans="1:5" ht="36.75" customHeight="1" thickBot="1" x14ac:dyDescent="0.4">
      <c r="A195" s="6" t="s">
        <v>309</v>
      </c>
      <c r="B195" s="4"/>
      <c r="C195" s="4"/>
      <c r="D195" s="4"/>
      <c r="E195" s="4"/>
    </row>
    <row r="196" spans="1:5" ht="10.5" thickBot="1" x14ac:dyDescent="0.4">
      <c r="A196" s="12"/>
      <c r="B196" s="5" t="s">
        <v>312</v>
      </c>
      <c r="C196" s="5">
        <v>0</v>
      </c>
      <c r="D196" s="5">
        <v>0</v>
      </c>
      <c r="E196" s="5">
        <f t="shared" ref="E196:E197" si="33">+C196*D196</f>
        <v>0</v>
      </c>
    </row>
    <row r="197" spans="1:5" ht="10.5" thickBot="1" x14ac:dyDescent="0.4">
      <c r="A197" s="12"/>
      <c r="B197" s="5" t="s">
        <v>313</v>
      </c>
      <c r="C197" s="5">
        <v>0</v>
      </c>
      <c r="D197" s="5">
        <v>0</v>
      </c>
      <c r="E197" s="5">
        <f t="shared" si="33"/>
        <v>0</v>
      </c>
    </row>
    <row r="198" spans="1:5" ht="10.5" thickBot="1" x14ac:dyDescent="0.4">
      <c r="A198" s="100" t="s">
        <v>332</v>
      </c>
      <c r="B198" s="114"/>
      <c r="C198" s="114"/>
      <c r="D198" s="101"/>
      <c r="E198" s="5">
        <f>SUM(E196:E197)</f>
        <v>0</v>
      </c>
    </row>
    <row r="199" spans="1:5" ht="20.5" hidden="1" thickBot="1" x14ac:dyDescent="0.4">
      <c r="A199" s="8" t="str">
        <f>'PI skaičiuoklė'!C92</f>
        <v>Leidimų skaičius (2026-06-11 duomenimis) :</v>
      </c>
      <c r="B199" s="4"/>
      <c r="C199" s="4"/>
      <c r="D199" s="4"/>
      <c r="E199" s="4"/>
    </row>
    <row r="200" spans="1:5" ht="10.5" hidden="1" thickBot="1" x14ac:dyDescent="0.4">
      <c r="A200" s="12"/>
      <c r="B200" s="5" t="s">
        <v>314</v>
      </c>
      <c r="C200" s="5">
        <v>0</v>
      </c>
      <c r="D200" s="5">
        <v>0</v>
      </c>
      <c r="E200" s="5">
        <f t="shared" ref="E200:E201" si="34">+C200*D200</f>
        <v>0</v>
      </c>
    </row>
    <row r="201" spans="1:5" ht="10.5" hidden="1" thickBot="1" x14ac:dyDescent="0.4">
      <c r="A201" s="12"/>
      <c r="B201" s="5" t="s">
        <v>315</v>
      </c>
      <c r="C201" s="5">
        <v>0</v>
      </c>
      <c r="D201" s="5">
        <v>0</v>
      </c>
      <c r="E201" s="5">
        <f t="shared" si="34"/>
        <v>0</v>
      </c>
    </row>
    <row r="202" spans="1:5" ht="10.5" hidden="1" thickBot="1" x14ac:dyDescent="0.4">
      <c r="A202" s="100" t="s">
        <v>333</v>
      </c>
      <c r="B202" s="114"/>
      <c r="C202" s="114"/>
      <c r="D202" s="101"/>
      <c r="E202" s="5">
        <f>SUM(E200:E201)</f>
        <v>0</v>
      </c>
    </row>
    <row r="203" spans="1:5" ht="10.5" hidden="1" thickBot="1" x14ac:dyDescent="0.4">
      <c r="A203" s="8" t="str">
        <f>'PI skaičiuoklė'!C93</f>
        <v>Lošimo namai (kazino)</v>
      </c>
      <c r="B203" s="4"/>
      <c r="C203" s="4"/>
      <c r="D203" s="4"/>
      <c r="E203" s="4"/>
    </row>
    <row r="204" spans="1:5" ht="10.5" hidden="1" thickBot="1" x14ac:dyDescent="0.4">
      <c r="A204" s="12"/>
      <c r="B204" s="5" t="s">
        <v>316</v>
      </c>
      <c r="C204" s="5">
        <v>0</v>
      </c>
      <c r="D204" s="5">
        <v>0</v>
      </c>
      <c r="E204" s="5">
        <f t="shared" ref="E204:E205" si="35">+C204*D204</f>
        <v>0</v>
      </c>
    </row>
    <row r="205" spans="1:5" ht="10.5" hidden="1" thickBot="1" x14ac:dyDescent="0.4">
      <c r="A205" s="12"/>
      <c r="B205" s="5" t="s">
        <v>328</v>
      </c>
      <c r="C205" s="5">
        <v>0</v>
      </c>
      <c r="D205" s="5">
        <v>0</v>
      </c>
      <c r="E205" s="5">
        <f t="shared" si="35"/>
        <v>0</v>
      </c>
    </row>
    <row r="206" spans="1:5" ht="10.5" hidden="1" thickBot="1" x14ac:dyDescent="0.4">
      <c r="A206" s="100" t="s">
        <v>334</v>
      </c>
      <c r="B206" s="114"/>
      <c r="C206" s="114"/>
      <c r="D206" s="101"/>
      <c r="E206" s="5">
        <f>SUM(E204:E205)</f>
        <v>0</v>
      </c>
    </row>
    <row r="207" spans="1:5" ht="10.5" hidden="1" thickBot="1" x14ac:dyDescent="0.4">
      <c r="A207" s="12"/>
      <c r="B207" s="5" t="s">
        <v>10</v>
      </c>
      <c r="C207" s="5"/>
      <c r="D207" s="5"/>
      <c r="E207" s="5" t="s">
        <v>16</v>
      </c>
    </row>
    <row r="208" spans="1:5" ht="10.5" thickBot="1" x14ac:dyDescent="0.4">
      <c r="A208" s="102" t="s">
        <v>335</v>
      </c>
      <c r="B208" s="115"/>
      <c r="C208" s="115"/>
      <c r="D208" s="103"/>
      <c r="E208" s="4">
        <f>SUM(E198,E202,E206)</f>
        <v>0</v>
      </c>
    </row>
  </sheetData>
  <mergeCells count="54">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98:D198"/>
    <mergeCell ref="A202:D202"/>
    <mergeCell ref="A206:D206"/>
    <mergeCell ref="A208:D208"/>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G207"/>
  <sheetViews>
    <sheetView tabSelected="1" topLeftCell="A178" zoomScale="85" zoomScaleNormal="85" workbookViewId="0">
      <selection activeCell="D181" sqref="D181"/>
    </sheetView>
  </sheetViews>
  <sheetFormatPr defaultColWidth="8.6328125" defaultRowHeight="10" x14ac:dyDescent="0.35"/>
  <cols>
    <col min="1" max="1" width="44.6328125" style="1" customWidth="1"/>
    <col min="2" max="2" width="31.453125" style="1" customWidth="1"/>
    <col min="3" max="3" width="25.90625" style="1" customWidth="1"/>
    <col min="4" max="4" width="47.6328125" style="1" customWidth="1"/>
    <col min="5" max="5" width="64" style="1" customWidth="1"/>
    <col min="6" max="16384" width="8.6328125" style="1"/>
  </cols>
  <sheetData>
    <row r="1" spans="1:3" ht="30.75" customHeight="1" thickBot="1" x14ac:dyDescent="0.4">
      <c r="A1" s="108" t="s">
        <v>92</v>
      </c>
      <c r="B1" s="109"/>
      <c r="C1" s="110"/>
    </row>
    <row r="2" spans="1:3" ht="26.4" customHeight="1" thickBot="1" x14ac:dyDescent="0.4">
      <c r="A2" s="29" t="s">
        <v>87</v>
      </c>
      <c r="B2" s="30" t="s">
        <v>42</v>
      </c>
      <c r="C2" s="30" t="s">
        <v>43</v>
      </c>
    </row>
    <row r="3" spans="1:3" ht="11.25" customHeight="1" thickBot="1" x14ac:dyDescent="0.4">
      <c r="A3" s="31">
        <v>1</v>
      </c>
      <c r="B3" s="32">
        <v>2</v>
      </c>
      <c r="C3" s="32">
        <v>3</v>
      </c>
    </row>
    <row r="4" spans="1:3" ht="69" customHeight="1" thickBot="1" x14ac:dyDescent="0.4">
      <c r="A4" s="22" t="str">
        <f>'PI skaičiuoklė'!B6</f>
        <v>ALĮ 18 str. 1 ir 2 d. Įpareigojimas - Pateikti priežiūros institucijai tvirtinimui lošimų organizvaimo reglamentą, jo pakeitimus, papildymus (reglamentą sudaro bendrosios lošimų organizavimo nuostatos ir lošimų taisyklės)</v>
      </c>
      <c r="B4" s="4"/>
      <c r="C4" s="4"/>
    </row>
    <row r="5" spans="1:3" ht="36.65" customHeight="1" thickBot="1" x14ac:dyDescent="0.4">
      <c r="A5" s="8" t="str">
        <f>'PI skaičiuoklė'!C7</f>
        <v>Veiksmas A1  - Dokumentų parengimas ir pateikimas</v>
      </c>
      <c r="B5" s="4"/>
      <c r="C5" s="4"/>
    </row>
    <row r="6" spans="1:3" ht="10.5" thickBot="1" x14ac:dyDescent="0.4">
      <c r="A6" s="12"/>
      <c r="B6" s="5" t="s">
        <v>21</v>
      </c>
      <c r="C6" s="5">
        <v>0</v>
      </c>
    </row>
    <row r="7" spans="1:3" ht="10.5" thickBot="1" x14ac:dyDescent="0.4">
      <c r="A7" s="12"/>
      <c r="B7" s="5" t="s">
        <v>22</v>
      </c>
      <c r="C7" s="5">
        <v>0</v>
      </c>
    </row>
    <row r="8" spans="1:3" ht="12" customHeight="1" thickBot="1" x14ac:dyDescent="0.4">
      <c r="A8" s="100" t="s">
        <v>44</v>
      </c>
      <c r="B8" s="101"/>
      <c r="C8" s="5">
        <f>SUM(C6:C7)</f>
        <v>0</v>
      </c>
    </row>
    <row r="9" spans="1:3" ht="10.5" thickBot="1" x14ac:dyDescent="0.4">
      <c r="A9" s="8" t="str">
        <f>'PI skaičiuoklė'!C8</f>
        <v>Veiksmas A2</v>
      </c>
      <c r="B9" s="4"/>
      <c r="C9" s="4"/>
    </row>
    <row r="10" spans="1:3" ht="10.5" thickBot="1" x14ac:dyDescent="0.4">
      <c r="A10" s="12"/>
      <c r="B10" s="5" t="s">
        <v>23</v>
      </c>
      <c r="C10" s="5">
        <v>0</v>
      </c>
    </row>
    <row r="11" spans="1:3" ht="10.5" thickBot="1" x14ac:dyDescent="0.4">
      <c r="A11" s="12"/>
      <c r="B11" s="5" t="s">
        <v>24</v>
      </c>
      <c r="C11" s="5">
        <v>0</v>
      </c>
    </row>
    <row r="12" spans="1:3" ht="18.899999999999999" customHeight="1" thickBot="1" x14ac:dyDescent="0.4">
      <c r="A12" s="100" t="s">
        <v>45</v>
      </c>
      <c r="B12" s="101"/>
      <c r="C12" s="5">
        <f>SUM(C10:C11)</f>
        <v>0</v>
      </c>
    </row>
    <row r="13" spans="1:3" ht="10.5" thickBot="1" x14ac:dyDescent="0.4">
      <c r="A13" s="8" t="str">
        <f>'PI skaičiuoklė'!C9</f>
        <v>Veiksmas A3</v>
      </c>
      <c r="B13" s="4"/>
      <c r="C13" s="4"/>
    </row>
    <row r="14" spans="1:3" ht="10.5" thickBot="1" x14ac:dyDescent="0.4">
      <c r="A14" s="12"/>
      <c r="B14" s="5" t="s">
        <v>179</v>
      </c>
      <c r="C14" s="5">
        <v>0</v>
      </c>
    </row>
    <row r="15" spans="1:3" ht="10.5" thickBot="1" x14ac:dyDescent="0.4">
      <c r="A15" s="12"/>
      <c r="B15" s="5" t="s">
        <v>180</v>
      </c>
      <c r="C15" s="5">
        <v>0</v>
      </c>
    </row>
    <row r="16" spans="1:3" ht="18.899999999999999" customHeight="1" thickBot="1" x14ac:dyDescent="0.4">
      <c r="A16" s="100" t="s">
        <v>229</v>
      </c>
      <c r="B16" s="101"/>
      <c r="C16" s="5">
        <f>SUM(C14:C15)</f>
        <v>0</v>
      </c>
    </row>
    <row r="17" spans="1:3" ht="10.5" thickBot="1" x14ac:dyDescent="0.4">
      <c r="A17" s="12"/>
      <c r="B17" s="5" t="s">
        <v>10</v>
      </c>
      <c r="C17" s="5"/>
    </row>
    <row r="18" spans="1:3" ht="15" customHeight="1" thickBot="1" x14ac:dyDescent="0.4">
      <c r="A18" s="102" t="s">
        <v>46</v>
      </c>
      <c r="B18" s="103"/>
      <c r="C18" s="33">
        <f>SUM(C8,C12,C16)</f>
        <v>0</v>
      </c>
    </row>
    <row r="19" spans="1:3" ht="41.4" customHeight="1" thickBot="1" x14ac:dyDescent="0.4">
      <c r="A19" s="22" t="str">
        <f>'PI skaičiuoklė'!B12</f>
        <v>ALĮ 16 str. 7 d. Įpareigojimas  – lošimo įrenginių, turinčių sertifikatą, ženklinamas specialiais tapatumo ženklais (toliau – ženklai)</v>
      </c>
      <c r="B19" s="4"/>
      <c r="C19" s="4"/>
    </row>
    <row r="20" spans="1:3" ht="41.4" customHeight="1" thickBot="1" x14ac:dyDescent="0.4">
      <c r="A20" s="8" t="str">
        <f>'PI skaičiuoklė'!C13</f>
        <v>Veiksmas B1 – Atvykimas į Lošimų priežiūros tarnybą ir ženklų paėmimas pasirašytinai.</v>
      </c>
      <c r="B20" s="4"/>
      <c r="C20" s="4"/>
    </row>
    <row r="21" spans="1:3" ht="10.5" thickBot="1" x14ac:dyDescent="0.4">
      <c r="A21" s="34"/>
      <c r="B21" s="5" t="s">
        <v>25</v>
      </c>
      <c r="C21" s="5">
        <v>0</v>
      </c>
    </row>
    <row r="22" spans="1:3" ht="10.5" thickBot="1" x14ac:dyDescent="0.4">
      <c r="A22" s="12"/>
      <c r="B22" s="5" t="s">
        <v>26</v>
      </c>
      <c r="C22" s="5">
        <v>0</v>
      </c>
    </row>
    <row r="23" spans="1:3" ht="15" customHeight="1" thickBot="1" x14ac:dyDescent="0.4">
      <c r="A23" s="100" t="s">
        <v>47</v>
      </c>
      <c r="B23" s="101"/>
      <c r="C23" s="5">
        <f>SUM(C21:C22)</f>
        <v>0</v>
      </c>
    </row>
    <row r="24" spans="1:3" ht="30.65" customHeight="1" thickBot="1" x14ac:dyDescent="0.4">
      <c r="A24" s="8" t="str">
        <f>'PI skaičiuoklė'!C14</f>
        <v>Veiksmas B2 – Ženklų pervežimas į lošimų organizavimo vietą ir lošimo įrenginių ženklinimas.</v>
      </c>
      <c r="B24" s="4"/>
      <c r="C24" s="4"/>
    </row>
    <row r="25" spans="1:3" ht="10.5" thickBot="1" x14ac:dyDescent="0.4">
      <c r="A25" s="12"/>
      <c r="B25" s="5" t="s">
        <v>27</v>
      </c>
      <c r="C25" s="5">
        <v>0</v>
      </c>
    </row>
    <row r="26" spans="1:3" ht="10.5" thickBot="1" x14ac:dyDescent="0.4">
      <c r="A26" s="12"/>
      <c r="B26" s="5" t="s">
        <v>28</v>
      </c>
      <c r="C26" s="5">
        <v>0</v>
      </c>
    </row>
    <row r="27" spans="1:3" ht="16.5" customHeight="1" thickBot="1" x14ac:dyDescent="0.4">
      <c r="A27" s="100" t="s">
        <v>48</v>
      </c>
      <c r="B27" s="101"/>
      <c r="C27" s="5">
        <f>SUM(C25:C26)</f>
        <v>0</v>
      </c>
    </row>
    <row r="28" spans="1:3" ht="10.5" thickBot="1" x14ac:dyDescent="0.4">
      <c r="A28" s="8" t="str">
        <f>'PI skaičiuoklė'!C15</f>
        <v>Veiksmas B3</v>
      </c>
      <c r="B28" s="4"/>
      <c r="C28" s="4"/>
    </row>
    <row r="29" spans="1:3" ht="10.5" thickBot="1" x14ac:dyDescent="0.4">
      <c r="A29" s="12"/>
      <c r="B29" s="5" t="s">
        <v>177</v>
      </c>
      <c r="C29" s="5">
        <v>0</v>
      </c>
    </row>
    <row r="30" spans="1:3" ht="10.5" thickBot="1" x14ac:dyDescent="0.4">
      <c r="A30" s="12"/>
      <c r="B30" s="5" t="s">
        <v>178</v>
      </c>
      <c r="C30" s="5">
        <v>0</v>
      </c>
    </row>
    <row r="31" spans="1:3" ht="16.5" customHeight="1" thickBot="1" x14ac:dyDescent="0.4">
      <c r="A31" s="100" t="s">
        <v>230</v>
      </c>
      <c r="B31" s="101"/>
      <c r="C31" s="5">
        <f>SUM(C29:C30)</f>
        <v>0</v>
      </c>
    </row>
    <row r="32" spans="1:3" ht="10.5" thickBot="1" x14ac:dyDescent="0.4">
      <c r="A32" s="12"/>
      <c r="B32" s="5" t="s">
        <v>10</v>
      </c>
      <c r="C32" s="5" t="s">
        <v>10</v>
      </c>
    </row>
    <row r="33" spans="1:5" ht="15" customHeight="1" thickBot="1" x14ac:dyDescent="0.4">
      <c r="A33" s="102" t="s">
        <v>49</v>
      </c>
      <c r="B33" s="103"/>
      <c r="C33" s="33">
        <f>SUM(C23,C27,C31)</f>
        <v>0</v>
      </c>
    </row>
    <row r="34" spans="1:5" ht="47" customHeight="1" thickBot="1" x14ac:dyDescent="0.4">
      <c r="A34" s="22" t="str">
        <f>'PI skaičiuoklė'!B18</f>
        <v>ALĮ 10 str. 5 dalis - Įpareigojimas drausti atsiskaityti banko (debeto, kredito) kortelėmis ir statyti bankomatus patalpose, kuriose organizuojami lošimai.</v>
      </c>
      <c r="B34" s="5"/>
      <c r="C34" s="5"/>
    </row>
    <row r="35" spans="1:5" ht="20.5" thickBot="1" x14ac:dyDescent="0.4">
      <c r="A35" s="8" t="str">
        <f>'PI skaičiuoklė'!C19</f>
        <v>Veiksmas C1 - Grynųjų pinigų administravimas (Inkasavimo paslaugos, surinkimas, pervežimas)</v>
      </c>
      <c r="B35" s="5"/>
      <c r="C35" s="5"/>
    </row>
    <row r="36" spans="1:5" ht="10.5" thickBot="1" x14ac:dyDescent="0.4">
      <c r="A36" s="12"/>
      <c r="B36" s="5" t="s">
        <v>272</v>
      </c>
      <c r="C36" s="5">
        <v>9956</v>
      </c>
      <c r="E36" s="43"/>
    </row>
    <row r="37" spans="1:5" ht="10.5" thickBot="1" x14ac:dyDescent="0.4">
      <c r="A37" s="12"/>
      <c r="B37" s="5" t="s">
        <v>145</v>
      </c>
      <c r="C37" s="5">
        <v>0</v>
      </c>
      <c r="E37" s="46"/>
    </row>
    <row r="38" spans="1:5" ht="12" customHeight="1" thickBot="1" x14ac:dyDescent="0.4">
      <c r="A38" s="100" t="s">
        <v>231</v>
      </c>
      <c r="B38" s="101"/>
      <c r="C38" s="5">
        <f>SUM(C36:C37)</f>
        <v>9956</v>
      </c>
    </row>
    <row r="39" spans="1:5" ht="10.5" thickBot="1" x14ac:dyDescent="0.4">
      <c r="A39" s="8">
        <f>'PI skaičiuoklė'!C20</f>
        <v>0</v>
      </c>
      <c r="B39" s="4"/>
      <c r="C39" s="4"/>
    </row>
    <row r="40" spans="1:5" ht="10.5" thickBot="1" x14ac:dyDescent="0.4">
      <c r="A40" s="12"/>
      <c r="B40" s="5" t="s">
        <v>146</v>
      </c>
      <c r="C40" s="5">
        <v>0</v>
      </c>
    </row>
    <row r="41" spans="1:5" ht="10.5" thickBot="1" x14ac:dyDescent="0.4">
      <c r="A41" s="12"/>
      <c r="B41" s="5" t="s">
        <v>147</v>
      </c>
      <c r="C41" s="5">
        <v>0</v>
      </c>
    </row>
    <row r="42" spans="1:5" ht="18.899999999999999" customHeight="1" thickBot="1" x14ac:dyDescent="0.4">
      <c r="A42" s="100" t="s">
        <v>232</v>
      </c>
      <c r="B42" s="101"/>
      <c r="C42" s="5">
        <f>SUM(C40:C41)</f>
        <v>0</v>
      </c>
    </row>
    <row r="43" spans="1:5" ht="10.5" thickBot="1" x14ac:dyDescent="0.4">
      <c r="A43" s="8" t="str">
        <f>'PI skaičiuoklė'!C21</f>
        <v xml:space="preserve">Veiksmas C3 </v>
      </c>
      <c r="B43" s="4"/>
      <c r="C43" s="4"/>
    </row>
    <row r="44" spans="1:5" ht="10.5" thickBot="1" x14ac:dyDescent="0.4">
      <c r="A44" s="12"/>
      <c r="B44" s="5" t="s">
        <v>184</v>
      </c>
      <c r="C44" s="5">
        <v>0</v>
      </c>
    </row>
    <row r="45" spans="1:5" ht="10.5" thickBot="1" x14ac:dyDescent="0.4">
      <c r="A45" s="12"/>
      <c r="B45" s="5" t="s">
        <v>185</v>
      </c>
      <c r="C45" s="5">
        <v>0</v>
      </c>
    </row>
    <row r="46" spans="1:5" ht="18.899999999999999" customHeight="1" thickBot="1" x14ac:dyDescent="0.4">
      <c r="A46" s="100" t="s">
        <v>233</v>
      </c>
      <c r="B46" s="101"/>
      <c r="C46" s="5">
        <f>SUM(C44:C45)</f>
        <v>0</v>
      </c>
    </row>
    <row r="47" spans="1:5" ht="10.5" thickBot="1" x14ac:dyDescent="0.4">
      <c r="A47" s="12"/>
      <c r="B47" s="5" t="s">
        <v>10</v>
      </c>
      <c r="C47" s="5"/>
    </row>
    <row r="48" spans="1:5" ht="15" customHeight="1" thickBot="1" x14ac:dyDescent="0.4">
      <c r="A48" s="102" t="s">
        <v>234</v>
      </c>
      <c r="B48" s="103"/>
      <c r="C48" s="33">
        <f>SUM(C38,C42,C46)</f>
        <v>9956</v>
      </c>
    </row>
    <row r="49" spans="1:5" ht="50.4" customHeight="1" thickBot="1" x14ac:dyDescent="0.4">
      <c r="A49" s="22" t="str">
        <f>'PI skaičiuoklė'!B25</f>
        <v>ALĮ keičiamas  10 straipsnio 2 dalies 15 punktas, nustatant įpareigojimą (reikalavimą), kad draudžiama organizuoti lošimus pastate, kuriame vykdoma prekybos, paslaugų ar pramoginė veikla</v>
      </c>
      <c r="B49" s="4"/>
      <c r="C49" s="4"/>
    </row>
    <row r="50" spans="1:5" ht="10.5" thickBot="1" x14ac:dyDescent="0.4">
      <c r="A50" s="8" t="str">
        <f>'PI skaičiuoklė'!C26</f>
        <v>Veiksmas D1 Lošimo vietos išlaikymas</v>
      </c>
      <c r="B50" s="4" t="s">
        <v>358</v>
      </c>
      <c r="C50" s="4"/>
    </row>
    <row r="51" spans="1:5" ht="10.5" thickBot="1" x14ac:dyDescent="0.4">
      <c r="A51" s="34"/>
      <c r="B51" s="5" t="s">
        <v>355</v>
      </c>
      <c r="C51" s="10"/>
      <c r="E51" s="43"/>
    </row>
    <row r="52" spans="1:5" ht="10.5" thickBot="1" x14ac:dyDescent="0.4">
      <c r="A52" s="12"/>
      <c r="B52" s="5" t="s">
        <v>155</v>
      </c>
      <c r="C52" s="5">
        <v>0</v>
      </c>
      <c r="D52" s="46"/>
      <c r="E52" s="80"/>
    </row>
    <row r="53" spans="1:5" ht="15" customHeight="1" thickBot="1" x14ac:dyDescent="0.4">
      <c r="A53" s="100" t="s">
        <v>235</v>
      </c>
      <c r="B53" s="101"/>
      <c r="C53" s="5">
        <f>SUM(C51:C52)</f>
        <v>0</v>
      </c>
    </row>
    <row r="54" spans="1:5" ht="10.5" hidden="1" thickBot="1" x14ac:dyDescent="0.4">
      <c r="A54" s="8" t="str">
        <f>'PI skaičiuoklė'!C27</f>
        <v>Veiksmas D2</v>
      </c>
      <c r="B54" s="4"/>
      <c r="C54" s="4"/>
    </row>
    <row r="55" spans="1:5" ht="10.5" hidden="1" thickBot="1" x14ac:dyDescent="0.4">
      <c r="A55" s="12"/>
      <c r="B55" s="5" t="s">
        <v>156</v>
      </c>
      <c r="C55" s="5">
        <v>0</v>
      </c>
    </row>
    <row r="56" spans="1:5" ht="10.5" hidden="1" thickBot="1" x14ac:dyDescent="0.4">
      <c r="A56" s="12"/>
      <c r="B56" s="5" t="s">
        <v>157</v>
      </c>
      <c r="C56" s="5">
        <v>0</v>
      </c>
    </row>
    <row r="57" spans="1:5" ht="16.5" hidden="1" customHeight="1" thickBot="1" x14ac:dyDescent="0.4">
      <c r="A57" s="100" t="s">
        <v>236</v>
      </c>
      <c r="B57" s="101"/>
      <c r="C57" s="5">
        <f>SUM(C55:C56)</f>
        <v>0</v>
      </c>
    </row>
    <row r="58" spans="1:5" ht="10.5" hidden="1" thickBot="1" x14ac:dyDescent="0.4">
      <c r="A58" s="8" t="str">
        <f>'PI skaičiuoklė'!C28</f>
        <v>Veiksmas D3</v>
      </c>
      <c r="B58" s="4"/>
      <c r="C58" s="4"/>
    </row>
    <row r="59" spans="1:5" ht="10.5" hidden="1" thickBot="1" x14ac:dyDescent="0.4">
      <c r="A59" s="12"/>
      <c r="B59" s="5" t="s">
        <v>187</v>
      </c>
      <c r="C59" s="5">
        <v>0</v>
      </c>
    </row>
    <row r="60" spans="1:5" ht="10.5" hidden="1" thickBot="1" x14ac:dyDescent="0.4">
      <c r="A60" s="12"/>
      <c r="B60" s="5" t="s">
        <v>188</v>
      </c>
      <c r="C60" s="5">
        <v>0</v>
      </c>
    </row>
    <row r="61" spans="1:5" ht="16.5" hidden="1" customHeight="1" thickBot="1" x14ac:dyDescent="0.4">
      <c r="A61" s="100" t="s">
        <v>237</v>
      </c>
      <c r="B61" s="101"/>
      <c r="C61" s="5">
        <f>SUM(C59:C60)</f>
        <v>0</v>
      </c>
    </row>
    <row r="62" spans="1:5" ht="10.5" hidden="1" thickBot="1" x14ac:dyDescent="0.4">
      <c r="A62" s="12"/>
      <c r="B62" s="5" t="s">
        <v>10</v>
      </c>
      <c r="C62" s="5" t="s">
        <v>10</v>
      </c>
    </row>
    <row r="63" spans="1:5" ht="15" hidden="1" customHeight="1" thickBot="1" x14ac:dyDescent="0.4">
      <c r="A63" s="102" t="s">
        <v>238</v>
      </c>
      <c r="B63" s="103"/>
      <c r="C63" s="33">
        <f>SUM(C53,C57,C61)</f>
        <v>0</v>
      </c>
    </row>
    <row r="64" spans="1:5" ht="10.5" hidden="1" thickBot="1" x14ac:dyDescent="0.4">
      <c r="A64" s="22" t="str">
        <f>'PI skaičiuoklė'!B31</f>
        <v>Straipsnis (-iai), punktas (-ai) ir įpareigojimas</v>
      </c>
      <c r="B64" s="4"/>
      <c r="C64" s="4"/>
    </row>
    <row r="65" spans="1:3" ht="10.5" hidden="1" thickBot="1" x14ac:dyDescent="0.4">
      <c r="A65" s="8" t="str">
        <f>'PI skaičiuoklė'!C32</f>
        <v>Veiksmas E1</v>
      </c>
      <c r="B65" s="4"/>
      <c r="C65" s="4"/>
    </row>
    <row r="66" spans="1:3" ht="10.5" hidden="1" thickBot="1" x14ac:dyDescent="0.4">
      <c r="A66" s="12"/>
      <c r="B66" s="5" t="s">
        <v>160</v>
      </c>
      <c r="C66" s="5">
        <v>0</v>
      </c>
    </row>
    <row r="67" spans="1:3" ht="10.5" hidden="1" thickBot="1" x14ac:dyDescent="0.4">
      <c r="A67" s="12"/>
      <c r="B67" s="5" t="s">
        <v>161</v>
      </c>
      <c r="C67" s="5">
        <v>0</v>
      </c>
    </row>
    <row r="68" spans="1:3" ht="12" hidden="1" customHeight="1" thickBot="1" x14ac:dyDescent="0.4">
      <c r="A68" s="100" t="s">
        <v>239</v>
      </c>
      <c r="B68" s="101"/>
      <c r="C68" s="5">
        <f>SUM(C66:C67)</f>
        <v>0</v>
      </c>
    </row>
    <row r="69" spans="1:3" ht="10.5" hidden="1" thickBot="1" x14ac:dyDescent="0.4">
      <c r="A69" s="8" t="str">
        <f>'PI skaičiuoklė'!C33</f>
        <v>Veiksmas E2</v>
      </c>
      <c r="B69" s="4"/>
      <c r="C69" s="4"/>
    </row>
    <row r="70" spans="1:3" ht="10.5" hidden="1" thickBot="1" x14ac:dyDescent="0.4">
      <c r="A70" s="12"/>
      <c r="B70" s="5" t="s">
        <v>163</v>
      </c>
      <c r="C70" s="5">
        <v>0</v>
      </c>
    </row>
    <row r="71" spans="1:3" ht="10.5" hidden="1" thickBot="1" x14ac:dyDescent="0.4">
      <c r="A71" s="12"/>
      <c r="B71" s="5" t="s">
        <v>162</v>
      </c>
      <c r="C71" s="5">
        <v>0</v>
      </c>
    </row>
    <row r="72" spans="1:3" ht="18.899999999999999" hidden="1" customHeight="1" thickBot="1" x14ac:dyDescent="0.4">
      <c r="A72" s="100" t="s">
        <v>240</v>
      </c>
      <c r="B72" s="101"/>
      <c r="C72" s="5">
        <f>SUM(C70:C71)</f>
        <v>0</v>
      </c>
    </row>
    <row r="73" spans="1:3" ht="10.5" hidden="1" thickBot="1" x14ac:dyDescent="0.4">
      <c r="A73" s="8" t="str">
        <f>'PI skaičiuoklė'!C34</f>
        <v>Veiksmas E3</v>
      </c>
      <c r="B73" s="4"/>
      <c r="C73" s="4"/>
    </row>
    <row r="74" spans="1:3" ht="10.5" hidden="1" thickBot="1" x14ac:dyDescent="0.4">
      <c r="A74" s="12"/>
      <c r="B74" s="5" t="s">
        <v>190</v>
      </c>
      <c r="C74" s="5">
        <v>0</v>
      </c>
    </row>
    <row r="75" spans="1:3" ht="10.5" hidden="1" thickBot="1" x14ac:dyDescent="0.4">
      <c r="A75" s="12"/>
      <c r="B75" s="5" t="s">
        <v>191</v>
      </c>
      <c r="C75" s="5">
        <v>0</v>
      </c>
    </row>
    <row r="76" spans="1:3" ht="18.899999999999999" hidden="1" customHeight="1" thickBot="1" x14ac:dyDescent="0.4">
      <c r="A76" s="100" t="s">
        <v>241</v>
      </c>
      <c r="B76" s="101"/>
      <c r="C76" s="5">
        <f>SUM(C74:C75)</f>
        <v>0</v>
      </c>
    </row>
    <row r="77" spans="1:3" ht="10.5" hidden="1" thickBot="1" x14ac:dyDescent="0.4">
      <c r="A77" s="12"/>
      <c r="B77" s="5" t="s">
        <v>10</v>
      </c>
      <c r="C77" s="5"/>
    </row>
    <row r="78" spans="1:3" ht="15" hidden="1" customHeight="1" thickBot="1" x14ac:dyDescent="0.4">
      <c r="A78" s="102" t="s">
        <v>242</v>
      </c>
      <c r="B78" s="103"/>
      <c r="C78" s="33">
        <f>SUM(C68,C72,C76)</f>
        <v>0</v>
      </c>
    </row>
    <row r="79" spans="1:3" ht="10.5" hidden="1" thickBot="1" x14ac:dyDescent="0.4">
      <c r="A79" s="22" t="str">
        <f>'PI skaičiuoklė'!B37</f>
        <v>Straipsnis (-iai), punktas (-ai) ir įpareigojimas</v>
      </c>
      <c r="B79" s="4"/>
      <c r="C79" s="4"/>
    </row>
    <row r="80" spans="1:3" ht="10.5" hidden="1" thickBot="1" x14ac:dyDescent="0.4">
      <c r="A80" s="8" t="str">
        <f>'PI skaičiuoklė'!C38</f>
        <v>Veiksmas F1</v>
      </c>
      <c r="B80" s="4"/>
      <c r="C80" s="4"/>
    </row>
    <row r="81" spans="1:3" ht="10.5" hidden="1" thickBot="1" x14ac:dyDescent="0.4">
      <c r="A81" s="34"/>
      <c r="B81" s="5" t="s">
        <v>168</v>
      </c>
      <c r="C81" s="5">
        <v>0</v>
      </c>
    </row>
    <row r="82" spans="1:3" ht="10.5" hidden="1" thickBot="1" x14ac:dyDescent="0.4">
      <c r="A82" s="12"/>
      <c r="B82" s="5" t="s">
        <v>169</v>
      </c>
      <c r="C82" s="5">
        <v>0</v>
      </c>
    </row>
    <row r="83" spans="1:3" ht="15" hidden="1" customHeight="1" thickBot="1" x14ac:dyDescent="0.4">
      <c r="A83" s="100" t="s">
        <v>243</v>
      </c>
      <c r="B83" s="101"/>
      <c r="C83" s="5">
        <f>SUM(C81:C82)</f>
        <v>0</v>
      </c>
    </row>
    <row r="84" spans="1:3" ht="10.5" hidden="1" thickBot="1" x14ac:dyDescent="0.4">
      <c r="A84" s="8" t="str">
        <f>'PI skaičiuoklė'!C39</f>
        <v>Veiksmas F2</v>
      </c>
      <c r="B84" s="4"/>
      <c r="C84" s="4"/>
    </row>
    <row r="85" spans="1:3" ht="10.5" hidden="1" thickBot="1" x14ac:dyDescent="0.4">
      <c r="A85" s="12"/>
      <c r="B85" s="5" t="s">
        <v>170</v>
      </c>
      <c r="C85" s="5">
        <v>0</v>
      </c>
    </row>
    <row r="86" spans="1:3" ht="10.5" hidden="1" thickBot="1" x14ac:dyDescent="0.4">
      <c r="A86" s="12"/>
      <c r="B86" s="5" t="s">
        <v>171</v>
      </c>
      <c r="C86" s="5">
        <v>0</v>
      </c>
    </row>
    <row r="87" spans="1:3" ht="16.5" hidden="1" customHeight="1" thickBot="1" x14ac:dyDescent="0.4">
      <c r="A87" s="100" t="s">
        <v>244</v>
      </c>
      <c r="B87" s="101"/>
      <c r="C87" s="5">
        <f>SUM(C85:C86)</f>
        <v>0</v>
      </c>
    </row>
    <row r="88" spans="1:3" ht="10.5" hidden="1" thickBot="1" x14ac:dyDescent="0.4">
      <c r="A88" s="8" t="str">
        <f>'PI skaičiuoklė'!C40</f>
        <v>Veiksmas F3</v>
      </c>
      <c r="B88" s="4"/>
      <c r="C88" s="4"/>
    </row>
    <row r="89" spans="1:3" ht="10.5" hidden="1" thickBot="1" x14ac:dyDescent="0.4">
      <c r="A89" s="12"/>
      <c r="B89" s="5" t="s">
        <v>181</v>
      </c>
      <c r="C89" s="5">
        <v>0</v>
      </c>
    </row>
    <row r="90" spans="1:3" ht="10.5" hidden="1" thickBot="1" x14ac:dyDescent="0.4">
      <c r="A90" s="12"/>
      <c r="B90" s="5" t="s">
        <v>182</v>
      </c>
      <c r="C90" s="5">
        <v>0</v>
      </c>
    </row>
    <row r="91" spans="1:3" ht="16.5" hidden="1" customHeight="1" thickBot="1" x14ac:dyDescent="0.4">
      <c r="A91" s="100" t="s">
        <v>245</v>
      </c>
      <c r="B91" s="101"/>
      <c r="C91" s="5">
        <f>SUM(C89:C90)</f>
        <v>0</v>
      </c>
    </row>
    <row r="92" spans="1:3" ht="10.5" hidden="1" thickBot="1" x14ac:dyDescent="0.4">
      <c r="A92" s="12"/>
      <c r="B92" s="5" t="s">
        <v>10</v>
      </c>
      <c r="C92" s="5" t="s">
        <v>10</v>
      </c>
    </row>
    <row r="93" spans="1:3" ht="15" hidden="1" customHeight="1" thickBot="1" x14ac:dyDescent="0.4">
      <c r="A93" s="102" t="s">
        <v>246</v>
      </c>
      <c r="B93" s="103"/>
      <c r="C93" s="33">
        <f>SUM(C83,C87,C91)</f>
        <v>0</v>
      </c>
    </row>
    <row r="94" spans="1:3" ht="15" customHeight="1" x14ac:dyDescent="0.35">
      <c r="A94" s="26"/>
      <c r="B94" s="26"/>
      <c r="C94" s="35"/>
    </row>
    <row r="95" spans="1:3" ht="15" customHeight="1" x14ac:dyDescent="0.35">
      <c r="A95" s="26"/>
      <c r="B95" s="26"/>
      <c r="C95" s="35"/>
    </row>
    <row r="96" spans="1:3" ht="15" customHeight="1" x14ac:dyDescent="0.35">
      <c r="A96" s="26"/>
      <c r="B96" s="26"/>
      <c r="C96" s="35"/>
    </row>
    <row r="97" spans="1:3" ht="15" customHeight="1" x14ac:dyDescent="0.35">
      <c r="A97" s="26"/>
      <c r="B97" s="26"/>
      <c r="C97" s="35"/>
    </row>
    <row r="99" spans="1:3" ht="10.5" thickBot="1" x14ac:dyDescent="0.4"/>
    <row r="100" spans="1:3" ht="28.5" customHeight="1" thickBot="1" x14ac:dyDescent="0.4">
      <c r="A100" s="111" t="s">
        <v>93</v>
      </c>
      <c r="B100" s="112"/>
      <c r="C100" s="113"/>
    </row>
    <row r="101" spans="1:3" ht="20.5" thickBot="1" x14ac:dyDescent="0.4">
      <c r="A101" s="29" t="s">
        <v>88</v>
      </c>
      <c r="B101" s="30" t="s">
        <v>42</v>
      </c>
      <c r="C101" s="30" t="s">
        <v>43</v>
      </c>
    </row>
    <row r="102" spans="1:3" ht="10.5" thickBot="1" x14ac:dyDescent="0.4">
      <c r="A102" s="31">
        <v>1</v>
      </c>
      <c r="B102" s="32">
        <v>2</v>
      </c>
      <c r="C102" s="32">
        <v>3</v>
      </c>
    </row>
    <row r="103" spans="1:3" ht="88.25" customHeight="1" thickBot="1" x14ac:dyDescent="0.4">
      <c r="A103" s="22" t="str">
        <f>'PI skaičiuoklė'!B45</f>
        <v>ALĮ 18 str. 1 ir 2 d. pakeitimas  – Lošimai organizuojami pagal lošimų organizavimo reglamentą, kurį rengia ir tvirtina lošimų organizatorius ir kurį sudaro bendrosios lošimų organizavimo nuostatos ir šio įstatymo 3 straipsnyje nurodytų rūšių lošimų taisyklės. (nebereikia lošimų organizavimo reglamento derinti ir tvirtinti su Priežiūros tarnyba)</v>
      </c>
      <c r="B103" s="4"/>
      <c r="C103" s="4"/>
    </row>
    <row r="104" spans="1:3" ht="32" customHeight="1" thickBot="1" x14ac:dyDescent="0.4">
      <c r="A104" s="8" t="str">
        <f>'PI skaičiuoklė'!C46</f>
        <v>Veiksmas A1</v>
      </c>
      <c r="B104" s="4"/>
      <c r="C104" s="4"/>
    </row>
    <row r="105" spans="1:3" ht="10.5" thickBot="1" x14ac:dyDescent="0.4">
      <c r="A105" s="12"/>
      <c r="B105" s="5" t="s">
        <v>21</v>
      </c>
      <c r="C105" s="5">
        <v>0</v>
      </c>
    </row>
    <row r="106" spans="1:3" ht="10.5" thickBot="1" x14ac:dyDescent="0.4">
      <c r="A106" s="12"/>
      <c r="B106" s="5" t="s">
        <v>22</v>
      </c>
      <c r="C106" s="5">
        <v>0</v>
      </c>
    </row>
    <row r="107" spans="1:3" ht="23.4" customHeight="1" thickBot="1" x14ac:dyDescent="0.4">
      <c r="A107" s="100" t="s">
        <v>44</v>
      </c>
      <c r="B107" s="101"/>
      <c r="C107" s="5">
        <f>SUM(C105:C106)</f>
        <v>0</v>
      </c>
    </row>
    <row r="108" spans="1:3" ht="10.5" thickBot="1" x14ac:dyDescent="0.4">
      <c r="A108" s="8" t="str">
        <f>'PI skaičiuoklė'!C47</f>
        <v>Veiksmas A2</v>
      </c>
      <c r="B108" s="4"/>
      <c r="C108" s="4"/>
    </row>
    <row r="109" spans="1:3" ht="10.5" thickBot="1" x14ac:dyDescent="0.4">
      <c r="A109" s="12"/>
      <c r="B109" s="5" t="s">
        <v>23</v>
      </c>
      <c r="C109" s="5">
        <v>0</v>
      </c>
    </row>
    <row r="110" spans="1:3" ht="10.5" thickBot="1" x14ac:dyDescent="0.4">
      <c r="A110" s="12"/>
      <c r="B110" s="5" t="s">
        <v>24</v>
      </c>
      <c r="C110" s="5">
        <v>0</v>
      </c>
    </row>
    <row r="111" spans="1:3" ht="10.5" thickBot="1" x14ac:dyDescent="0.4">
      <c r="A111" s="100" t="s">
        <v>45</v>
      </c>
      <c r="B111" s="101"/>
      <c r="C111" s="5">
        <f>SUM(C109:C110)</f>
        <v>0</v>
      </c>
    </row>
    <row r="112" spans="1:3" ht="10.5" thickBot="1" x14ac:dyDescent="0.4">
      <c r="A112" s="8" t="str">
        <f>'PI skaičiuoklė'!C48</f>
        <v>Veiksmas A3</v>
      </c>
      <c r="B112" s="4"/>
      <c r="C112" s="4"/>
    </row>
    <row r="113" spans="1:3" ht="10.5" thickBot="1" x14ac:dyDescent="0.4">
      <c r="A113" s="12"/>
      <c r="B113" s="5" t="s">
        <v>179</v>
      </c>
      <c r="C113" s="5">
        <v>0</v>
      </c>
    </row>
    <row r="114" spans="1:3" ht="10.5" thickBot="1" x14ac:dyDescent="0.4">
      <c r="A114" s="12"/>
      <c r="B114" s="5" t="s">
        <v>180</v>
      </c>
      <c r="C114" s="5">
        <v>0</v>
      </c>
    </row>
    <row r="115" spans="1:3" ht="10.5" thickBot="1" x14ac:dyDescent="0.4">
      <c r="A115" s="100" t="s">
        <v>229</v>
      </c>
      <c r="B115" s="101"/>
      <c r="C115" s="5">
        <f>SUM(C113:C114)</f>
        <v>0</v>
      </c>
    </row>
    <row r="116" spans="1:3" ht="10.5" thickBot="1" x14ac:dyDescent="0.4">
      <c r="A116" s="12"/>
      <c r="B116" s="5" t="s">
        <v>10</v>
      </c>
      <c r="C116" s="5"/>
    </row>
    <row r="117" spans="1:3" ht="10.5" thickBot="1" x14ac:dyDescent="0.4">
      <c r="A117" s="102" t="s">
        <v>46</v>
      </c>
      <c r="B117" s="103"/>
      <c r="C117" s="33">
        <f>SUM(C107,C111,C115)</f>
        <v>0</v>
      </c>
    </row>
    <row r="118" spans="1:3" ht="53.4" customHeight="1" thickBot="1" x14ac:dyDescent="0.4">
      <c r="A118" s="22" t="str">
        <f>'PI skaičiuoklė'!B51</f>
        <v>Atsisakoma reikalavimo ženklinti lošimo įrenginius specialiais ženklais kaip perteklinio. Naikinamas ALĮ 16 str. 7 d.: Įpareigojimas  – lošimo įrenginių, turinčių sertifikatą, ženklinamas ženklais.</v>
      </c>
      <c r="B118" s="36"/>
      <c r="C118" s="36"/>
    </row>
    <row r="119" spans="1:3" ht="10.5" thickBot="1" x14ac:dyDescent="0.4">
      <c r="A119" s="8" t="str">
        <f>'PI skaičiuoklė'!C52</f>
        <v>Veiksmas B1</v>
      </c>
      <c r="B119" s="36"/>
      <c r="C119" s="36"/>
    </row>
    <row r="120" spans="1:3" ht="10.5" thickBot="1" x14ac:dyDescent="0.4">
      <c r="A120" s="34"/>
      <c r="B120" s="5" t="s">
        <v>25</v>
      </c>
      <c r="C120" s="5">
        <v>0</v>
      </c>
    </row>
    <row r="121" spans="1:3" ht="10.5" thickBot="1" x14ac:dyDescent="0.4">
      <c r="A121" s="12"/>
      <c r="B121" s="5" t="s">
        <v>26</v>
      </c>
      <c r="C121" s="5">
        <v>0</v>
      </c>
    </row>
    <row r="122" spans="1:3" ht="10.5" thickBot="1" x14ac:dyDescent="0.4">
      <c r="A122" s="100" t="s">
        <v>47</v>
      </c>
      <c r="B122" s="101"/>
      <c r="C122" s="5">
        <f>SUM(C120:C121)</f>
        <v>0</v>
      </c>
    </row>
    <row r="123" spans="1:3" ht="10.5" thickBot="1" x14ac:dyDescent="0.4">
      <c r="A123" s="8" t="str">
        <f>'PI skaičiuoklė'!C53</f>
        <v>Veiksmas B2</v>
      </c>
      <c r="B123" s="4"/>
      <c r="C123" s="4"/>
    </row>
    <row r="124" spans="1:3" ht="10.5" thickBot="1" x14ac:dyDescent="0.4">
      <c r="A124" s="12"/>
      <c r="B124" s="5" t="s">
        <v>27</v>
      </c>
      <c r="C124" s="5">
        <v>0</v>
      </c>
    </row>
    <row r="125" spans="1:3" ht="10.5" thickBot="1" x14ac:dyDescent="0.4">
      <c r="A125" s="12"/>
      <c r="B125" s="5" t="s">
        <v>28</v>
      </c>
      <c r="C125" s="5">
        <v>0</v>
      </c>
    </row>
    <row r="126" spans="1:3" ht="10.5" thickBot="1" x14ac:dyDescent="0.4">
      <c r="A126" s="100" t="s">
        <v>48</v>
      </c>
      <c r="B126" s="101"/>
      <c r="C126" s="5">
        <f>SUM(C124:C125)</f>
        <v>0</v>
      </c>
    </row>
    <row r="127" spans="1:3" ht="10.5" thickBot="1" x14ac:dyDescent="0.4">
      <c r="A127" s="8" t="str">
        <f>'PI skaičiuoklė'!C54</f>
        <v>Veiksmas B3</v>
      </c>
      <c r="B127" s="4"/>
      <c r="C127" s="4"/>
    </row>
    <row r="128" spans="1:3" ht="10.5" thickBot="1" x14ac:dyDescent="0.4">
      <c r="A128" s="34"/>
      <c r="B128" s="5" t="s">
        <v>177</v>
      </c>
      <c r="C128" s="5">
        <v>0</v>
      </c>
    </row>
    <row r="129" spans="1:6" ht="10.5" thickBot="1" x14ac:dyDescent="0.4">
      <c r="A129" s="12"/>
      <c r="B129" s="5" t="s">
        <v>178</v>
      </c>
      <c r="C129" s="5">
        <v>0</v>
      </c>
    </row>
    <row r="130" spans="1:6" ht="10.5" thickBot="1" x14ac:dyDescent="0.4">
      <c r="A130" s="100" t="s">
        <v>230</v>
      </c>
      <c r="B130" s="101"/>
      <c r="C130" s="5">
        <f>SUM(C128:C129)</f>
        <v>0</v>
      </c>
    </row>
    <row r="131" spans="1:6" ht="10.5" thickBot="1" x14ac:dyDescent="0.4">
      <c r="A131" s="12"/>
      <c r="B131" s="5" t="s">
        <v>10</v>
      </c>
      <c r="C131" s="5" t="s">
        <v>10</v>
      </c>
    </row>
    <row r="132" spans="1:6" ht="21.65" customHeight="1" thickBot="1" x14ac:dyDescent="0.4">
      <c r="A132" s="102" t="s">
        <v>49</v>
      </c>
      <c r="B132" s="103"/>
      <c r="C132" s="33">
        <f>SUM(C122,C126,C130)</f>
        <v>0</v>
      </c>
    </row>
    <row r="133" spans="1:6" ht="45.65" customHeight="1" thickBot="1" x14ac:dyDescent="0.4">
      <c r="A133" s="22" t="str">
        <f>'PI skaičiuoklė'!B57</f>
        <v>ALĮ 10 str. 5 dalies pakeitimas - Įpareigojimas drausti atsiskaityti grynaisiais pinigais patalpose, kuriose organizuojami lošimai.  (ALĮ projekto 32 straipsnio 9 dalyje siūloma nustatyti, kad B kategorijos automatų, kuriais lošiama į automatus įmetus metalinius pinigus, naudojimas nutraukiamas ne vėliau kaip 2029 m. gruodžio 31 d.)</v>
      </c>
      <c r="B133" s="36"/>
      <c r="C133" s="36"/>
    </row>
    <row r="134" spans="1:6" ht="26" customHeight="1" thickBot="1" x14ac:dyDescent="0.4">
      <c r="A134" s="39" t="str">
        <f>'PI skaičiuoklė'!C58</f>
        <v xml:space="preserve">Veiksmas C1 - Techninės įrangos įsigyjimas/atnaujinimas (kasos įranga, kortelių skaitytuvai) </v>
      </c>
      <c r="B134" s="36"/>
      <c r="C134" s="36"/>
    </row>
    <row r="135" spans="1:6" ht="20.5" thickBot="1" x14ac:dyDescent="0.4">
      <c r="A135" s="40"/>
      <c r="B135" s="5" t="s">
        <v>343</v>
      </c>
      <c r="C135" s="10">
        <v>2088</v>
      </c>
      <c r="D135" s="62"/>
      <c r="E135" s="43"/>
      <c r="F135" s="46"/>
    </row>
    <row r="136" spans="1:6" ht="10.5" thickBot="1" x14ac:dyDescent="0.4">
      <c r="A136" s="12"/>
      <c r="B136" s="5" t="s">
        <v>145</v>
      </c>
      <c r="C136" s="5">
        <v>0</v>
      </c>
    </row>
    <row r="137" spans="1:6" ht="12" customHeight="1" thickBot="1" x14ac:dyDescent="0.4">
      <c r="A137" s="100" t="s">
        <v>231</v>
      </c>
      <c r="B137" s="101"/>
      <c r="C137" s="5">
        <f>SUM(C135:C136)</f>
        <v>2088</v>
      </c>
    </row>
    <row r="138" spans="1:6" ht="37.25" customHeight="1" thickBot="1" x14ac:dyDescent="0.4">
      <c r="A138" s="8" t="str">
        <f>'PI skaičiuoklė'!C59</f>
        <v>Veiksmas C2 - Apskaitos ir mokėjimų sistemų pritaikymas (komisiniai, banko paslaugos)</v>
      </c>
      <c r="B138" s="4"/>
      <c r="C138" s="4"/>
    </row>
    <row r="139" spans="1:6" ht="29.4" customHeight="1" thickBot="1" x14ac:dyDescent="0.4">
      <c r="A139" s="12"/>
      <c r="B139" s="5" t="s">
        <v>265</v>
      </c>
      <c r="C139" s="5">
        <v>71222</v>
      </c>
    </row>
    <row r="140" spans="1:6" ht="10.5" thickBot="1" x14ac:dyDescent="0.4">
      <c r="A140" s="12"/>
      <c r="B140" s="5" t="s">
        <v>147</v>
      </c>
      <c r="C140" s="5">
        <v>0</v>
      </c>
    </row>
    <row r="141" spans="1:6" ht="18.899999999999999" customHeight="1" thickBot="1" x14ac:dyDescent="0.4">
      <c r="A141" s="100" t="s">
        <v>232</v>
      </c>
      <c r="B141" s="101"/>
      <c r="C141" s="5">
        <f>SUM(C139:C140)</f>
        <v>71222</v>
      </c>
    </row>
    <row r="142" spans="1:6" ht="30.5" thickBot="1" x14ac:dyDescent="0.4">
      <c r="A142" s="8" t="str">
        <f>'PI skaičiuoklė'!C60</f>
        <v>Veiksmas C3 - Lošimo įrenginių pritaikymas, atnaujinimas, naujų įsigyjimas (B kategorijos lošimo automatai)</v>
      </c>
      <c r="B142" s="4"/>
      <c r="C142" s="4"/>
    </row>
    <row r="143" spans="1:6" ht="10.5" thickBot="1" x14ac:dyDescent="0.4">
      <c r="A143" s="12"/>
      <c r="B143" s="10" t="s">
        <v>261</v>
      </c>
      <c r="C143" s="10">
        <v>0</v>
      </c>
      <c r="E143" s="61"/>
    </row>
    <row r="144" spans="1:6" ht="10.5" thickBot="1" x14ac:dyDescent="0.4">
      <c r="A144" s="12"/>
      <c r="B144" s="5" t="s">
        <v>185</v>
      </c>
      <c r="C144" s="5">
        <v>0</v>
      </c>
    </row>
    <row r="145" spans="1:5" ht="18.899999999999999" customHeight="1" thickBot="1" x14ac:dyDescent="0.4">
      <c r="A145" s="100" t="s">
        <v>233</v>
      </c>
      <c r="B145" s="101"/>
      <c r="C145" s="5">
        <f>SUM(C143:C144)</f>
        <v>0</v>
      </c>
    </row>
    <row r="146" spans="1:5" ht="10.5" thickBot="1" x14ac:dyDescent="0.4">
      <c r="A146" s="12"/>
      <c r="B146" s="5" t="s">
        <v>10</v>
      </c>
      <c r="C146" s="5"/>
    </row>
    <row r="147" spans="1:5" ht="15" customHeight="1" thickBot="1" x14ac:dyDescent="0.4">
      <c r="A147" s="102" t="s">
        <v>234</v>
      </c>
      <c r="B147" s="103"/>
      <c r="C147" s="33">
        <f>SUM(C137,C141,C145)</f>
        <v>73310</v>
      </c>
    </row>
    <row r="148" spans="1:5" ht="108.75" customHeight="1" thickBot="1" x14ac:dyDescent="0.4">
      <c r="A148" s="69" t="str">
        <f>'PI skaičiuoklė'!B63</f>
        <v>ALĮ papildomas nauju „105 straipsniu. 105 straipsnis, pagal kurio 1 ir 2 dalis siūloma nustatyti įpareigojimai (reikalavimai), kad ūkio subjektai turės išduoti lošėjo korteles, kurių techninius reikalavimus nustatys priežiūros tarnyba, bei jas ženklinti unikaliu numeriu  ir registruoti Priežiūros tarnybos nustatyta tvarka taip pat 105 straipsnio 3 punktas įpareigotų turėti akredituotos įstaigos išduotą sertifikatą, kuriuo patvirtinama, kad jo išduodama kortelė atitinka šiame įstatyme ir Priežiūros tarnybos jai nustatytus techninius reikalavimus.</v>
      </c>
      <c r="B148" s="10"/>
      <c r="C148" s="10"/>
    </row>
    <row r="149" spans="1:5" ht="69" customHeight="1" thickBot="1" x14ac:dyDescent="0.4">
      <c r="A149" s="38" t="str">
        <f>'PI skaičiuoklė'!C64</f>
        <v>Veiksmas D1 - Lošėjo kortelės išdavimas, registravimas</v>
      </c>
      <c r="B149" s="10"/>
      <c r="C149" s="10"/>
    </row>
    <row r="150" spans="1:5" ht="27" customHeight="1" thickBot="1" x14ac:dyDescent="0.4">
      <c r="A150" s="71"/>
      <c r="B150" s="10" t="s">
        <v>355</v>
      </c>
      <c r="C150" s="10"/>
    </row>
    <row r="151" spans="1:5" ht="10.5" thickBot="1" x14ac:dyDescent="0.4">
      <c r="A151" s="67"/>
      <c r="B151" s="10" t="s">
        <v>155</v>
      </c>
      <c r="C151" s="10">
        <v>0</v>
      </c>
    </row>
    <row r="152" spans="1:5" ht="15" customHeight="1" thickBot="1" x14ac:dyDescent="0.4">
      <c r="A152" s="104" t="s">
        <v>235</v>
      </c>
      <c r="B152" s="105"/>
      <c r="C152" s="10">
        <f>SUM(C150:C151)</f>
        <v>0</v>
      </c>
    </row>
    <row r="153" spans="1:5" ht="73.25" customHeight="1" thickBot="1" x14ac:dyDescent="0.4">
      <c r="A153" s="38" t="str">
        <f>'PI skaičiuoklė'!C65</f>
        <v>Veiksmas D2 - Lošėjo kortelės sertifikavimas</v>
      </c>
      <c r="B153" s="10"/>
      <c r="C153" s="10"/>
    </row>
    <row r="154" spans="1:5" ht="24" customHeight="1" thickBot="1" x14ac:dyDescent="0.4">
      <c r="A154" s="67"/>
      <c r="B154" s="10" t="s">
        <v>365</v>
      </c>
      <c r="C154" s="10">
        <v>8500</v>
      </c>
      <c r="E154" s="78"/>
    </row>
    <row r="155" spans="1:5" ht="10.5" thickBot="1" x14ac:dyDescent="0.4">
      <c r="A155" s="67"/>
      <c r="B155" s="10" t="s">
        <v>157</v>
      </c>
      <c r="C155" s="10">
        <v>0</v>
      </c>
    </row>
    <row r="156" spans="1:5" ht="16.5" customHeight="1" thickBot="1" x14ac:dyDescent="0.4">
      <c r="A156" s="104" t="s">
        <v>236</v>
      </c>
      <c r="B156" s="105"/>
      <c r="C156" s="10">
        <f>SUM(C154:C155)</f>
        <v>8500</v>
      </c>
    </row>
    <row r="157" spans="1:5" ht="10.5" thickBot="1" x14ac:dyDescent="0.4">
      <c r="A157" s="38">
        <f>'PI skaičiuoklė'!C66</f>
        <v>0</v>
      </c>
      <c r="B157" s="10"/>
      <c r="C157" s="10"/>
    </row>
    <row r="158" spans="1:5" ht="10.5" thickBot="1" x14ac:dyDescent="0.4">
      <c r="A158" s="67"/>
      <c r="B158" s="10" t="s">
        <v>187</v>
      </c>
      <c r="C158" s="10">
        <v>0</v>
      </c>
    </row>
    <row r="159" spans="1:5" ht="10.5" thickBot="1" x14ac:dyDescent="0.4">
      <c r="A159" s="67"/>
      <c r="B159" s="10" t="s">
        <v>188</v>
      </c>
      <c r="C159" s="10">
        <v>0</v>
      </c>
    </row>
    <row r="160" spans="1:5" ht="16.5" customHeight="1" thickBot="1" x14ac:dyDescent="0.4">
      <c r="A160" s="104" t="s">
        <v>237</v>
      </c>
      <c r="B160" s="105"/>
      <c r="C160" s="10">
        <f>SUM(C158:C159)</f>
        <v>0</v>
      </c>
    </row>
    <row r="161" spans="1:7" ht="10.5" thickBot="1" x14ac:dyDescent="0.4">
      <c r="A161" s="67"/>
      <c r="B161" s="10" t="s">
        <v>10</v>
      </c>
      <c r="C161" s="10" t="s">
        <v>10</v>
      </c>
    </row>
    <row r="162" spans="1:7" ht="15" customHeight="1" thickBot="1" x14ac:dyDescent="0.4">
      <c r="A162" s="106" t="s">
        <v>238</v>
      </c>
      <c r="B162" s="107"/>
      <c r="C162" s="68">
        <f>SUM(C152,C156,C160)</f>
        <v>8500</v>
      </c>
    </row>
    <row r="163" spans="1:7" ht="138.75" customHeight="1" thickBot="1" x14ac:dyDescent="0.4">
      <c r="A163" s="69" t="str">
        <f>'PI skaičiuoklė'!B69</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63" s="10"/>
      <c r="C163" s="10"/>
    </row>
    <row r="164" spans="1:7" ht="81.75" customHeight="1" thickBot="1" x14ac:dyDescent="0.4">
      <c r="A164" s="38" t="str">
        <f>'PI skaičiuoklė'!C70</f>
        <v>Veiksmas E1 - Lošėjo kortelės funkcionalumo įdiegimas (Antžeminių lošimų organizatoriams): API integracija su LOKIS (užklausos „leidžiama / neleidžiama“), logikos įdiegimas prieš lošimo pradžią, testavimas ir sertifikavimas, vidaus procedūrų atnaujinimas, darbuotojų apmokymas</v>
      </c>
      <c r="B164" s="10"/>
      <c r="C164" s="10"/>
    </row>
    <row r="165" spans="1:7" ht="31.5" customHeight="1" thickBot="1" x14ac:dyDescent="0.4">
      <c r="A165" s="67"/>
      <c r="B165" s="10" t="s">
        <v>325</v>
      </c>
      <c r="C165" s="10">
        <v>7000</v>
      </c>
      <c r="D165" s="47"/>
      <c r="E165" s="64"/>
      <c r="F165" s="63"/>
      <c r="G165" s="63"/>
    </row>
    <row r="166" spans="1:7" ht="10.5" hidden="1" thickBot="1" x14ac:dyDescent="0.4">
      <c r="A166" s="67"/>
      <c r="B166" s="10" t="s">
        <v>161</v>
      </c>
      <c r="C166" s="10">
        <v>0</v>
      </c>
      <c r="E166" s="63"/>
      <c r="F166" s="63"/>
      <c r="G166" s="63"/>
    </row>
    <row r="167" spans="1:7" ht="12" customHeight="1" thickBot="1" x14ac:dyDescent="0.4">
      <c r="A167" s="104" t="s">
        <v>239</v>
      </c>
      <c r="B167" s="105"/>
      <c r="C167" s="10">
        <f>SUM(C165:C166)</f>
        <v>7000</v>
      </c>
      <c r="E167" s="63"/>
      <c r="F167" s="63"/>
      <c r="G167" s="63"/>
    </row>
    <row r="168" spans="1:7" ht="10.5" hidden="1" thickBot="1" x14ac:dyDescent="0.4">
      <c r="A168" s="38" t="str">
        <f>'PI skaičiuoklė'!C71</f>
        <v>Veiksmas E2</v>
      </c>
      <c r="B168" s="10"/>
      <c r="C168" s="10"/>
      <c r="E168" s="63"/>
      <c r="F168" s="63"/>
      <c r="G168" s="63"/>
    </row>
    <row r="169" spans="1:7" ht="10.5" hidden="1" thickBot="1" x14ac:dyDescent="0.4">
      <c r="A169" s="67"/>
      <c r="B169" s="10" t="s">
        <v>163</v>
      </c>
      <c r="C169" s="10">
        <v>0</v>
      </c>
      <c r="E169" s="63"/>
      <c r="F169" s="63"/>
      <c r="G169" s="63"/>
    </row>
    <row r="170" spans="1:7" ht="10.5" hidden="1" thickBot="1" x14ac:dyDescent="0.4">
      <c r="A170" s="67"/>
      <c r="B170" s="10" t="s">
        <v>162</v>
      </c>
      <c r="C170" s="10">
        <v>0</v>
      </c>
      <c r="E170" s="63"/>
      <c r="F170" s="63"/>
      <c r="G170" s="63"/>
    </row>
    <row r="171" spans="1:7" ht="18.899999999999999" hidden="1" customHeight="1" thickBot="1" x14ac:dyDescent="0.4">
      <c r="A171" s="104" t="s">
        <v>240</v>
      </c>
      <c r="B171" s="105"/>
      <c r="C171" s="10">
        <f>SUM(C169:C170)</f>
        <v>0</v>
      </c>
      <c r="E171" s="63"/>
      <c r="F171" s="63"/>
      <c r="G171" s="63"/>
    </row>
    <row r="172" spans="1:7" ht="10.5" hidden="1" thickBot="1" x14ac:dyDescent="0.4">
      <c r="A172" s="38" t="str">
        <f>'PI skaičiuoklė'!C72</f>
        <v>Veiksmas E3</v>
      </c>
      <c r="B172" s="10"/>
      <c r="C172" s="10"/>
      <c r="E172" s="63"/>
      <c r="F172" s="63"/>
      <c r="G172" s="63"/>
    </row>
    <row r="173" spans="1:7" ht="10.5" hidden="1" thickBot="1" x14ac:dyDescent="0.4">
      <c r="A173" s="67"/>
      <c r="B173" s="10" t="s">
        <v>190</v>
      </c>
      <c r="C173" s="10">
        <v>0</v>
      </c>
      <c r="E173" s="63"/>
      <c r="F173" s="63"/>
      <c r="G173" s="63"/>
    </row>
    <row r="174" spans="1:7" ht="10.5" hidden="1" thickBot="1" x14ac:dyDescent="0.4">
      <c r="A174" s="67"/>
      <c r="B174" s="10" t="s">
        <v>191</v>
      </c>
      <c r="C174" s="10">
        <v>0</v>
      </c>
      <c r="E174" s="63"/>
      <c r="F174" s="63"/>
      <c r="G174" s="63"/>
    </row>
    <row r="175" spans="1:7" ht="18.899999999999999" hidden="1" customHeight="1" thickBot="1" x14ac:dyDescent="0.4">
      <c r="A175" s="104" t="s">
        <v>241</v>
      </c>
      <c r="B175" s="105"/>
      <c r="C175" s="10">
        <f>SUM(C173:C174)</f>
        <v>0</v>
      </c>
      <c r="E175" s="63"/>
      <c r="F175" s="63"/>
      <c r="G175" s="63"/>
    </row>
    <row r="176" spans="1:7" ht="10.5" hidden="1" thickBot="1" x14ac:dyDescent="0.4">
      <c r="A176" s="67"/>
      <c r="B176" s="10" t="s">
        <v>10</v>
      </c>
      <c r="C176" s="10"/>
      <c r="E176" s="63"/>
      <c r="F176" s="63"/>
      <c r="G176" s="63"/>
    </row>
    <row r="177" spans="1:7" ht="15" customHeight="1" thickBot="1" x14ac:dyDescent="0.4">
      <c r="A177" s="106" t="s">
        <v>242</v>
      </c>
      <c r="B177" s="107"/>
      <c r="C177" s="68">
        <f>SUM(C167,C171,C175)</f>
        <v>7000</v>
      </c>
      <c r="E177" s="63"/>
      <c r="F177" s="63"/>
      <c r="G177" s="63"/>
    </row>
    <row r="178" spans="1:7" ht="132.65" customHeight="1" thickBot="1" x14ac:dyDescent="0.4">
      <c r="A178" s="69" t="str">
        <f>'PI skaičiuoklė'!B75</f>
        <v>ALĮ papildoma 73 straipsnio 2 dalis 5 ir 6 punktais: 73 straipsnio 2 dalies 5 ir 6 punktuose nustatyti įpareigojimai (reikalavimai), kad lošimų organizatorius privalo užtikrinti, kad į lošėjo nuotolinių lošimų sąskaitą ir lošimo vietose įsigyjant lošimams skirtą priemonę (priemones) įmokėtos sumos būtų susietos su konkretaus lošėjo asmens tapatybe ir lošėjui išduota lošėjo kortele bei, kad lošimuose galėtų dalyvauti tik asmenys turintys lošėjo kortelę, ir kad dalyvaudami lošime jie neviršytų šio įstatymo 104  straipsnio 7 punkto a papunktyje nustatyto pasirinkto įmokamos sumos limito</v>
      </c>
      <c r="B178" s="10"/>
      <c r="C178" s="10"/>
      <c r="E178" s="63"/>
      <c r="F178" s="63"/>
      <c r="G178" s="63"/>
    </row>
    <row r="179" spans="1:7" ht="93" customHeight="1" thickBot="1" x14ac:dyDescent="0.4">
      <c r="A179" s="38" t="str">
        <f>'PI skaičiuoklė'!C76</f>
        <v>Veiksmas F1 - Lošėjo kortelės funkcionalumo įdiegimas (Nuotolinių lošimų organizatoriams) : API integracija su LOKIS (užklausos „leidžiama / neleidžiama“), logikos įdiegimas prieš lošimo pradžią, testavimas ir sertifikavimas, vidaus procedūrų atnaujinimas, IT integracijos į lošimų platformą.</v>
      </c>
      <c r="B179" s="10"/>
      <c r="C179" s="10"/>
      <c r="E179" s="63"/>
      <c r="F179" s="63"/>
      <c r="G179" s="63"/>
    </row>
    <row r="180" spans="1:7" ht="33.75" customHeight="1" thickBot="1" x14ac:dyDescent="0.4">
      <c r="A180" s="71"/>
      <c r="B180" s="10" t="s">
        <v>326</v>
      </c>
      <c r="C180" s="10">
        <v>18500</v>
      </c>
      <c r="D180" s="47"/>
      <c r="E180" s="64"/>
    </row>
    <row r="181" spans="1:7" ht="30" customHeight="1" thickBot="1" x14ac:dyDescent="0.4">
      <c r="A181" s="67"/>
      <c r="B181" s="10" t="s">
        <v>368</v>
      </c>
      <c r="C181" s="10">
        <v>10000</v>
      </c>
    </row>
    <row r="182" spans="1:7" ht="14.4" customHeight="1" thickBot="1" x14ac:dyDescent="0.4">
      <c r="A182" s="104" t="s">
        <v>243</v>
      </c>
      <c r="B182" s="105"/>
      <c r="C182" s="10">
        <f>SUM(C180:C181)</f>
        <v>28500</v>
      </c>
    </row>
    <row r="183" spans="1:7" ht="10.5" hidden="1" thickBot="1" x14ac:dyDescent="0.4">
      <c r="A183" s="38" t="str">
        <f>'PI skaičiuoklė'!C77</f>
        <v>Veiksmas F2</v>
      </c>
      <c r="B183" s="10"/>
      <c r="C183" s="10"/>
    </row>
    <row r="184" spans="1:7" ht="10.5" hidden="1" thickBot="1" x14ac:dyDescent="0.4">
      <c r="A184" s="67"/>
      <c r="B184" s="10" t="s">
        <v>170</v>
      </c>
      <c r="C184" s="10">
        <v>0</v>
      </c>
    </row>
    <row r="185" spans="1:7" ht="10.5" hidden="1" thickBot="1" x14ac:dyDescent="0.4">
      <c r="A185" s="67"/>
      <c r="B185" s="10" t="s">
        <v>171</v>
      </c>
      <c r="C185" s="10">
        <v>0</v>
      </c>
    </row>
    <row r="186" spans="1:7" ht="16.5" hidden="1" customHeight="1" thickBot="1" x14ac:dyDescent="0.4">
      <c r="A186" s="104" t="s">
        <v>244</v>
      </c>
      <c r="B186" s="105"/>
      <c r="C186" s="10">
        <f>SUM(C184:C185)</f>
        <v>0</v>
      </c>
    </row>
    <row r="187" spans="1:7" ht="10.5" hidden="1" thickBot="1" x14ac:dyDescent="0.4">
      <c r="A187" s="38" t="str">
        <f>'PI skaičiuoklė'!C78</f>
        <v>Veiksmas F3</v>
      </c>
      <c r="B187" s="10"/>
      <c r="C187" s="10"/>
    </row>
    <row r="188" spans="1:7" ht="10.5" hidden="1" thickBot="1" x14ac:dyDescent="0.4">
      <c r="A188" s="67"/>
      <c r="B188" s="10" t="s">
        <v>181</v>
      </c>
      <c r="C188" s="10">
        <v>0</v>
      </c>
    </row>
    <row r="189" spans="1:7" ht="10.5" hidden="1" thickBot="1" x14ac:dyDescent="0.4">
      <c r="A189" s="67"/>
      <c r="B189" s="10" t="s">
        <v>182</v>
      </c>
      <c r="C189" s="10">
        <v>0</v>
      </c>
    </row>
    <row r="190" spans="1:7" ht="16.5" hidden="1" customHeight="1" thickBot="1" x14ac:dyDescent="0.4">
      <c r="A190" s="104" t="s">
        <v>245</v>
      </c>
      <c r="B190" s="105"/>
      <c r="C190" s="10">
        <f>SUM(C188:C189)</f>
        <v>0</v>
      </c>
    </row>
    <row r="191" spans="1:7" ht="10.5" hidden="1" thickBot="1" x14ac:dyDescent="0.4">
      <c r="A191" s="67"/>
      <c r="B191" s="10" t="s">
        <v>10</v>
      </c>
      <c r="C191" s="10" t="s">
        <v>10</v>
      </c>
    </row>
    <row r="192" spans="1:7" ht="15" customHeight="1" thickBot="1" x14ac:dyDescent="0.4">
      <c r="A192" s="106" t="s">
        <v>246</v>
      </c>
      <c r="B192" s="107"/>
      <c r="C192" s="68">
        <f>SUM(C182,C186,C190)</f>
        <v>28500</v>
      </c>
    </row>
    <row r="193" spans="1:3" ht="106.5" customHeight="1" thickBot="1" x14ac:dyDescent="0.4">
      <c r="A193" s="3" t="s">
        <v>379</v>
      </c>
      <c r="B193" s="4"/>
      <c r="C193" s="4"/>
    </row>
    <row r="194" spans="1:3" ht="23" customHeight="1" thickBot="1" x14ac:dyDescent="0.4">
      <c r="A194" s="6" t="s">
        <v>309</v>
      </c>
      <c r="B194" s="10"/>
      <c r="C194" s="10"/>
    </row>
    <row r="195" spans="1:3" ht="32.25" customHeight="1" thickBot="1" x14ac:dyDescent="0.4">
      <c r="A195" s="34"/>
      <c r="B195" s="10" t="s">
        <v>359</v>
      </c>
      <c r="C195" s="10">
        <v>210</v>
      </c>
    </row>
    <row r="196" spans="1:3" ht="10.5" thickBot="1" x14ac:dyDescent="0.4">
      <c r="A196" s="12"/>
      <c r="B196" s="5" t="s">
        <v>313</v>
      </c>
      <c r="C196" s="5">
        <v>0</v>
      </c>
    </row>
    <row r="197" spans="1:3" ht="10.5" thickBot="1" x14ac:dyDescent="0.4">
      <c r="A197" s="100" t="s">
        <v>243</v>
      </c>
      <c r="B197" s="101"/>
      <c r="C197" s="5">
        <f>SUM(C195:C196)</f>
        <v>210</v>
      </c>
    </row>
    <row r="198" spans="1:3" ht="10.5" thickBot="1" x14ac:dyDescent="0.4">
      <c r="A198" s="8" t="s">
        <v>349</v>
      </c>
      <c r="B198" s="4"/>
      <c r="C198" s="4"/>
    </row>
    <row r="199" spans="1:3" ht="10.5" thickBot="1" x14ac:dyDescent="0.4">
      <c r="A199" s="12"/>
      <c r="B199" s="5"/>
      <c r="C199" s="5">
        <v>0</v>
      </c>
    </row>
    <row r="200" spans="1:3" ht="10.5" thickBot="1" x14ac:dyDescent="0.4">
      <c r="A200" s="12"/>
      <c r="B200" s="5" t="s">
        <v>315</v>
      </c>
      <c r="C200" s="5">
        <v>0</v>
      </c>
    </row>
    <row r="201" spans="1:3" ht="10.5" thickBot="1" x14ac:dyDescent="0.4">
      <c r="A201" s="100" t="s">
        <v>244</v>
      </c>
      <c r="B201" s="101"/>
      <c r="C201" s="5">
        <f>SUM(C199:C200)</f>
        <v>0</v>
      </c>
    </row>
    <row r="202" spans="1:3" ht="10.5" thickBot="1" x14ac:dyDescent="0.4">
      <c r="A202" s="8" t="s">
        <v>351</v>
      </c>
      <c r="B202" s="4"/>
      <c r="C202" s="4"/>
    </row>
    <row r="203" spans="1:3" ht="10.5" thickBot="1" x14ac:dyDescent="0.4">
      <c r="A203" s="12"/>
      <c r="B203" s="5" t="s">
        <v>316</v>
      </c>
      <c r="C203" s="5">
        <v>0</v>
      </c>
    </row>
    <row r="204" spans="1:3" ht="10.5" thickBot="1" x14ac:dyDescent="0.4">
      <c r="A204" s="12"/>
      <c r="B204" s="5" t="s">
        <v>328</v>
      </c>
      <c r="C204" s="5">
        <v>0</v>
      </c>
    </row>
    <row r="205" spans="1:3" ht="10.5" thickBot="1" x14ac:dyDescent="0.4">
      <c r="A205" s="100" t="s">
        <v>245</v>
      </c>
      <c r="B205" s="101"/>
      <c r="C205" s="5">
        <f>SUM(C203:C204)</f>
        <v>0</v>
      </c>
    </row>
    <row r="206" spans="1:3" ht="10.5" thickBot="1" x14ac:dyDescent="0.4">
      <c r="A206" s="12"/>
      <c r="B206" s="5" t="s">
        <v>10</v>
      </c>
      <c r="C206" s="5" t="s">
        <v>10</v>
      </c>
    </row>
    <row r="207" spans="1:3" ht="10.5" thickBot="1" x14ac:dyDescent="0.4">
      <c r="A207" s="102" t="s">
        <v>246</v>
      </c>
      <c r="B207" s="103"/>
      <c r="C207" s="33">
        <f>SUM(C197,C201,C205)</f>
        <v>210</v>
      </c>
    </row>
  </sheetData>
  <mergeCells count="54">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62:B162"/>
    <mergeCell ref="A167:B167"/>
    <mergeCell ref="A171:B171"/>
    <mergeCell ref="A175:B175"/>
    <mergeCell ref="A177:B177"/>
    <mergeCell ref="A197:B197"/>
    <mergeCell ref="A201:B201"/>
    <mergeCell ref="A205:B205"/>
    <mergeCell ref="A207:B207"/>
    <mergeCell ref="A182:B182"/>
    <mergeCell ref="A186:B186"/>
    <mergeCell ref="A190:B190"/>
    <mergeCell ref="A192:B19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2026-01-22T06:55:09Z</cp:lastPrinted>
  <dcterms:created xsi:type="dcterms:W3CDTF">2017-11-29T09:20:31Z</dcterms:created>
  <dcterms:modified xsi:type="dcterms:W3CDTF">2026-06-17T08:25:48Z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