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VVildziunaite\Documents\MGK\šiukšlių bylos\"/>
    </mc:Choice>
  </mc:AlternateContent>
  <xr:revisionPtr revIDLastSave="0" documentId="8_{303B8B15-1239-4D10-B97F-E63EABFC3859}" xr6:coauthVersionLast="47" xr6:coauthVersionMax="47" xr10:uidLastSave="{00000000-0000-0000-0000-000000000000}"/>
  <bookViews>
    <workbookView xWindow="-108" yWindow="-108" windowWidth="23256" windowHeight="13896" xr2:uid="{E751A812-72CA-4C73-9EC5-FBB50ED307C2}"/>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1" l="1"/>
  <c r="E29" i="1"/>
  <c r="E28" i="1"/>
  <c r="G71" i="1"/>
  <c r="G64" i="1" s="1"/>
  <c r="G66" i="1" s="1"/>
  <c r="F71" i="1"/>
  <c r="F64" i="1" s="1"/>
  <c r="F66" i="1" s="1"/>
  <c r="E71" i="1"/>
  <c r="E64" i="1" s="1"/>
  <c r="E66" i="1" s="1"/>
  <c r="D66" i="1"/>
  <c r="D64" i="1"/>
  <c r="F59" i="1" l="1"/>
  <c r="G59" i="1"/>
  <c r="G50" i="1" s="1"/>
  <c r="G52" i="1" s="1"/>
  <c r="F50" i="1"/>
  <c r="F52" i="1" s="1"/>
  <c r="E59" i="1"/>
  <c r="E50" i="1" s="1"/>
  <c r="E52" i="1" s="1"/>
  <c r="E7" i="1" s="1"/>
  <c r="D52" i="1"/>
  <c r="D50" i="1"/>
  <c r="G28" i="1" l="1"/>
  <c r="G30" i="1" s="1"/>
  <c r="F28" i="1"/>
  <c r="F29" i="1" s="1"/>
  <c r="F30" i="1" l="1"/>
  <c r="F32" i="1" s="1"/>
  <c r="G32" i="1"/>
  <c r="E32" i="1"/>
  <c r="G29" i="1"/>
  <c r="E20" i="1" l="1"/>
  <c r="F45" i="1"/>
  <c r="G45" i="1"/>
  <c r="E45" i="1"/>
  <c r="E22" i="1" l="1"/>
  <c r="E21" i="1"/>
  <c r="D12" i="1"/>
  <c r="D14" i="1"/>
  <c r="G38" i="1"/>
  <c r="G40" i="1" s="1"/>
  <c r="F38" i="1"/>
  <c r="F40" i="1" s="1"/>
  <c r="E38" i="1"/>
  <c r="E40" i="1" s="1"/>
  <c r="D38" i="1"/>
  <c r="D40" i="1" s="1"/>
  <c r="G20" i="1"/>
  <c r="F20" i="1"/>
  <c r="F22" i="1" l="1"/>
  <c r="F24" i="1" s="1"/>
  <c r="F21" i="1"/>
  <c r="G22" i="1"/>
  <c r="G21" i="1"/>
  <c r="E24" i="1"/>
  <c r="E12" i="1" s="1"/>
  <c r="F12" i="1" l="1"/>
  <c r="F14" i="1" s="1"/>
  <c r="F7" i="1" s="1"/>
  <c r="E14" i="1"/>
  <c r="G24" i="1"/>
  <c r="G12" i="1" l="1"/>
  <c r="G14" i="1" s="1"/>
  <c r="G7" i="1" s="1"/>
</calcChain>
</file>

<file path=xl/sharedStrings.xml><?xml version="1.0" encoding="utf-8"?>
<sst xmlns="http://schemas.openxmlformats.org/spreadsheetml/2006/main" count="191" uniqueCount="64">
  <si>
    <t>TĘSTINĖS VEIKLOS LĖŠŲ POREIKIŲ PAGRINDIMAS</t>
  </si>
  <si>
    <t>Tęstinės veiklos priemonės kodas</t>
  </si>
  <si>
    <t>13 001 01 01 01</t>
  </si>
  <si>
    <t>Tęstinės veiklos priemonės pavadinimas</t>
  </si>
  <si>
    <t>Mokesčių mokėtojų skundų nagrinėjimas</t>
  </si>
  <si>
    <r>
      <t xml:space="preserve">SUMINIS LĖŠŲ POREIKIS / TAUPYMAI (-) </t>
    </r>
    <r>
      <rPr>
        <b/>
        <u/>
        <sz val="10"/>
        <color rgb="FFFFFFFF"/>
        <rFont val="Times New Roman"/>
        <family val="1"/>
        <charset val="186"/>
      </rPr>
      <t xml:space="preserve">PRIEMONEI </t>
    </r>
  </si>
  <si>
    <t>Matavimo vnt.</t>
  </si>
  <si>
    <t> </t>
  </si>
  <si>
    <t>Susumuojami žemiau veiklų lentelėse apskaičiuoti papildomų lėšų poreikiai (3 punktų suma)</t>
  </si>
  <si>
    <t>tūkst. Eur</t>
  </si>
  <si>
    <t>Tęstinės veiklos pavadinimas</t>
  </si>
  <si>
    <t>Darbo užmokestis</t>
  </si>
  <si>
    <t>Tęstinės veiklos apimties pokyčio / naujos veiklos teisinis ir kitas pagrindimas, siekiamas konkretus rezultatas (rodiklis)</t>
  </si>
  <si>
    <r>
      <t xml:space="preserve">LĖŠŲ POREKIS / TAUPYMAI (-) </t>
    </r>
    <r>
      <rPr>
        <b/>
        <u/>
        <sz val="10"/>
        <color rgb="FFFFFFFF"/>
        <rFont val="Times New Roman"/>
        <family val="1"/>
        <charset val="186"/>
      </rPr>
      <t>VEIKLAI</t>
    </r>
  </si>
  <si>
    <t>1.</t>
  </si>
  <si>
    <t>Suminis lėšų poreikis veiklai iš viso  (4-tų punktų suma)</t>
  </si>
  <si>
    <t>2.</t>
  </si>
  <si>
    <t>Veiklai numatyta lėšų suma (VBAMS bazė)</t>
  </si>
  <si>
    <t>3.</t>
  </si>
  <si>
    <r>
      <t>Papildomas lėšų poreikis (taupymai (-)) veiklai</t>
    </r>
    <r>
      <rPr>
        <b/>
        <i/>
        <sz val="10"/>
        <rFont val="Times New Roman"/>
        <family val="1"/>
        <charset val="186"/>
      </rPr>
      <t xml:space="preserve"> (1-2)</t>
    </r>
  </si>
  <si>
    <t>Naujų pareigybių darbo užmokestis</t>
  </si>
  <si>
    <t>Mato vnt.</t>
  </si>
  <si>
    <t>Detalus poreikio pokyčio pagrindimas</t>
  </si>
  <si>
    <t>vnt.</t>
  </si>
  <si>
    <t>Eur</t>
  </si>
  <si>
    <t>koef.</t>
  </si>
  <si>
    <t>proc.</t>
  </si>
  <si>
    <t>DS pareiginės algos bazinis dydis</t>
  </si>
  <si>
    <t>DS vidutinė pareiginė alga (suma)</t>
  </si>
  <si>
    <t>DS metinis darbo užmokestis</t>
  </si>
  <si>
    <t>Lėšų poreikis papildomų pareigybių DS darbo užmokesčiui iš viso</t>
  </si>
  <si>
    <t>DS Socialinio draudimo įmoka</t>
  </si>
  <si>
    <t>Lėšų poreikis DS papildomų pareigybių socialinio draudimo įmokoms iš viso</t>
  </si>
  <si>
    <t>Kompiuterinės techninės ir elektroninių ryšių įrangos įsigijimo išlaidos</t>
  </si>
  <si>
    <t>Naujai priimtiems specialistams kokybiškos darbo vietos sukūrimas.</t>
  </si>
  <si>
    <t>Kompiuterio komplekto kaina</t>
  </si>
  <si>
    <t>Poreikis (taupymai (-)) išlaidų grupei iš viso</t>
  </si>
  <si>
    <t>Kvalifikacijos kėlimas</t>
  </si>
  <si>
    <t>DĖL LIETUVOS RESPUBLIKOS ADMINISTRACINIŲ BYLŲ TEISENOS ĮSTATYMO NR. VIII-1029 23, 26, 27, 29, 35, 70, 792, 114, 115, 117 IR 156 STRAIPSNIŲ PAKEITIMO ĮSTATYMO, LIETUVOS RESPUBLIKOS VIEŠOJO ADMINISTRAVIMO ĮSTATYMO NR. VIII-1234 11 IR 14 STRAIPSNIŲ PAKEITIMO ĮSTATYMO, LIETUVOS RESPUBLIKOS IKITEISMINIO ADMINISTRACINIŲ GINČŲ NAGRINĖJIMO TVARKOS ĮSTATYMO NR. VIII-1031 1, 2, 3, 4, 5, 7, 8, 10, 11, 12, 13, 14, 16, 19, 20, 21 IR 22 STRAIPSNIŲ PAKEITIMO ĮSTATYMO, LIETUVOS RESPUBLIKOS MOKESČIŲ ADMINISTRAVIMO ĮSTATYMO NR. IX-2112 1041, 146, 148, 151, 152, 155, 156 IR 159 STRAIPSNIŲ PAKEITIMO ĮSTATYMO, LIETUVOS RESPUBLIKOS ATLIEKŲ TVARKYMO ĮSTATYMO NR. VIII-787 301 IR 312 STRAIPSNIŲ PAKEITIMO ĮSTATYMO, LIETUVOS RESPUBLIKOS MUITINĖS ĮSTATYMO NR. IX-2183 38 STRAIPSNIO PAKEITIMO ĮSTATYMO IR LIETUVOS RESPUBLIKOS MOKESČIO UŽ VALSTYBINIUS GAMTOS IŠTEKLIUS ĮSTATYMO NR. I 1163 9 STRAIPSNIO PAKEITIMO ĮSTATYMO PROJEKTŲ</t>
  </si>
  <si>
    <t>2026
turima suma</t>
  </si>
  <si>
    <t>Kompiuterio komplektas</t>
  </si>
  <si>
    <t>Mobiliojo telefono komplektas</t>
  </si>
  <si>
    <t>Mobiliojo telefono komplekto ir jo išlaikymo išlaidos</t>
  </si>
  <si>
    <t>Siuntimo išlaidos</t>
  </si>
  <si>
    <t>Fizinių dokumentų paruošimo ir siuntimo išlaidos</t>
  </si>
  <si>
    <t>Spausdinimo kiekis</t>
  </si>
  <si>
    <t>Spausdinimo išlaidos</t>
  </si>
  <si>
    <t>Naujų darbuotojų kvalifikacijos kėlimui ir aktualios informacijos naudojimui.</t>
  </si>
  <si>
    <t>Naujų darbuotojų kiekis</t>
  </si>
  <si>
    <t>Vienam darbuotojui metams skiriamos išlaidos</t>
  </si>
  <si>
    <t>Naujų darbuotojų skaičius.</t>
  </si>
  <si>
    <t>Remiantis tiekėjų pasiūlymais, vieno mobiliojo telefono komplekto (mob. Telefonas ir jo priedai) kaina 500 eur, mob. Tel. išlaikymo kaina mėnesiui 10 eur (metams 120 eur).</t>
  </si>
  <si>
    <t>Kompiuteriams, jų priedams ir mobiliesiems telefonams</t>
  </si>
  <si>
    <t>Siuntimo ir spausdinimo išlaidos</t>
  </si>
  <si>
    <t>Šioje pareigybėje, kuri reikalauja daugiau tikslaus techninio darbo, dirbantiems darbuotojams planuojama skirti 1,2 koef., remiantis dabar ir anksčiau panašioje pareigybėje dirbusių darbuotojų atlygiu.</t>
  </si>
  <si>
    <t>Vidutinis su panašia pareigybe dabar dirbančių darbuotojų koeficientas yra 1,5.</t>
  </si>
  <si>
    <t>Darbuotojų, dirbančių pagal darbo sutartį (DS) papildomas etatų skaičius</t>
  </si>
  <si>
    <t xml:space="preserve">Darbuotojų, dirbančių pagal darbo sutartį (DS) papildomas etatų skaičius </t>
  </si>
  <si>
    <t>Vidutiniškai vienam darbuotojui per metus yra skiriama 460 Eur kvalifikacijos kėlimui.</t>
  </si>
  <si>
    <t>Remiantis tiekėjų pasiūlymais, vieno pilno kompiuterio komplekto (kompiuteris ir jo priedai, ekranas, licencijos) kaina 2 045 tūkst. eur.</t>
  </si>
  <si>
    <t>Planuojamas kiekis Preiškėjų su kuriais reikės susisiekti fiziniais dokumentais - 14 038, kadangi yra siunčiamas kvietimas į posėdį ir sprendimas, viso atvejų bus 28 075.</t>
  </si>
  <si>
    <t>Naujų padėjėjų Komisijos nariams skaičius, kurie nagrinės naujas skundų rūšis. Remiantis dabartinių teisėjų ir jų padėjėjų patirtimi darbar sprendžiant tokius ginčus, vienos bylos išnagrinėjimas ir sprendimo parengimas užtrunka apie 45 min, tad visiems 14 038 skundų parašyti sprendimus užtruktų 10 528,5 val., o tai sudaro papildomai ~5 etatų.</t>
  </si>
  <si>
    <t>Vieno siuntimo atvejis apskaičiuotas remiantis vidutine siuntimo kaina 4,38 eur. Papildomai spausdinimo ir pakavimo išlaidos sudarytų 0,60 eur.</t>
  </si>
  <si>
    <t>Naujų administracijos darbuotojų skaičius, kurie atliks techninius administravimo darbus. Iš viso vienos bylos administravimui skiriamos 24 min (naujų skundų ir susijusių dokumentų priėmimui, posėdžio įtraukimui į darbotvarkę, informavimui apie posėdį, viešam jo paskelbimui, kontaktavimui, sprendimo paruošimui išsiuntimui ir viešam paskelbimui apie priimtą sprendimą), todėl visų skundų administravimas užimtų 5 615,12 val., o tai sudaro ~2,7 etato.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</si>
</sst>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charset val="186"/>
      <scheme val="minor"/>
    </font>
    <font>
      <sz val="10"/>
      <name val="Times New Roman"/>
      <family val="1"/>
      <charset val="186"/>
    </font>
    <font>
      <b/>
      <sz val="12"/>
      <name val="Times New Roman"/>
      <family val="1"/>
      <charset val="186"/>
    </font>
    <font>
      <sz val="10"/>
      <color rgb="FFFF0000"/>
      <name val="Times New Roman"/>
      <family val="1"/>
      <charset val="186"/>
    </font>
    <font>
      <sz val="11"/>
      <color rgb="FF000000"/>
      <name val="Calibri"/>
      <family val="2"/>
      <charset val="186"/>
    </font>
    <font>
      <b/>
      <sz val="10"/>
      <color rgb="FF000000"/>
      <name val="Times New Roman"/>
      <family val="1"/>
      <charset val="186"/>
    </font>
    <font>
      <sz val="10"/>
      <color rgb="FF000000"/>
      <name val="Times New Roman"/>
      <family val="1"/>
    </font>
    <font>
      <sz val="10"/>
      <color rgb="FF000000"/>
      <name val="Times New Roman"/>
      <family val="1"/>
      <charset val="186"/>
    </font>
    <font>
      <b/>
      <sz val="10"/>
      <color rgb="FF000000"/>
      <name val="Times New Roman"/>
      <family val="1"/>
    </font>
    <font>
      <sz val="10"/>
      <name val="Times New Roman"/>
      <family val="1"/>
    </font>
    <font>
      <b/>
      <sz val="10"/>
      <name val="Times New Roman"/>
      <family val="1"/>
      <charset val="186"/>
    </font>
    <font>
      <b/>
      <sz val="10"/>
      <color rgb="FFFFFFFF"/>
      <name val="Times New Roman"/>
      <family val="1"/>
    </font>
    <font>
      <b/>
      <u/>
      <sz val="10"/>
      <color rgb="FFFFFFFF"/>
      <name val="Times New Roman"/>
      <family val="1"/>
      <charset val="186"/>
    </font>
    <font>
      <sz val="10"/>
      <color rgb="FFFF0000"/>
      <name val="Times New Roman"/>
      <family val="1"/>
    </font>
    <font>
      <b/>
      <sz val="10"/>
      <name val="Times New Roman"/>
      <family val="1"/>
    </font>
    <font>
      <i/>
      <sz val="10"/>
      <color theme="6"/>
      <name val="Times New Roman"/>
      <family val="1"/>
    </font>
    <font>
      <b/>
      <i/>
      <sz val="10"/>
      <name val="Times New Roman"/>
      <family val="1"/>
      <charset val="186"/>
    </font>
    <font>
      <i/>
      <sz val="10"/>
      <name val="Times New Roman"/>
      <family val="1"/>
      <charset val="186"/>
    </font>
    <font>
      <b/>
      <sz val="10"/>
      <color rgb="FFFFFFFF"/>
      <name val="Times New Roman"/>
      <family val="1"/>
      <charset val="186"/>
    </font>
    <font>
      <i/>
      <sz val="10"/>
      <color rgb="FF000000"/>
      <name val="Times New Roman"/>
      <family val="1"/>
      <charset val="186"/>
    </font>
    <font>
      <i/>
      <sz val="10"/>
      <name val="Times New Roman"/>
      <family val="1"/>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494529"/>
        <bgColor rgb="FF000000"/>
      </patternFill>
    </fill>
    <fill>
      <patternFill patternType="solid">
        <fgColor rgb="FFEEECE1"/>
        <bgColor rgb="FF000000"/>
      </patternFill>
    </fill>
    <fill>
      <patternFill patternType="solid">
        <fgColor rgb="FF948A54"/>
        <bgColor rgb="FF000000"/>
      </patternFill>
    </fill>
    <fill>
      <patternFill patternType="solid">
        <fgColor rgb="FFFFFFFF"/>
        <bgColor rgb="FF000000"/>
      </patternFill>
    </fill>
    <fill>
      <patternFill patternType="solid">
        <fgColor rgb="FFBFBFBF"/>
        <bgColor rgb="FF000000"/>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113">
    <xf numFmtId="0" fontId="0" fillId="0" borderId="0" xfId="0"/>
    <xf numFmtId="0" fontId="1" fillId="2" borderId="0" xfId="0" applyFont="1" applyFill="1" applyAlignment="1">
      <alignment horizontal="left" vertical="center"/>
    </xf>
    <xf numFmtId="0" fontId="2"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xf numFmtId="0" fontId="1" fillId="0" borderId="0" xfId="0" applyFont="1" applyAlignment="1">
      <alignment horizontal="center" vertical="center"/>
    </xf>
    <xf numFmtId="0" fontId="1" fillId="0" borderId="0" xfId="0" applyFont="1"/>
    <xf numFmtId="0" fontId="3" fillId="0" borderId="0" xfId="0" applyFont="1" applyAlignment="1">
      <alignment horizontal="left" vertical="center"/>
    </xf>
    <xf numFmtId="0" fontId="5" fillId="2" borderId="0" xfId="1" applyFont="1" applyFill="1" applyAlignment="1">
      <alignment horizontal="center"/>
    </xf>
    <xf numFmtId="0" fontId="6" fillId="2" borderId="0" xfId="1" applyFont="1" applyFill="1"/>
    <xf numFmtId="0" fontId="6" fillId="2" borderId="0" xfId="1" applyFont="1" applyFill="1" applyAlignment="1">
      <alignment horizontal="center"/>
    </xf>
    <xf numFmtId="0" fontId="7" fillId="2" borderId="0" xfId="1" applyFont="1" applyFill="1"/>
    <xf numFmtId="0" fontId="8" fillId="3" borderId="1" xfId="1" applyFont="1" applyFill="1" applyBorder="1" applyAlignment="1">
      <alignment vertical="center"/>
    </xf>
    <xf numFmtId="0" fontId="8" fillId="3" borderId="4" xfId="1" applyFont="1" applyFill="1" applyBorder="1" applyAlignment="1">
      <alignment vertical="center"/>
    </xf>
    <xf numFmtId="0" fontId="3" fillId="2" borderId="0" xfId="1" applyFont="1" applyFill="1" applyAlignment="1">
      <alignment horizontal="left"/>
    </xf>
    <xf numFmtId="0" fontId="9" fillId="2" borderId="0" xfId="1" applyFont="1" applyFill="1"/>
    <xf numFmtId="0" fontId="1" fillId="2" borderId="0" xfId="1" applyFont="1" applyFill="1"/>
    <xf numFmtId="0" fontId="10" fillId="2" borderId="0" xfId="1" applyFont="1" applyFill="1" applyAlignment="1">
      <alignment horizontal="center"/>
    </xf>
    <xf numFmtId="0" fontId="11" fillId="4" borderId="7" xfId="0" applyFont="1" applyFill="1" applyBorder="1" applyAlignment="1">
      <alignment vertical="center"/>
    </xf>
    <xf numFmtId="0" fontId="11" fillId="4" borderId="2"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wrapText="1"/>
    </xf>
    <xf numFmtId="0" fontId="13" fillId="2" borderId="0" xfId="1" applyFont="1" applyFill="1"/>
    <xf numFmtId="0" fontId="7" fillId="5" borderId="10" xfId="0" applyFont="1" applyFill="1" applyBorder="1" applyAlignment="1">
      <alignment vertical="center" wrapText="1"/>
    </xf>
    <xf numFmtId="0" fontId="14" fillId="5" borderId="11" xfId="0" applyFont="1" applyFill="1" applyBorder="1" applyAlignment="1">
      <alignment horizontal="center" vertical="center" wrapText="1"/>
    </xf>
    <xf numFmtId="0" fontId="8" fillId="5" borderId="12" xfId="0" applyFont="1" applyFill="1" applyBorder="1" applyAlignment="1">
      <alignment horizontal="center" vertical="center"/>
    </xf>
    <xf numFmtId="0" fontId="3" fillId="2" borderId="0" xfId="1" applyFont="1" applyFill="1"/>
    <xf numFmtId="0" fontId="15" fillId="2" borderId="0" xfId="1" applyFont="1" applyFill="1"/>
    <xf numFmtId="0" fontId="8" fillId="5" borderId="1" xfId="0" applyFont="1" applyFill="1" applyBorder="1" applyAlignment="1">
      <alignment vertical="center"/>
    </xf>
    <xf numFmtId="0" fontId="14" fillId="5" borderId="15" xfId="0" applyFont="1" applyFill="1" applyBorder="1" applyAlignment="1">
      <alignment wrapText="1"/>
    </xf>
    <xf numFmtId="0" fontId="11" fillId="6" borderId="15" xfId="0" applyFont="1" applyFill="1" applyBorder="1" applyAlignment="1">
      <alignment vertical="center"/>
    </xf>
    <xf numFmtId="0" fontId="11" fillId="6" borderId="18" xfId="0" applyFont="1" applyFill="1" applyBorder="1" applyAlignment="1">
      <alignment horizontal="center" vertical="center" wrapText="1"/>
    </xf>
    <xf numFmtId="0" fontId="11" fillId="6" borderId="18" xfId="0" applyFont="1" applyFill="1" applyBorder="1" applyAlignment="1">
      <alignment horizontal="center" vertical="center"/>
    </xf>
    <xf numFmtId="0" fontId="11" fillId="6" borderId="19" xfId="0" applyFont="1" applyFill="1" applyBorder="1" applyAlignment="1">
      <alignment horizontal="center" vertical="center" wrapText="1"/>
    </xf>
    <xf numFmtId="0" fontId="10" fillId="7" borderId="15" xfId="0" applyFont="1" applyFill="1" applyBorder="1" applyAlignment="1">
      <alignment wrapText="1"/>
    </xf>
    <xf numFmtId="0" fontId="9" fillId="7" borderId="18"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10" fillId="7" borderId="20" xfId="0" applyFont="1" applyFill="1" applyBorder="1" applyAlignment="1">
      <alignment wrapText="1"/>
    </xf>
    <xf numFmtId="0" fontId="9" fillId="7" borderId="21"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14" fillId="7" borderId="22" xfId="0" applyFont="1" applyFill="1" applyBorder="1" applyAlignment="1">
      <alignment wrapText="1"/>
    </xf>
    <xf numFmtId="0" fontId="9" fillId="7" borderId="23"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14" fillId="2" borderId="0" xfId="1" applyFont="1" applyFill="1" applyAlignment="1">
      <alignment horizontal="left" vertical="center" wrapText="1"/>
    </xf>
    <xf numFmtId="0" fontId="9" fillId="2" borderId="0" xfId="1" applyFont="1" applyFill="1" applyAlignment="1">
      <alignment horizontal="center" vertical="center" wrapText="1"/>
    </xf>
    <xf numFmtId="3" fontId="8" fillId="2" borderId="0" xfId="1" applyNumberFormat="1" applyFont="1" applyFill="1" applyAlignment="1">
      <alignment horizontal="center" vertical="center" wrapText="1"/>
    </xf>
    <xf numFmtId="0" fontId="5" fillId="7" borderId="0" xfId="0" applyFont="1" applyFill="1"/>
    <xf numFmtId="0" fontId="8" fillId="8" borderId="24" xfId="0" applyFont="1" applyFill="1" applyBorder="1" applyAlignment="1">
      <alignment wrapText="1"/>
    </xf>
    <xf numFmtId="0" fontId="14" fillId="8" borderId="25" xfId="0" applyFont="1" applyFill="1" applyBorder="1" applyAlignment="1">
      <alignment horizontal="center" vertical="center" wrapText="1"/>
    </xf>
    <xf numFmtId="0" fontId="14" fillId="8" borderId="25" xfId="0" applyFont="1" applyFill="1" applyBorder="1" applyAlignment="1">
      <alignment horizontal="center" vertical="center"/>
    </xf>
    <xf numFmtId="0" fontId="5" fillId="8" borderId="25" xfId="0" applyFont="1" applyFill="1" applyBorder="1" applyAlignment="1">
      <alignment wrapText="1"/>
    </xf>
    <xf numFmtId="0" fontId="1" fillId="7" borderId="26" xfId="0" applyFont="1" applyFill="1" applyBorder="1" applyAlignment="1">
      <alignment vertical="center" wrapText="1"/>
    </xf>
    <xf numFmtId="0" fontId="1" fillId="7" borderId="18" xfId="0" applyFont="1" applyFill="1" applyBorder="1" applyAlignment="1">
      <alignment horizontal="center" vertical="center" wrapText="1"/>
    </xf>
    <xf numFmtId="0" fontId="14" fillId="7" borderId="18" xfId="0" applyFont="1" applyFill="1" applyBorder="1" applyAlignment="1">
      <alignment horizontal="center" vertical="center"/>
    </xf>
    <xf numFmtId="0" fontId="17" fillId="0" borderId="18" xfId="0" applyFont="1" applyBorder="1" applyAlignment="1">
      <alignment wrapText="1"/>
    </xf>
    <xf numFmtId="0" fontId="1" fillId="7" borderId="18" xfId="0" applyFont="1" applyFill="1" applyBorder="1" applyAlignment="1">
      <alignment horizontal="center" vertical="center"/>
    </xf>
    <xf numFmtId="0" fontId="9" fillId="7" borderId="18" xfId="0" applyFont="1" applyFill="1" applyBorder="1" applyAlignment="1">
      <alignment horizontal="center" vertical="center"/>
    </xf>
    <xf numFmtId="0" fontId="6" fillId="7" borderId="0" xfId="0" applyFont="1" applyFill="1"/>
    <xf numFmtId="0" fontId="10" fillId="8" borderId="26" xfId="0" applyFont="1" applyFill="1" applyBorder="1" applyAlignment="1">
      <alignment vertical="center" wrapText="1"/>
    </xf>
    <xf numFmtId="0" fontId="1" fillId="8" borderId="18" xfId="0" applyFont="1" applyFill="1" applyBorder="1" applyAlignment="1">
      <alignment horizontal="center" vertical="center" wrapText="1"/>
    </xf>
    <xf numFmtId="0" fontId="9" fillId="8" borderId="18" xfId="0" applyFont="1" applyFill="1" applyBorder="1" applyAlignment="1">
      <alignment horizontal="center" vertical="center"/>
    </xf>
    <xf numFmtId="0" fontId="17" fillId="8" borderId="25" xfId="0" applyFont="1" applyFill="1" applyBorder="1" applyAlignment="1">
      <alignment wrapText="1"/>
    </xf>
    <xf numFmtId="0" fontId="17" fillId="8" borderId="18" xfId="0" applyFont="1" applyFill="1" applyBorder="1" applyAlignment="1">
      <alignment wrapText="1"/>
    </xf>
    <xf numFmtId="0" fontId="8" fillId="5" borderId="1" xfId="0" applyFont="1" applyFill="1" applyBorder="1"/>
    <xf numFmtId="0" fontId="11" fillId="6" borderId="15" xfId="0" applyFont="1" applyFill="1" applyBorder="1"/>
    <xf numFmtId="0" fontId="18" fillId="6" borderId="18" xfId="0" applyFont="1" applyFill="1" applyBorder="1" applyAlignment="1">
      <alignment horizontal="center" vertical="center" wrapText="1"/>
    </xf>
    <xf numFmtId="0" fontId="18" fillId="6" borderId="18" xfId="0" applyFont="1" applyFill="1" applyBorder="1" applyAlignment="1">
      <alignment horizontal="center" vertical="center"/>
    </xf>
    <xf numFmtId="0" fontId="18" fillId="6" borderId="19" xfId="0" applyFont="1" applyFill="1" applyBorder="1" applyAlignment="1">
      <alignment horizontal="center" vertical="center" wrapText="1"/>
    </xf>
    <xf numFmtId="0" fontId="8" fillId="8" borderId="24" xfId="0" applyFont="1" applyFill="1" applyBorder="1" applyAlignment="1">
      <alignment vertical="center" wrapText="1"/>
    </xf>
    <xf numFmtId="0" fontId="13" fillId="7" borderId="18" xfId="0" applyFont="1" applyFill="1" applyBorder="1" applyAlignment="1">
      <alignment horizontal="center" vertical="center"/>
    </xf>
    <xf numFmtId="0" fontId="10" fillId="7" borderId="18" xfId="0" applyFont="1" applyFill="1" applyBorder="1" applyAlignment="1">
      <alignment horizontal="center" vertical="center"/>
    </xf>
    <xf numFmtId="164" fontId="9" fillId="7" borderId="18" xfId="0" applyNumberFormat="1" applyFont="1" applyFill="1" applyBorder="1" applyAlignment="1">
      <alignment horizontal="center" vertical="center"/>
    </xf>
    <xf numFmtId="0" fontId="5" fillId="7" borderId="26" xfId="0" applyFont="1" applyFill="1" applyBorder="1" applyAlignment="1">
      <alignment vertical="center" wrapText="1"/>
    </xf>
    <xf numFmtId="0" fontId="14" fillId="7" borderId="18" xfId="0" applyFont="1" applyFill="1" applyBorder="1" applyAlignment="1">
      <alignment horizontal="center" vertical="center" wrapText="1"/>
    </xf>
    <xf numFmtId="0" fontId="5" fillId="7" borderId="18" xfId="0" applyFont="1" applyFill="1" applyBorder="1" applyAlignment="1">
      <alignment horizontal="center" vertical="center"/>
    </xf>
    <xf numFmtId="0" fontId="19" fillId="7" borderId="18" xfId="0" applyFont="1" applyFill="1" applyBorder="1" applyAlignment="1">
      <alignment wrapText="1"/>
    </xf>
    <xf numFmtId="0" fontId="8" fillId="5" borderId="1" xfId="0" applyFont="1" applyFill="1" applyBorder="1" applyAlignment="1">
      <alignment horizontal="left" vertical="center"/>
    </xf>
    <xf numFmtId="0" fontId="14" fillId="5" borderId="15" xfId="0" applyFont="1" applyFill="1" applyBorder="1" applyAlignment="1">
      <alignment horizontal="left" vertical="center" wrapText="1"/>
    </xf>
    <xf numFmtId="0" fontId="3" fillId="2" borderId="0" xfId="1" applyFont="1" applyFill="1" applyAlignment="1">
      <alignment horizontal="left" wrapText="1"/>
    </xf>
    <xf numFmtId="0" fontId="11" fillId="6" borderId="15" xfId="0" applyFont="1" applyFill="1" applyBorder="1" applyAlignment="1">
      <alignment horizontal="left" vertical="center"/>
    </xf>
    <xf numFmtId="0" fontId="10" fillId="7" borderId="15" xfId="0" applyFont="1" applyFill="1" applyBorder="1" applyAlignment="1">
      <alignment horizontal="left" vertical="center" wrapText="1"/>
    </xf>
    <xf numFmtId="0" fontId="10" fillId="7" borderId="20" xfId="0" applyFont="1" applyFill="1" applyBorder="1" applyAlignment="1">
      <alignment horizontal="left" vertical="center" wrapText="1"/>
    </xf>
    <xf numFmtId="0" fontId="14" fillId="7" borderId="22" xfId="0" applyFont="1" applyFill="1" applyBorder="1" applyAlignment="1">
      <alignment horizontal="left" vertical="center" wrapText="1"/>
    </xf>
    <xf numFmtId="0" fontId="8" fillId="8" borderId="24" xfId="0" applyFont="1" applyFill="1" applyBorder="1" applyAlignment="1">
      <alignment horizontal="left" vertical="center" wrapText="1"/>
    </xf>
    <xf numFmtId="0" fontId="1" fillId="7" borderId="26" xfId="0" applyFont="1" applyFill="1" applyBorder="1" applyAlignment="1">
      <alignment horizontal="left" vertical="center" wrapText="1"/>
    </xf>
    <xf numFmtId="0" fontId="5" fillId="7" borderId="26" xfId="0" applyFont="1" applyFill="1" applyBorder="1" applyAlignment="1">
      <alignment horizontal="left" vertical="center" wrapText="1"/>
    </xf>
    <xf numFmtId="0" fontId="6" fillId="2" borderId="0" xfId="1" applyFont="1" applyFill="1" applyAlignment="1">
      <alignment horizontal="left" vertical="center"/>
    </xf>
    <xf numFmtId="0" fontId="3" fillId="7" borderId="0" xfId="0" applyFont="1" applyFill="1"/>
    <xf numFmtId="0" fontId="3" fillId="7" borderId="0" xfId="0" applyFont="1" applyFill="1" applyAlignment="1">
      <alignment wrapText="1"/>
    </xf>
    <xf numFmtId="0" fontId="1" fillId="7" borderId="0" xfId="0" applyFont="1" applyFill="1"/>
    <xf numFmtId="0" fontId="14" fillId="7" borderId="0" xfId="0" applyFont="1" applyFill="1" applyAlignment="1">
      <alignment horizontal="left" vertical="center" wrapText="1"/>
    </xf>
    <xf numFmtId="0" fontId="9" fillId="7" borderId="0" xfId="0" applyFont="1" applyFill="1" applyAlignment="1">
      <alignment horizontal="center" vertical="center" wrapText="1"/>
    </xf>
    <xf numFmtId="0" fontId="8" fillId="7" borderId="0" xfId="0" applyFont="1" applyFill="1" applyAlignment="1">
      <alignment horizontal="center" vertical="center" wrapText="1"/>
    </xf>
    <xf numFmtId="0" fontId="11" fillId="6" borderId="18" xfId="0" applyFont="1" applyFill="1" applyBorder="1" applyAlignment="1">
      <alignment wrapText="1"/>
    </xf>
    <xf numFmtId="0" fontId="9" fillId="5" borderId="16" xfId="0" applyFont="1" applyFill="1" applyBorder="1" applyAlignment="1">
      <alignment vertical="center" wrapText="1"/>
    </xf>
    <xf numFmtId="0" fontId="9" fillId="5" borderId="17" xfId="0" applyFont="1" applyFill="1" applyBorder="1" applyAlignment="1">
      <alignment vertical="center" wrapText="1"/>
    </xf>
    <xf numFmtId="0" fontId="17" fillId="0" borderId="29" xfId="0" applyFont="1" applyBorder="1" applyAlignment="1">
      <alignment horizontal="left" vertical="center" wrapText="1"/>
    </xf>
    <xf numFmtId="0" fontId="17" fillId="0" borderId="26" xfId="0" applyFont="1" applyBorder="1" applyAlignment="1">
      <alignment horizontal="left" vertical="center" wrapText="1"/>
    </xf>
    <xf numFmtId="0" fontId="17" fillId="0" borderId="29" xfId="0" applyFont="1" applyBorder="1" applyAlignment="1">
      <alignment horizontal="left" wrapText="1"/>
    </xf>
    <xf numFmtId="0" fontId="17" fillId="0" borderId="26" xfId="0" applyFont="1" applyBorder="1" applyAlignment="1">
      <alignment horizontal="left" wrapText="1"/>
    </xf>
    <xf numFmtId="0" fontId="10" fillId="5" borderId="13" xfId="0" applyFont="1" applyFill="1" applyBorder="1" applyAlignment="1">
      <alignment wrapText="1"/>
    </xf>
    <xf numFmtId="0" fontId="10" fillId="5" borderId="14" xfId="0" applyFont="1" applyFill="1" applyBorder="1" applyAlignment="1">
      <alignment wrapText="1"/>
    </xf>
    <xf numFmtId="0" fontId="9" fillId="5" borderId="16" xfId="0" applyFont="1" applyFill="1" applyBorder="1" applyAlignment="1">
      <alignment wrapText="1"/>
    </xf>
    <xf numFmtId="0" fontId="9" fillId="5" borderId="17" xfId="0" applyFont="1" applyFill="1" applyBorder="1" applyAlignment="1">
      <alignment wrapText="1"/>
    </xf>
    <xf numFmtId="0" fontId="1" fillId="7" borderId="27" xfId="0" applyFont="1" applyFill="1" applyBorder="1" applyAlignment="1">
      <alignment vertical="center" wrapText="1"/>
    </xf>
    <xf numFmtId="0" fontId="1" fillId="7" borderId="28" xfId="0" applyFont="1" applyFill="1" applyBorder="1" applyAlignment="1">
      <alignmen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 fillId="5" borderId="13" xfId="0" applyFont="1" applyFill="1" applyBorder="1" applyAlignment="1">
      <alignment vertical="center" wrapText="1"/>
    </xf>
    <xf numFmtId="0" fontId="1" fillId="5" borderId="14" xfId="0" applyFont="1" applyFill="1" applyBorder="1" applyAlignment="1">
      <alignment vertical="center" wrapText="1"/>
    </xf>
  </cellXfs>
  <cellStyles count="2">
    <cellStyle name="Normal" xfId="0" builtinId="0"/>
    <cellStyle name="Normal 2 2 8" xfId="1" xr:uid="{1DA4FDF5-28D5-4383-9CC0-43BFF53C0E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FC9C-15A7-4E44-A8AE-D6CA307BFE38}">
  <dimension ref="A1:AB71"/>
  <sheetViews>
    <sheetView tabSelected="1" topLeftCell="A58" zoomScale="84" workbookViewId="0">
      <selection activeCell="E58" sqref="E58"/>
    </sheetView>
  </sheetViews>
  <sheetFormatPr defaultColWidth="10.6640625" defaultRowHeight="13.2" x14ac:dyDescent="0.25"/>
  <cols>
    <col min="1" max="1" width="4.88671875" style="8" customWidth="1"/>
    <col min="2" max="2" width="57" style="9" customWidth="1"/>
    <col min="3" max="3" width="11.6640625" style="10" customWidth="1"/>
    <col min="4" max="7" width="12.6640625" style="9" customWidth="1"/>
    <col min="8" max="8" width="61.33203125" style="11" customWidth="1"/>
    <col min="9" max="16384" width="10.6640625" style="9"/>
  </cols>
  <sheetData>
    <row r="1" spans="1:28" s="5" customFormat="1" ht="15.6" x14ac:dyDescent="0.25">
      <c r="A1" s="1"/>
      <c r="B1" s="2" t="s">
        <v>0</v>
      </c>
      <c r="C1" s="3"/>
      <c r="D1" s="3"/>
      <c r="E1" s="3"/>
      <c r="F1" s="3"/>
      <c r="G1" s="4"/>
      <c r="H1" s="3"/>
      <c r="P1" s="6"/>
      <c r="AB1" s="7"/>
    </row>
    <row r="2" spans="1:28" ht="15" customHeight="1" thickBot="1" x14ac:dyDescent="0.3"/>
    <row r="3" spans="1:28" x14ac:dyDescent="0.25">
      <c r="B3" s="12" t="s">
        <v>1</v>
      </c>
      <c r="C3" s="107" t="s">
        <v>2</v>
      </c>
      <c r="D3" s="107"/>
      <c r="E3" s="107"/>
      <c r="F3" s="107"/>
      <c r="G3" s="108"/>
    </row>
    <row r="4" spans="1:28" ht="12.75" customHeight="1" thickBot="1" x14ac:dyDescent="0.3">
      <c r="B4" s="13" t="s">
        <v>3</v>
      </c>
      <c r="C4" s="109" t="s">
        <v>4</v>
      </c>
      <c r="D4" s="109"/>
      <c r="E4" s="109"/>
      <c r="F4" s="109"/>
      <c r="G4" s="110"/>
      <c r="H4" s="14"/>
    </row>
    <row r="5" spans="1:28" ht="13.8" thickBot="1" x14ac:dyDescent="0.3">
      <c r="B5" s="15"/>
      <c r="C5" s="15"/>
      <c r="D5" s="15"/>
      <c r="E5" s="15"/>
      <c r="F5" s="15"/>
      <c r="G5" s="15"/>
      <c r="H5" s="16"/>
    </row>
    <row r="6" spans="1:28" s="15" customFormat="1" ht="41.25" customHeight="1" x14ac:dyDescent="0.25">
      <c r="A6" s="17"/>
      <c r="B6" s="18" t="s">
        <v>5</v>
      </c>
      <c r="C6" s="19" t="s">
        <v>6</v>
      </c>
      <c r="D6" s="20" t="s">
        <v>7</v>
      </c>
      <c r="E6" s="21">
        <v>2027</v>
      </c>
      <c r="F6" s="21">
        <v>2028</v>
      </c>
      <c r="G6" s="22">
        <v>2029</v>
      </c>
      <c r="H6" s="23"/>
    </row>
    <row r="7" spans="1:28" s="15" customFormat="1" ht="30" customHeight="1" thickBot="1" x14ac:dyDescent="0.3">
      <c r="A7" s="17"/>
      <c r="B7" s="24" t="s">
        <v>8</v>
      </c>
      <c r="C7" s="25" t="s">
        <v>9</v>
      </c>
      <c r="D7" s="26" t="s">
        <v>7</v>
      </c>
      <c r="E7" s="26">
        <f>+E14+E40+E52+E66</f>
        <v>398.27499999999998</v>
      </c>
      <c r="F7" s="26">
        <f t="shared" ref="F7:G7" si="0">+F14+F40+F52+F66</f>
        <v>379.96</v>
      </c>
      <c r="G7" s="26">
        <f t="shared" si="0"/>
        <v>379.96</v>
      </c>
      <c r="H7" s="27"/>
    </row>
    <row r="8" spans="1:28" ht="25.5" customHeight="1" thickBot="1" x14ac:dyDescent="0.3">
      <c r="B8" s="28"/>
      <c r="C8" s="15"/>
      <c r="D8" s="15"/>
      <c r="E8" s="15"/>
      <c r="F8" s="15"/>
      <c r="G8" s="15"/>
    </row>
    <row r="9" spans="1:28" ht="24.6" customHeight="1" x14ac:dyDescent="0.25">
      <c r="B9" s="29" t="s">
        <v>10</v>
      </c>
      <c r="C9" s="111" t="s">
        <v>11</v>
      </c>
      <c r="D9" s="111"/>
      <c r="E9" s="111"/>
      <c r="F9" s="111"/>
      <c r="G9" s="112"/>
      <c r="H9" s="14"/>
    </row>
    <row r="10" spans="1:28" ht="204.6" customHeight="1" x14ac:dyDescent="0.25">
      <c r="B10" s="30" t="s">
        <v>12</v>
      </c>
      <c r="C10" s="103" t="s">
        <v>38</v>
      </c>
      <c r="D10" s="103"/>
      <c r="E10" s="103"/>
      <c r="F10" s="103"/>
      <c r="G10" s="104"/>
      <c r="H10" s="14"/>
    </row>
    <row r="11" spans="1:28" ht="36.75" customHeight="1" x14ac:dyDescent="0.25">
      <c r="B11" s="31" t="s">
        <v>13</v>
      </c>
      <c r="C11" s="32" t="s">
        <v>6</v>
      </c>
      <c r="D11" s="32" t="s">
        <v>39</v>
      </c>
      <c r="E11" s="33">
        <v>2027</v>
      </c>
      <c r="F11" s="33">
        <v>2028</v>
      </c>
      <c r="G11" s="34">
        <v>2029</v>
      </c>
      <c r="H11" s="16"/>
    </row>
    <row r="12" spans="1:28" x14ac:dyDescent="0.25">
      <c r="A12" s="8" t="s">
        <v>14</v>
      </c>
      <c r="B12" s="35" t="s">
        <v>15</v>
      </c>
      <c r="C12" s="36" t="s">
        <v>9</v>
      </c>
      <c r="D12" s="37">
        <f>D22+D24</f>
        <v>0</v>
      </c>
      <c r="E12" s="37">
        <f>E22+E24+E30+E32</f>
        <v>235</v>
      </c>
      <c r="F12" s="37">
        <f t="shared" ref="F12:G12" si="1">F22+F24+F30+F32</f>
        <v>235</v>
      </c>
      <c r="G12" s="37">
        <f t="shared" si="1"/>
        <v>235</v>
      </c>
      <c r="H12" s="16"/>
    </row>
    <row r="13" spans="1:28" ht="13.8" thickBot="1" x14ac:dyDescent="0.3">
      <c r="A13" s="8" t="s">
        <v>16</v>
      </c>
      <c r="B13" s="38" t="s">
        <v>17</v>
      </c>
      <c r="C13" s="39" t="s">
        <v>9</v>
      </c>
      <c r="D13" s="40">
        <v>0</v>
      </c>
      <c r="E13" s="40">
        <v>0</v>
      </c>
      <c r="F13" s="40">
        <v>0</v>
      </c>
      <c r="G13" s="40">
        <v>0</v>
      </c>
      <c r="H13" s="27"/>
    </row>
    <row r="14" spans="1:28" ht="13.95" customHeight="1" thickBot="1" x14ac:dyDescent="0.35">
      <c r="A14" s="8" t="s">
        <v>18</v>
      </c>
      <c r="B14" s="41" t="s">
        <v>19</v>
      </c>
      <c r="C14" s="42" t="s">
        <v>9</v>
      </c>
      <c r="D14" s="43">
        <f>+ROUND(D12-D13,0)</f>
        <v>0</v>
      </c>
      <c r="E14" s="43">
        <f t="shared" ref="E14:G14" si="2">+ROUND(E12-E13,0)</f>
        <v>235</v>
      </c>
      <c r="F14" s="43">
        <f t="shared" si="2"/>
        <v>235</v>
      </c>
      <c r="G14" s="43">
        <f t="shared" si="2"/>
        <v>235</v>
      </c>
      <c r="H14" s="16"/>
    </row>
    <row r="15" spans="1:28" ht="13.95" customHeight="1" x14ac:dyDescent="0.25">
      <c r="B15" s="44"/>
      <c r="C15" s="45"/>
      <c r="D15" s="46"/>
      <c r="E15" s="46"/>
      <c r="F15" s="46"/>
      <c r="G15" s="46"/>
      <c r="H15" s="16"/>
    </row>
    <row r="16" spans="1:28" ht="26.4" x14ac:dyDescent="0.25">
      <c r="A16" s="47" t="s">
        <v>7</v>
      </c>
      <c r="B16" s="48" t="s">
        <v>20</v>
      </c>
      <c r="C16" s="49" t="s">
        <v>21</v>
      </c>
      <c r="D16" s="49" t="s">
        <v>39</v>
      </c>
      <c r="E16" s="50">
        <v>2027</v>
      </c>
      <c r="F16" s="50">
        <v>2028</v>
      </c>
      <c r="G16" s="50">
        <v>2029</v>
      </c>
      <c r="H16" s="51" t="s">
        <v>22</v>
      </c>
      <c r="J16" s="23"/>
    </row>
    <row r="17" spans="1:8" ht="66" x14ac:dyDescent="0.25">
      <c r="A17" s="47" t="s">
        <v>7</v>
      </c>
      <c r="B17" s="52" t="s">
        <v>56</v>
      </c>
      <c r="C17" s="53" t="s">
        <v>23</v>
      </c>
      <c r="D17" s="57" t="s">
        <v>7</v>
      </c>
      <c r="E17" s="57">
        <v>5</v>
      </c>
      <c r="F17" s="57">
        <v>5</v>
      </c>
      <c r="G17" s="57">
        <v>5</v>
      </c>
      <c r="H17" s="55" t="s">
        <v>61</v>
      </c>
    </row>
    <row r="18" spans="1:8" x14ac:dyDescent="0.25">
      <c r="A18" s="47" t="s">
        <v>7</v>
      </c>
      <c r="B18" s="52" t="s">
        <v>27</v>
      </c>
      <c r="C18" s="56" t="s">
        <v>24</v>
      </c>
      <c r="D18" s="57" t="s">
        <v>7</v>
      </c>
      <c r="E18" s="56">
        <v>1798</v>
      </c>
      <c r="F18" s="56">
        <v>1798</v>
      </c>
      <c r="G18" s="56">
        <v>1798</v>
      </c>
      <c r="H18" s="55"/>
    </row>
    <row r="19" spans="1:8" x14ac:dyDescent="0.25">
      <c r="A19" s="47" t="s">
        <v>7</v>
      </c>
      <c r="B19" s="105" t="s">
        <v>28</v>
      </c>
      <c r="C19" s="56" t="s">
        <v>25</v>
      </c>
      <c r="D19" s="57" t="s">
        <v>7</v>
      </c>
      <c r="E19" s="56">
        <v>1.5</v>
      </c>
      <c r="F19" s="56">
        <v>1.5</v>
      </c>
      <c r="G19" s="56">
        <v>1.5</v>
      </c>
      <c r="H19" s="97" t="s">
        <v>55</v>
      </c>
    </row>
    <row r="20" spans="1:8" ht="12.75" customHeight="1" x14ac:dyDescent="0.25">
      <c r="A20" s="47" t="s">
        <v>7</v>
      </c>
      <c r="B20" s="106"/>
      <c r="C20" s="56" t="s">
        <v>24</v>
      </c>
      <c r="D20" s="57" t="s">
        <v>7</v>
      </c>
      <c r="E20" s="56">
        <f>+E18*E19</f>
        <v>2697</v>
      </c>
      <c r="F20" s="56">
        <f t="shared" ref="F20:G20" si="3">+F18*F19</f>
        <v>2697</v>
      </c>
      <c r="G20" s="56">
        <f t="shared" si="3"/>
        <v>2697</v>
      </c>
      <c r="H20" s="98"/>
    </row>
    <row r="21" spans="1:8" x14ac:dyDescent="0.25">
      <c r="A21" s="47" t="s">
        <v>7</v>
      </c>
      <c r="B21" s="52" t="s">
        <v>29</v>
      </c>
      <c r="C21" s="53" t="s">
        <v>24</v>
      </c>
      <c r="D21" s="57" t="s">
        <v>7</v>
      </c>
      <c r="E21" s="57">
        <f>E20*12</f>
        <v>32364</v>
      </c>
      <c r="F21" s="57">
        <f t="shared" ref="F21:G21" si="4">F20*12</f>
        <v>32364</v>
      </c>
      <c r="G21" s="57">
        <f t="shared" si="4"/>
        <v>32364</v>
      </c>
      <c r="H21" s="58"/>
    </row>
    <row r="22" spans="1:8" ht="28.5" customHeight="1" x14ac:dyDescent="0.25">
      <c r="A22" s="47" t="s">
        <v>7</v>
      </c>
      <c r="B22" s="59" t="s">
        <v>30</v>
      </c>
      <c r="C22" s="60" t="s">
        <v>9</v>
      </c>
      <c r="D22" s="61"/>
      <c r="E22" s="61">
        <f>ROUND((E20*E17*12)/1000,0)</f>
        <v>162</v>
      </c>
      <c r="F22" s="61">
        <f t="shared" ref="F22:G22" si="5">ROUND((F20*F17*12)/1000,0)</f>
        <v>162</v>
      </c>
      <c r="G22" s="61">
        <f t="shared" si="5"/>
        <v>162</v>
      </c>
      <c r="H22" s="62" t="s">
        <v>7</v>
      </c>
    </row>
    <row r="23" spans="1:8" ht="19.5" customHeight="1" x14ac:dyDescent="0.25">
      <c r="A23" s="47" t="s">
        <v>7</v>
      </c>
      <c r="B23" s="52" t="s">
        <v>31</v>
      </c>
      <c r="C23" s="53" t="s">
        <v>26</v>
      </c>
      <c r="D23" s="57"/>
      <c r="E23" s="57">
        <v>1.45</v>
      </c>
      <c r="F23" s="57">
        <v>1.45</v>
      </c>
      <c r="G23" s="57">
        <v>1.45</v>
      </c>
      <c r="H23" s="55" t="s">
        <v>7</v>
      </c>
    </row>
    <row r="24" spans="1:8" ht="26.4" x14ac:dyDescent="0.25">
      <c r="A24" s="47" t="s">
        <v>7</v>
      </c>
      <c r="B24" s="59" t="s">
        <v>32</v>
      </c>
      <c r="C24" s="60" t="s">
        <v>9</v>
      </c>
      <c r="D24" s="61"/>
      <c r="E24" s="61">
        <f>ROUND(E22*E23/100,0)</f>
        <v>2</v>
      </c>
      <c r="F24" s="61">
        <f t="shared" ref="F24:G24" si="6">ROUND(F22*F23/100,0)</f>
        <v>2</v>
      </c>
      <c r="G24" s="61">
        <f t="shared" si="6"/>
        <v>2</v>
      </c>
      <c r="H24" s="63" t="s">
        <v>7</v>
      </c>
    </row>
    <row r="25" spans="1:8" ht="88.2" customHeight="1" x14ac:dyDescent="0.25">
      <c r="A25" s="47"/>
      <c r="B25" s="52" t="s">
        <v>57</v>
      </c>
      <c r="C25" s="53" t="s">
        <v>23</v>
      </c>
      <c r="D25" s="57"/>
      <c r="E25" s="57">
        <v>2.7</v>
      </c>
      <c r="F25" s="57">
        <v>2.7</v>
      </c>
      <c r="G25" s="57">
        <v>2.7</v>
      </c>
      <c r="H25" s="55" t="s">
        <v>63</v>
      </c>
    </row>
    <row r="26" spans="1:8" x14ac:dyDescent="0.25">
      <c r="A26" s="47"/>
      <c r="B26" s="52" t="s">
        <v>27</v>
      </c>
      <c r="C26" s="56" t="s">
        <v>24</v>
      </c>
      <c r="D26" s="57"/>
      <c r="E26" s="56">
        <v>1798</v>
      </c>
      <c r="F26" s="56">
        <v>1798</v>
      </c>
      <c r="G26" s="56">
        <v>1798</v>
      </c>
      <c r="H26" s="55"/>
    </row>
    <row r="27" spans="1:8" ht="19.2" customHeight="1" x14ac:dyDescent="0.25">
      <c r="A27" s="47"/>
      <c r="B27" s="105" t="s">
        <v>28</v>
      </c>
      <c r="C27" s="56" t="s">
        <v>25</v>
      </c>
      <c r="D27" s="57"/>
      <c r="E27" s="56">
        <v>1.2</v>
      </c>
      <c r="F27" s="56">
        <v>1.2</v>
      </c>
      <c r="G27" s="56">
        <v>1.2</v>
      </c>
      <c r="H27" s="99" t="s">
        <v>54</v>
      </c>
    </row>
    <row r="28" spans="1:8" ht="18" customHeight="1" x14ac:dyDescent="0.25">
      <c r="A28" s="47"/>
      <c r="B28" s="106"/>
      <c r="C28" s="56" t="s">
        <v>24</v>
      </c>
      <c r="D28" s="57"/>
      <c r="E28" s="56">
        <f>+E26*E27</f>
        <v>2157.6</v>
      </c>
      <c r="F28" s="56">
        <f t="shared" ref="F28:G28" si="7">+F26*F27</f>
        <v>2157.6</v>
      </c>
      <c r="G28" s="56">
        <f t="shared" si="7"/>
        <v>2157.6</v>
      </c>
      <c r="H28" s="100"/>
    </row>
    <row r="29" spans="1:8" x14ac:dyDescent="0.25">
      <c r="A29" s="47"/>
      <c r="B29" s="52" t="s">
        <v>29</v>
      </c>
      <c r="C29" s="53" t="s">
        <v>24</v>
      </c>
      <c r="D29" s="57"/>
      <c r="E29" s="57">
        <f>E28*12</f>
        <v>25891.199999999997</v>
      </c>
      <c r="F29" s="57">
        <f t="shared" ref="F29" si="8">F28*12</f>
        <v>25891.199999999997</v>
      </c>
      <c r="G29" s="57">
        <f t="shared" ref="G29" si="9">G28*12</f>
        <v>25891.199999999997</v>
      </c>
      <c r="H29" s="58"/>
    </row>
    <row r="30" spans="1:8" x14ac:dyDescent="0.25">
      <c r="A30" s="47"/>
      <c r="B30" s="59" t="s">
        <v>30</v>
      </c>
      <c r="C30" s="60" t="s">
        <v>9</v>
      </c>
      <c r="D30" s="61"/>
      <c r="E30" s="61">
        <f>ROUND((E28*E25*12)/1000,0)</f>
        <v>70</v>
      </c>
      <c r="F30" s="61">
        <f t="shared" ref="F30:G30" si="10">ROUND((F28*F25*12)/1000,0)</f>
        <v>70</v>
      </c>
      <c r="G30" s="61">
        <f t="shared" si="10"/>
        <v>70</v>
      </c>
      <c r="H30" s="62" t="s">
        <v>7</v>
      </c>
    </row>
    <row r="31" spans="1:8" x14ac:dyDescent="0.25">
      <c r="A31" s="47"/>
      <c r="B31" s="52" t="s">
        <v>31</v>
      </c>
      <c r="C31" s="53" t="s">
        <v>26</v>
      </c>
      <c r="D31" s="57"/>
      <c r="E31" s="57">
        <v>1.45</v>
      </c>
      <c r="F31" s="57">
        <v>1.45</v>
      </c>
      <c r="G31" s="57">
        <v>1.45</v>
      </c>
      <c r="H31" s="55" t="s">
        <v>7</v>
      </c>
    </row>
    <row r="32" spans="1:8" ht="26.4" x14ac:dyDescent="0.25">
      <c r="B32" s="59" t="s">
        <v>32</v>
      </c>
      <c r="C32" s="60" t="s">
        <v>9</v>
      </c>
      <c r="D32" s="61"/>
      <c r="E32" s="61">
        <f>ROUND(E30*E31/100,0)</f>
        <v>1</v>
      </c>
      <c r="F32" s="61">
        <f t="shared" ref="F32:G32" si="11">ROUND(F30*F31/100,0)</f>
        <v>1</v>
      </c>
      <c r="G32" s="61">
        <f t="shared" si="11"/>
        <v>1</v>
      </c>
      <c r="H32" s="63" t="s">
        <v>7</v>
      </c>
    </row>
    <row r="33" spans="1:8" ht="28.2" customHeight="1" x14ac:dyDescent="0.25"/>
    <row r="34" spans="1:8" ht="13.8" thickBot="1" x14ac:dyDescent="0.3"/>
    <row r="35" spans="1:8" x14ac:dyDescent="0.25">
      <c r="B35" s="77" t="s">
        <v>10</v>
      </c>
      <c r="C35" s="101" t="s">
        <v>43</v>
      </c>
      <c r="D35" s="101"/>
      <c r="E35" s="101"/>
      <c r="F35" s="101"/>
      <c r="G35" s="102"/>
      <c r="H35" s="14"/>
    </row>
    <row r="36" spans="1:8" ht="26.4" x14ac:dyDescent="0.25">
      <c r="B36" s="78" t="s">
        <v>12</v>
      </c>
      <c r="C36" s="103" t="s">
        <v>44</v>
      </c>
      <c r="D36" s="103"/>
      <c r="E36" s="103"/>
      <c r="F36" s="103"/>
      <c r="G36" s="104"/>
      <c r="H36" s="79"/>
    </row>
    <row r="37" spans="1:8" ht="36.75" customHeight="1" x14ac:dyDescent="0.25">
      <c r="B37" s="80" t="s">
        <v>13</v>
      </c>
      <c r="C37" s="66" t="s">
        <v>6</v>
      </c>
      <c r="D37" s="66" t="s">
        <v>39</v>
      </c>
      <c r="E37" s="67">
        <v>2027</v>
      </c>
      <c r="F37" s="67">
        <v>2028</v>
      </c>
      <c r="G37" s="68">
        <v>2029</v>
      </c>
      <c r="H37" s="16"/>
    </row>
    <row r="38" spans="1:8" x14ac:dyDescent="0.25">
      <c r="A38" s="8" t="s">
        <v>14</v>
      </c>
      <c r="B38" s="81" t="s">
        <v>15</v>
      </c>
      <c r="C38" s="36" t="s">
        <v>9</v>
      </c>
      <c r="D38" s="37">
        <f>+D45</f>
        <v>0</v>
      </c>
      <c r="E38" s="37">
        <f t="shared" ref="E38:G38" si="12">+E45</f>
        <v>139.8135</v>
      </c>
      <c r="F38" s="37">
        <f t="shared" si="12"/>
        <v>139.8135</v>
      </c>
      <c r="G38" s="37">
        <f t="shared" si="12"/>
        <v>139.8135</v>
      </c>
      <c r="H38" s="16"/>
    </row>
    <row r="39" spans="1:8" ht="13.8" thickBot="1" x14ac:dyDescent="0.3">
      <c r="A39" s="8" t="s">
        <v>16</v>
      </c>
      <c r="B39" s="82" t="s">
        <v>17</v>
      </c>
      <c r="C39" s="39" t="s">
        <v>9</v>
      </c>
      <c r="D39" s="40">
        <v>0</v>
      </c>
      <c r="E39" s="40">
        <v>0</v>
      </c>
      <c r="F39" s="40">
        <v>0</v>
      </c>
      <c r="G39" s="40">
        <v>0</v>
      </c>
      <c r="H39" s="27"/>
    </row>
    <row r="40" spans="1:8" ht="13.95" customHeight="1" thickBot="1" x14ac:dyDescent="0.3">
      <c r="A40" s="8" t="s">
        <v>18</v>
      </c>
      <c r="B40" s="83" t="s">
        <v>19</v>
      </c>
      <c r="C40" s="42" t="s">
        <v>9</v>
      </c>
      <c r="D40" s="43">
        <f>+ROUND(D38-D39,0)</f>
        <v>0</v>
      </c>
      <c r="E40" s="43">
        <f t="shared" ref="E40:G40" si="13">+ROUND(E38-E39,0)</f>
        <v>140</v>
      </c>
      <c r="F40" s="43">
        <f t="shared" si="13"/>
        <v>140</v>
      </c>
      <c r="G40" s="43">
        <f t="shared" si="13"/>
        <v>140</v>
      </c>
      <c r="H40" s="16"/>
    </row>
    <row r="41" spans="1:8" ht="13.95" customHeight="1" x14ac:dyDescent="0.25">
      <c r="B41" s="44"/>
      <c r="C41" s="45"/>
      <c r="D41" s="46"/>
      <c r="E41" s="46"/>
      <c r="F41" s="46"/>
      <c r="G41" s="46"/>
      <c r="H41" s="16"/>
    </row>
    <row r="42" spans="1:8" ht="27" thickBot="1" x14ac:dyDescent="0.3">
      <c r="B42" s="84" t="s">
        <v>53</v>
      </c>
      <c r="C42" s="49" t="s">
        <v>21</v>
      </c>
      <c r="D42" s="49" t="s">
        <v>39</v>
      </c>
      <c r="E42" s="50">
        <v>2027</v>
      </c>
      <c r="F42" s="50">
        <v>2028</v>
      </c>
      <c r="G42" s="50">
        <v>2029</v>
      </c>
      <c r="H42" s="51" t="s">
        <v>22</v>
      </c>
    </row>
    <row r="43" spans="1:8" ht="39.6" x14ac:dyDescent="0.25">
      <c r="B43" s="85" t="s">
        <v>45</v>
      </c>
      <c r="C43" s="53" t="s">
        <v>23</v>
      </c>
      <c r="D43" s="57" t="s">
        <v>7</v>
      </c>
      <c r="E43" s="57">
        <v>28075</v>
      </c>
      <c r="F43" s="57">
        <v>28075</v>
      </c>
      <c r="G43" s="57">
        <v>28075</v>
      </c>
      <c r="H43" s="55" t="s">
        <v>60</v>
      </c>
    </row>
    <row r="44" spans="1:8" ht="39.6" x14ac:dyDescent="0.25">
      <c r="B44" s="85" t="s">
        <v>46</v>
      </c>
      <c r="C44" s="53" t="s">
        <v>9</v>
      </c>
      <c r="D44" s="57"/>
      <c r="E44" s="57">
        <v>4.9800000000000001E-3</v>
      </c>
      <c r="F44" s="57">
        <v>4.9800000000000001E-3</v>
      </c>
      <c r="G44" s="57">
        <v>4.9800000000000001E-3</v>
      </c>
      <c r="H44" s="55" t="s">
        <v>62</v>
      </c>
    </row>
    <row r="45" spans="1:8" x14ac:dyDescent="0.25">
      <c r="B45" s="86" t="s">
        <v>36</v>
      </c>
      <c r="C45" s="74" t="s">
        <v>9</v>
      </c>
      <c r="D45" s="75"/>
      <c r="E45" s="75">
        <f>+E43*E44</f>
        <v>139.8135</v>
      </c>
      <c r="F45" s="75">
        <f t="shared" ref="F45:G45" si="14">+F43*F44</f>
        <v>139.8135</v>
      </c>
      <c r="G45" s="75">
        <f t="shared" si="14"/>
        <v>139.8135</v>
      </c>
      <c r="H45" s="76" t="s">
        <v>7</v>
      </c>
    </row>
    <row r="46" spans="1:8" ht="15" customHeight="1" thickBot="1" x14ac:dyDescent="0.3">
      <c r="B46" s="87"/>
    </row>
    <row r="47" spans="1:8" x14ac:dyDescent="0.25">
      <c r="B47" s="64" t="s">
        <v>10</v>
      </c>
      <c r="C47" s="101" t="s">
        <v>33</v>
      </c>
      <c r="D47" s="101"/>
      <c r="E47" s="101"/>
      <c r="F47" s="101"/>
      <c r="G47" s="102"/>
      <c r="H47" s="14"/>
    </row>
    <row r="48" spans="1:8" ht="26.4" x14ac:dyDescent="0.25">
      <c r="B48" s="30" t="s">
        <v>12</v>
      </c>
      <c r="C48" s="95" t="s">
        <v>34</v>
      </c>
      <c r="D48" s="95"/>
      <c r="E48" s="95"/>
      <c r="F48" s="95"/>
      <c r="G48" s="96"/>
      <c r="H48" s="14"/>
    </row>
    <row r="49" spans="2:8" ht="26.4" x14ac:dyDescent="0.25">
      <c r="B49" s="65" t="s">
        <v>13</v>
      </c>
      <c r="C49" s="66" t="s">
        <v>6</v>
      </c>
      <c r="D49" s="32" t="s">
        <v>39</v>
      </c>
      <c r="E49" s="33">
        <v>2027</v>
      </c>
      <c r="F49" s="33">
        <v>2028</v>
      </c>
      <c r="G49" s="34">
        <v>2029</v>
      </c>
      <c r="H49" s="16"/>
    </row>
    <row r="50" spans="2:8" x14ac:dyDescent="0.25">
      <c r="B50" s="35" t="s">
        <v>15</v>
      </c>
      <c r="C50" s="36" t="s">
        <v>9</v>
      </c>
      <c r="D50" s="37">
        <f>+D59</f>
        <v>0</v>
      </c>
      <c r="E50" s="37">
        <f>+E59</f>
        <v>19.274999999999999</v>
      </c>
      <c r="F50" s="37">
        <f t="shared" ref="F50:G50" si="15">+F59</f>
        <v>0.96</v>
      </c>
      <c r="G50" s="37">
        <f t="shared" si="15"/>
        <v>0.96</v>
      </c>
      <c r="H50" s="16"/>
    </row>
    <row r="51" spans="2:8" ht="13.8" thickBot="1" x14ac:dyDescent="0.3">
      <c r="B51" s="38" t="s">
        <v>17</v>
      </c>
      <c r="C51" s="39" t="s">
        <v>9</v>
      </c>
      <c r="D51" s="40">
        <v>0</v>
      </c>
      <c r="E51" s="40">
        <v>0</v>
      </c>
      <c r="F51" s="40">
        <v>0</v>
      </c>
      <c r="G51" s="40">
        <v>0</v>
      </c>
      <c r="H51" s="27"/>
    </row>
    <row r="52" spans="2:8" ht="14.4" thickBot="1" x14ac:dyDescent="0.35">
      <c r="B52" s="41" t="s">
        <v>19</v>
      </c>
      <c r="C52" s="42" t="s">
        <v>9</v>
      </c>
      <c r="D52" s="43">
        <f>+ROUND(D50-D51,0)</f>
        <v>0</v>
      </c>
      <c r="E52" s="43">
        <f>E50</f>
        <v>19.274999999999999</v>
      </c>
      <c r="F52" s="43">
        <f t="shared" ref="F52:G52" si="16">F50</f>
        <v>0.96</v>
      </c>
      <c r="G52" s="43">
        <f t="shared" si="16"/>
        <v>0.96</v>
      </c>
      <c r="H52" s="16"/>
    </row>
    <row r="53" spans="2:8" x14ac:dyDescent="0.25">
      <c r="B53" s="44"/>
      <c r="C53" s="45"/>
      <c r="D53" s="46"/>
      <c r="E53" s="46"/>
      <c r="F53" s="46"/>
      <c r="G53" s="46"/>
      <c r="H53" s="16"/>
    </row>
    <row r="54" spans="2:8" ht="26.4" x14ac:dyDescent="0.25">
      <c r="B54" s="69" t="s">
        <v>52</v>
      </c>
      <c r="C54" s="49" t="s">
        <v>21</v>
      </c>
      <c r="D54" s="49" t="s">
        <v>39</v>
      </c>
      <c r="E54" s="50">
        <v>2027</v>
      </c>
      <c r="F54" s="50">
        <v>2028</v>
      </c>
      <c r="G54" s="50">
        <v>2029</v>
      </c>
      <c r="H54" s="51" t="s">
        <v>22</v>
      </c>
    </row>
    <row r="55" spans="2:8" x14ac:dyDescent="0.25">
      <c r="B55" s="52" t="s">
        <v>40</v>
      </c>
      <c r="C55" s="53" t="s">
        <v>23</v>
      </c>
      <c r="D55" s="54" t="s">
        <v>7</v>
      </c>
      <c r="E55" s="54">
        <v>7</v>
      </c>
      <c r="F55" s="54">
        <v>0</v>
      </c>
      <c r="G55" s="54">
        <v>0</v>
      </c>
      <c r="H55" s="55" t="s">
        <v>50</v>
      </c>
    </row>
    <row r="56" spans="2:8" ht="26.4" x14ac:dyDescent="0.25">
      <c r="B56" s="52" t="s">
        <v>35</v>
      </c>
      <c r="C56" s="53" t="s">
        <v>9</v>
      </c>
      <c r="D56" s="70" t="s">
        <v>7</v>
      </c>
      <c r="E56" s="57">
        <v>2.0449999999999999</v>
      </c>
      <c r="F56" s="54">
        <v>0</v>
      </c>
      <c r="G56" s="54">
        <v>0</v>
      </c>
      <c r="H56" s="55" t="s">
        <v>59</v>
      </c>
    </row>
    <row r="57" spans="2:8" x14ac:dyDescent="0.25">
      <c r="B57" s="52" t="s">
        <v>41</v>
      </c>
      <c r="C57" s="53" t="s">
        <v>23</v>
      </c>
      <c r="D57" s="70" t="s">
        <v>7</v>
      </c>
      <c r="E57" s="71">
        <v>8</v>
      </c>
      <c r="F57" s="71">
        <v>8</v>
      </c>
      <c r="G57" s="71">
        <v>8</v>
      </c>
      <c r="H57" s="55" t="s">
        <v>50</v>
      </c>
    </row>
    <row r="58" spans="2:8" ht="39.6" x14ac:dyDescent="0.25">
      <c r="B58" s="52" t="s">
        <v>42</v>
      </c>
      <c r="C58" s="53" t="s">
        <v>9</v>
      </c>
      <c r="D58" s="70" t="s">
        <v>7</v>
      </c>
      <c r="E58" s="72">
        <v>0.62</v>
      </c>
      <c r="F58" s="72">
        <v>0.12</v>
      </c>
      <c r="G58" s="72">
        <v>0.12</v>
      </c>
      <c r="H58" s="55" t="s">
        <v>51</v>
      </c>
    </row>
    <row r="59" spans="2:8" x14ac:dyDescent="0.25">
      <c r="B59" s="73" t="s">
        <v>36</v>
      </c>
      <c r="C59" s="74" t="s">
        <v>9</v>
      </c>
      <c r="D59" s="75"/>
      <c r="E59" s="75">
        <f>+E55*E56+E57*E58</f>
        <v>19.274999999999999</v>
      </c>
      <c r="F59" s="75">
        <f>+F55*F56+F57*F58</f>
        <v>0.96</v>
      </c>
      <c r="G59" s="75">
        <f>+G55*G56+G57*G58</f>
        <v>0.96</v>
      </c>
      <c r="H59" s="76" t="s">
        <v>7</v>
      </c>
    </row>
    <row r="60" spans="2:8" ht="13.8" thickBot="1" x14ac:dyDescent="0.3"/>
    <row r="61" spans="2:8" x14ac:dyDescent="0.25">
      <c r="B61" s="77" t="s">
        <v>10</v>
      </c>
      <c r="C61" s="101" t="s">
        <v>37</v>
      </c>
      <c r="D61" s="101"/>
      <c r="E61" s="101"/>
      <c r="F61" s="101"/>
      <c r="G61" s="102"/>
      <c r="H61" s="88" t="s">
        <v>7</v>
      </c>
    </row>
    <row r="62" spans="2:8" ht="26.4" x14ac:dyDescent="0.25">
      <c r="B62" s="78" t="s">
        <v>12</v>
      </c>
      <c r="C62" s="95" t="s">
        <v>47</v>
      </c>
      <c r="D62" s="95"/>
      <c r="E62" s="95"/>
      <c r="F62" s="95"/>
      <c r="G62" s="96"/>
      <c r="H62" s="89" t="s">
        <v>7</v>
      </c>
    </row>
    <row r="63" spans="2:8" ht="26.4" x14ac:dyDescent="0.25">
      <c r="B63" s="80" t="s">
        <v>13</v>
      </c>
      <c r="C63" s="94" t="s">
        <v>6</v>
      </c>
      <c r="D63" s="66" t="s">
        <v>39</v>
      </c>
      <c r="E63" s="67">
        <v>2027</v>
      </c>
      <c r="F63" s="67">
        <v>2028</v>
      </c>
      <c r="G63" s="68">
        <v>2029</v>
      </c>
      <c r="H63" s="90" t="s">
        <v>7</v>
      </c>
    </row>
    <row r="64" spans="2:8" x14ac:dyDescent="0.25">
      <c r="B64" s="81" t="s">
        <v>15</v>
      </c>
      <c r="C64" s="36" t="s">
        <v>9</v>
      </c>
      <c r="D64" s="37">
        <f>D71</f>
        <v>0</v>
      </c>
      <c r="E64" s="37">
        <f t="shared" ref="E64:G64" si="17">E71</f>
        <v>3.5420000000000003</v>
      </c>
      <c r="F64" s="37">
        <f t="shared" si="17"/>
        <v>3.5420000000000003</v>
      </c>
      <c r="G64" s="37">
        <f t="shared" si="17"/>
        <v>3.5420000000000003</v>
      </c>
      <c r="H64" s="90" t="s">
        <v>7</v>
      </c>
    </row>
    <row r="65" spans="2:8" ht="13.8" thickBot="1" x14ac:dyDescent="0.3">
      <c r="B65" s="82" t="s">
        <v>17</v>
      </c>
      <c r="C65" s="39" t="s">
        <v>9</v>
      </c>
      <c r="D65" s="40">
        <v>0</v>
      </c>
      <c r="E65" s="40">
        <v>0</v>
      </c>
      <c r="F65" s="40">
        <v>0</v>
      </c>
      <c r="G65" s="40">
        <v>0</v>
      </c>
      <c r="H65" s="88" t="s">
        <v>7</v>
      </c>
    </row>
    <row r="66" spans="2:8" ht="14.4" thickBot="1" x14ac:dyDescent="0.3">
      <c r="B66" s="83" t="s">
        <v>19</v>
      </c>
      <c r="C66" s="42" t="s">
        <v>9</v>
      </c>
      <c r="D66" s="43">
        <f>+ROUND(D64-D65,0)</f>
        <v>0</v>
      </c>
      <c r="E66" s="43">
        <f t="shared" ref="E66:G66" si="18">+ROUND(E64-E65,0)</f>
        <v>4</v>
      </c>
      <c r="F66" s="43">
        <f t="shared" si="18"/>
        <v>4</v>
      </c>
      <c r="G66" s="43">
        <f t="shared" si="18"/>
        <v>4</v>
      </c>
      <c r="H66" s="90" t="s">
        <v>7</v>
      </c>
    </row>
    <row r="67" spans="2:8" x14ac:dyDescent="0.25">
      <c r="B67" s="91" t="s">
        <v>7</v>
      </c>
      <c r="C67" s="92" t="s">
        <v>7</v>
      </c>
      <c r="D67" s="93" t="s">
        <v>7</v>
      </c>
      <c r="E67" s="93" t="s">
        <v>7</v>
      </c>
      <c r="F67" s="93" t="s">
        <v>7</v>
      </c>
      <c r="G67" s="93" t="s">
        <v>7</v>
      </c>
      <c r="H67" s="90" t="s">
        <v>7</v>
      </c>
    </row>
    <row r="68" spans="2:8" ht="26.4" x14ac:dyDescent="0.25">
      <c r="B68" s="84" t="s">
        <v>37</v>
      </c>
      <c r="C68" s="49" t="s">
        <v>21</v>
      </c>
      <c r="D68" s="49" t="s">
        <v>39</v>
      </c>
      <c r="E68" s="50">
        <v>2027</v>
      </c>
      <c r="F68" s="50">
        <v>2028</v>
      </c>
      <c r="G68" s="50">
        <v>2029</v>
      </c>
      <c r="H68" s="51" t="s">
        <v>22</v>
      </c>
    </row>
    <row r="69" spans="2:8" x14ac:dyDescent="0.25">
      <c r="B69" s="85" t="s">
        <v>48</v>
      </c>
      <c r="C69" s="53" t="s">
        <v>23</v>
      </c>
      <c r="D69" s="57" t="s">
        <v>7</v>
      </c>
      <c r="E69" s="57">
        <v>7.7</v>
      </c>
      <c r="F69" s="57">
        <v>7.7</v>
      </c>
      <c r="G69" s="57">
        <v>7.7</v>
      </c>
      <c r="H69" s="55"/>
    </row>
    <row r="70" spans="2:8" ht="26.4" x14ac:dyDescent="0.25">
      <c r="B70" s="85" t="s">
        <v>49</v>
      </c>
      <c r="C70" s="53" t="s">
        <v>9</v>
      </c>
      <c r="D70" s="57" t="s">
        <v>7</v>
      </c>
      <c r="E70" s="57">
        <v>0.46</v>
      </c>
      <c r="F70" s="57">
        <v>0.46</v>
      </c>
      <c r="G70" s="57">
        <v>0.46</v>
      </c>
      <c r="H70" s="55" t="s">
        <v>58</v>
      </c>
    </row>
    <row r="71" spans="2:8" x14ac:dyDescent="0.25">
      <c r="B71" s="86" t="s">
        <v>36</v>
      </c>
      <c r="C71" s="74" t="s">
        <v>9</v>
      </c>
      <c r="D71" s="75"/>
      <c r="E71" s="75">
        <f>+E69*E70</f>
        <v>3.5420000000000003</v>
      </c>
      <c r="F71" s="75">
        <f t="shared" ref="F71:G71" si="19">+F69*F70</f>
        <v>3.5420000000000003</v>
      </c>
      <c r="G71" s="75">
        <f t="shared" si="19"/>
        <v>3.5420000000000003</v>
      </c>
      <c r="H71" s="76" t="s">
        <v>7</v>
      </c>
    </row>
  </sheetData>
  <mergeCells count="14">
    <mergeCell ref="B27:B28"/>
    <mergeCell ref="B19:B20"/>
    <mergeCell ref="C3:G3"/>
    <mergeCell ref="C4:G4"/>
    <mergeCell ref="C9:G9"/>
    <mergeCell ref="C10:G10"/>
    <mergeCell ref="C62:G62"/>
    <mergeCell ref="H19:H20"/>
    <mergeCell ref="H27:H28"/>
    <mergeCell ref="C47:G47"/>
    <mergeCell ref="C48:G48"/>
    <mergeCell ref="C61:G61"/>
    <mergeCell ref="C35:G35"/>
    <mergeCell ref="C36:G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Saida Mačianskaitė</dc:creator>
  <cp:lastModifiedBy>Vilma Vildžiūnaitė</cp:lastModifiedBy>
  <dcterms:created xsi:type="dcterms:W3CDTF">2026-05-13T11:24:37Z</dcterms:created>
  <dcterms:modified xsi:type="dcterms:W3CDTF">2026-06-29T12:00:20Z</dcterms:modified>
</cp:coreProperties>
</file>