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rvk-my.sharepoint.com/personal/aiste_zedelyte_lrv_lt/Documents/Dokumentai/Medžiagos prie klausimo/EM/Nutarimas įmonių/"/>
    </mc:Choice>
  </mc:AlternateContent>
  <xr:revisionPtr revIDLastSave="0" documentId="8_{953B9DA8-E775-4841-9985-106F205013BC}" xr6:coauthVersionLast="47" xr6:coauthVersionMax="47" xr10:uidLastSave="{00000000-0000-0000-0000-000000000000}"/>
  <bookViews>
    <workbookView xWindow="-108" yWindow="-108" windowWidth="23256" windowHeight="13896" xr2:uid="{00000000-000D-0000-FFFF-FFFF00000000}"/>
  </bookViews>
  <sheets>
    <sheet name="PI skaičiuoklė" sheetId="10" r:id="rId1"/>
    <sheet name="Išlaidos darbuotojams" sheetId="15" r:id="rId2"/>
    <sheet name="Išlaidos investicijoms" sheetId="14" r:id="rId3"/>
    <sheet name="Išlaidos medžiagoms" sheetId="12" r:id="rId4"/>
    <sheet name="Išlaidos paslaugoms" sheetId="11"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6" i="11" l="1"/>
  <c r="C54" i="11"/>
  <c r="C50" i="11"/>
  <c r="C45" i="11"/>
  <c r="C43" i="11"/>
  <c r="C39" i="11"/>
  <c r="C25" i="11"/>
  <c r="C23" i="11"/>
  <c r="C19" i="11"/>
  <c r="C14" i="11"/>
  <c r="C12" i="11"/>
  <c r="C8" i="11"/>
  <c r="E57" i="12"/>
  <c r="E55" i="12"/>
  <c r="E51" i="12"/>
  <c r="E46" i="12"/>
  <c r="E44" i="12"/>
  <c r="E40" i="12"/>
  <c r="E25" i="12"/>
  <c r="E23" i="12"/>
  <c r="E19" i="12"/>
  <c r="I12" i="10" s="1"/>
  <c r="E14" i="12"/>
  <c r="E12" i="12"/>
  <c r="E8" i="12"/>
  <c r="D54" i="14"/>
  <c r="D52" i="14"/>
  <c r="D48" i="14"/>
  <c r="D43" i="14"/>
  <c r="D41" i="14"/>
  <c r="D37" i="14"/>
  <c r="D25" i="14"/>
  <c r="D23" i="14"/>
  <c r="G13" i="10" s="1"/>
  <c r="D19" i="14"/>
  <c r="G12" i="10" s="1"/>
  <c r="D14" i="14"/>
  <c r="D12" i="14"/>
  <c r="D8" i="14"/>
  <c r="G58" i="15"/>
  <c r="G57" i="15"/>
  <c r="G52" i="15"/>
  <c r="G46" i="15"/>
  <c r="G45" i="15"/>
  <c r="G40" i="15"/>
  <c r="G27" i="15"/>
  <c r="G26" i="15"/>
  <c r="G21" i="15"/>
  <c r="F12" i="10" s="1"/>
  <c r="H12" i="10"/>
  <c r="F13" i="10"/>
  <c r="H13" i="10"/>
  <c r="I13" i="10"/>
  <c r="D51" i="14"/>
  <c r="D50" i="14"/>
  <c r="D47" i="14"/>
  <c r="D46" i="14"/>
  <c r="D40" i="14"/>
  <c r="D39" i="14"/>
  <c r="D36" i="14"/>
  <c r="D35" i="14"/>
  <c r="D22" i="14"/>
  <c r="D21" i="14"/>
  <c r="D18" i="14"/>
  <c r="D17" i="14"/>
  <c r="D11" i="14"/>
  <c r="D10" i="14"/>
  <c r="D7" i="14"/>
  <c r="D6" i="14"/>
  <c r="J13" i="10" l="1"/>
  <c r="K13" i="10" s="1"/>
  <c r="J12" i="10"/>
  <c r="K12" i="10" s="1"/>
  <c r="I21" i="10"/>
  <c r="I20" i="10"/>
  <c r="H8" i="10"/>
  <c r="A51" i="11"/>
  <c r="A47" i="11"/>
  <c r="A46" i="11"/>
  <c r="A40" i="11"/>
  <c r="A36" i="11"/>
  <c r="A35" i="11"/>
  <c r="A20" i="11"/>
  <c r="A16" i="11"/>
  <c r="A15" i="11"/>
  <c r="A9" i="11"/>
  <c r="A5" i="11"/>
  <c r="A4" i="11"/>
  <c r="A52" i="12"/>
  <c r="A48" i="12"/>
  <c r="A47" i="12"/>
  <c r="A41" i="12"/>
  <c r="A37" i="12"/>
  <c r="A36" i="12"/>
  <c r="A20" i="12"/>
  <c r="A16" i="12"/>
  <c r="A15" i="12"/>
  <c r="A9" i="12"/>
  <c r="A5" i="12"/>
  <c r="A4" i="12"/>
  <c r="A49" i="14"/>
  <c r="A45" i="14"/>
  <c r="A44" i="14"/>
  <c r="A38" i="14"/>
  <c r="A34" i="14"/>
  <c r="A33" i="14"/>
  <c r="A53" i="15"/>
  <c r="A48" i="15"/>
  <c r="A47" i="15"/>
  <c r="A41" i="15"/>
  <c r="A36" i="15"/>
  <c r="A35" i="15"/>
  <c r="A22" i="15"/>
  <c r="A17" i="15"/>
  <c r="A16" i="15"/>
  <c r="A4" i="15"/>
  <c r="A15" i="14"/>
  <c r="A4" i="14"/>
  <c r="A20" i="14"/>
  <c r="A16" i="14"/>
  <c r="A9" i="14"/>
  <c r="A5" i="14"/>
  <c r="A10" i="15"/>
  <c r="A5" i="15"/>
  <c r="I26" i="10"/>
  <c r="E54" i="12"/>
  <c r="E53" i="12"/>
  <c r="H26" i="10" s="1"/>
  <c r="E50" i="12"/>
  <c r="E49" i="12"/>
  <c r="E43" i="12"/>
  <c r="E42" i="12"/>
  <c r="H21" i="10" s="1"/>
  <c r="E39" i="12"/>
  <c r="E38" i="12"/>
  <c r="H20" i="10" s="1"/>
  <c r="G55" i="15"/>
  <c r="G54" i="15"/>
  <c r="G50" i="15"/>
  <c r="G49" i="15"/>
  <c r="G43" i="15"/>
  <c r="G42" i="15"/>
  <c r="G38" i="15"/>
  <c r="G37" i="15"/>
  <c r="L15" i="10" l="1"/>
  <c r="G21" i="10"/>
  <c r="G20" i="10"/>
  <c r="I25" i="10"/>
  <c r="F20" i="10"/>
  <c r="F26" i="10"/>
  <c r="G26" i="10"/>
  <c r="F25" i="10"/>
  <c r="G24" i="15"/>
  <c r="G23" i="15"/>
  <c r="G19" i="15"/>
  <c r="G18" i="15"/>
  <c r="G12" i="15"/>
  <c r="G11" i="15"/>
  <c r="G7" i="15"/>
  <c r="G6" i="15"/>
  <c r="E22" i="12"/>
  <c r="E21" i="12"/>
  <c r="E18" i="12"/>
  <c r="E17" i="12"/>
  <c r="E11" i="12"/>
  <c r="E10" i="12"/>
  <c r="E7" i="12"/>
  <c r="E6" i="12"/>
  <c r="I8" i="10"/>
  <c r="G14" i="15" l="1"/>
  <c r="F8" i="10" s="1"/>
  <c r="G9" i="15"/>
  <c r="J26" i="10"/>
  <c r="K26" i="10" s="1"/>
  <c r="J20" i="10"/>
  <c r="K20" i="10" s="1"/>
  <c r="H25" i="10"/>
  <c r="J25" i="10" s="1"/>
  <c r="G25" i="10"/>
  <c r="F21" i="10"/>
  <c r="I7" i="10"/>
  <c r="G15" i="15" l="1"/>
  <c r="F7" i="10"/>
  <c r="J21" i="10"/>
  <c r="K21" i="10"/>
  <c r="K25" i="10"/>
  <c r="H7" i="10"/>
  <c r="G7" i="10"/>
  <c r="G8" i="10"/>
  <c r="J7" i="10" l="1"/>
  <c r="K7" i="10" s="1"/>
  <c r="J8" i="10"/>
  <c r="K8" i="10" s="1"/>
  <c r="L23" i="10"/>
  <c r="L28" i="10"/>
  <c r="L30" i="10" l="1"/>
  <c r="L10" i="10"/>
  <c r="L17" i="10" s="1"/>
  <c r="L31" i="10" l="1"/>
</calcChain>
</file>

<file path=xl/sharedStrings.xml><?xml version="1.0" encoding="utf-8"?>
<sst xmlns="http://schemas.openxmlformats.org/spreadsheetml/2006/main" count="248" uniqueCount="109">
  <si>
    <t>Eil. Nr. </t>
  </si>
  <si>
    <t>Tikslinė grupė (T) (ūkio subjektų skaičius, vnt.)</t>
  </si>
  <si>
    <t>Išlaidos darbuotojams (D), Eur</t>
  </si>
  <si>
    <t>Išlaidos investicijoms (I), Eur</t>
  </si>
  <si>
    <t>Išlaidos medžiagoms (M), Eur</t>
  </si>
  <si>
    <t>1.</t>
  </si>
  <si>
    <t>1.1. </t>
  </si>
  <si>
    <t>1.1.1.</t>
  </si>
  <si>
    <t>1.1.2.</t>
  </si>
  <si>
    <t>...</t>
  </si>
  <si>
    <t> 1.2.</t>
  </si>
  <si>
    <t>1.2.1.</t>
  </si>
  <si>
    <t>Veiksmas B1</t>
  </si>
  <si>
    <t>1.2.2.</t>
  </si>
  <si>
    <t>Veiksmas B2</t>
  </si>
  <si>
    <t>....</t>
  </si>
  <si>
    <t>Straipsnis (-iai), punktas (-ai) ir įpareigojimas</t>
  </si>
  <si>
    <t xml:space="preserve">Darbuotojas </t>
  </si>
  <si>
    <t>Darbuotojų skaičius, vnt.</t>
  </si>
  <si>
    <t>Veiksmo atlikimo dažnis per metus</t>
  </si>
  <si>
    <t>A1.1</t>
  </si>
  <si>
    <t>A1.2</t>
  </si>
  <si>
    <t>A2.1</t>
  </si>
  <si>
    <t>A2.2</t>
  </si>
  <si>
    <t>B1.1</t>
  </si>
  <si>
    <t>B1.2</t>
  </si>
  <si>
    <t>B2.1</t>
  </si>
  <si>
    <t>B2.2</t>
  </si>
  <si>
    <t>Objektas</t>
  </si>
  <si>
    <t>Iš viso išlaidų investicijoms pagal veiksmą A1</t>
  </si>
  <si>
    <t>Iš viso išlaidų investicijoms pagal veiksmą A2</t>
  </si>
  <si>
    <t>Iš viso išlaidų investicijoms pagal įpareigojimą A</t>
  </si>
  <si>
    <t>Iš viso išlaidų investicijoms pagal veiksmą B1</t>
  </si>
  <si>
    <t>Iš viso išlaidų investicijoms pagal veiksmą B2</t>
  </si>
  <si>
    <t>Iš viso išlaidų investicijoms pagal įpareigojimą B</t>
  </si>
  <si>
    <t>Iš viso išlaidų medžiagoms pagal veiksmą A1</t>
  </si>
  <si>
    <t>Iš viso išlaidų medžiagoms pagal veiksmą A2</t>
  </si>
  <si>
    <t>Iš viso išlaidų medžiagoms pagal įpareigojimą A</t>
  </si>
  <si>
    <t>Iš viso išlaidų medžiagoms pagal veiksmą B1</t>
  </si>
  <si>
    <t>Iš viso išlaidų medžiagoms pagal įpareigojimą B</t>
  </si>
  <si>
    <t>Iš viso išlaidų medžiagoms pagal veiksmą B2</t>
  </si>
  <si>
    <t>Iš išorės įsigyjamos paslaugos (darbai)</t>
  </si>
  <si>
    <t>Paslaugų (darbų) kaina (E), Eur</t>
  </si>
  <si>
    <t>Iš viso išlaidų iš išorės įsigyjamoms paslaugoms (darbams) pagal veiksmą A1</t>
  </si>
  <si>
    <t>Iš viso išlaidų iš išorės įsigyjamoms paslaugoms (darbams) pagal veiksmą A2</t>
  </si>
  <si>
    <t>Iš viso išlaidų iš išorės įsigyjamoms paslaugoms (darbams) pagal įpareigojimą A</t>
  </si>
  <si>
    <t>Iš viso išlaidų iš išorės įsigyjamoms paslaugoms (darbams) pagal veiksmą B1</t>
  </si>
  <si>
    <t>Iš viso išlaidų iš išorės įsigyjamoms paslaugoms (darbams) pagal veiksmą B2</t>
  </si>
  <si>
    <t>Iš viso išlaidų iš išorės įsigyjamoms paslaugoms (darbams) pagal įpareigojimą B</t>
  </si>
  <si>
    <t>.......</t>
  </si>
  <si>
    <t>2.</t>
  </si>
  <si>
    <t>2.1. </t>
  </si>
  <si>
    <t>2.1.1.</t>
  </si>
  <si>
    <t>2.1.2.</t>
  </si>
  <si>
    <t> 2.2.</t>
  </si>
  <si>
    <t>2.2.1.</t>
  </si>
  <si>
    <t>2.2.2.</t>
  </si>
  <si>
    <t>Išlaidos paslaugoms (darbams) įsigyti, Eur, (E)</t>
  </si>
  <si>
    <t>Įpareigojimo  tikslinei grupei sukeliama prisitaikymo išlaidų suma (PI), Eur, ((5)*(11))</t>
  </si>
  <si>
    <t>Medžiagos kiekis / metus (svorio ar tūrio matais arba vienetais) (Q)</t>
  </si>
  <si>
    <t>Išlaidų investicijoms (I) apskaičiavimas (galiojantis teisės aktas)</t>
  </si>
  <si>
    <t>Išlaidų investicijoms (I) apskaičiavimas (teisės akto projektas)</t>
  </si>
  <si>
    <t>Išlaidų medžiagoms (M) apskaičiavimas (galiojantis teisės aktas)</t>
  </si>
  <si>
    <t>Išlaidų medžiagoms (M) apskaičiavimas (teisės akto projektas)</t>
  </si>
  <si>
    <t>Teisės akto  (teisės akto projekto) straipsnis (-iai), punktas   (-ai) ir įpareigojimas</t>
  </si>
  <si>
    <t>Įpareigojimo vykdymo veiksmas</t>
  </si>
  <si>
    <t>Įpareigojimo tikslinės grupės veikiančiam ūkio subjektui, vykdančiam ekonominę veiklą rinkos sąlygomis ir įgyvendinančiam įpareigojimą verslo praktikoje pagrįstomis sąnaudomis, sukeliama prisitaikymo prie reguliavimo išlaidų (toliau – prisitaikymo išlaidos) suma (S), Eur ((6) + (7) + (8) + (9) + (10)</t>
  </si>
  <si>
    <t>Kilmė (Europos Sąjungos arba tarptautinė, nacionalinė)</t>
  </si>
  <si>
    <t>Iš viso prisitaikymo išlaidų pagal įpareigojimą A</t>
  </si>
  <si>
    <t>Iš viso prisitaikymo išlaidų pagal įpareigojimą B</t>
  </si>
  <si>
    <t>Iš viso prisitaikymo išlaidų pagal galiojantį teisės aktą, Eur</t>
  </si>
  <si>
    <t>Iš viso prisitaikymo išlaidų pagal teisės akto projektą, Eur</t>
  </si>
  <si>
    <t>Teisės akto projektu numatomas sukelti prisitaikymo išlaidų pokytis, Eur</t>
  </si>
  <si>
    <t>Išlaidų darbuotojams (D) apskaičiavimas (galiojantis teisės aktas)</t>
  </si>
  <si>
    <t>Išlaidų darbuotojams (D) apskaičiavimas (teisės akto projektas)</t>
  </si>
  <si>
    <t>Darbuotojo vidutinio valandinio darbo užmokesčio ir nuo jo darbdavio mokamų mokesčių suma, Eur/val.</t>
  </si>
  <si>
    <t>Įpareigojimo vykdymo veiksmui (toliau – Veiksmas) vykdyti skirtas darbuotojo laikas, val.</t>
  </si>
  <si>
    <t>Iš viso išlaidų darbuotojams (D), Eur</t>
  </si>
  <si>
    <t>Iš viso D išlaidų veiksmui A1, Eur</t>
  </si>
  <si>
    <t>Iš viso D išlaidų veiksmui A2, Eur</t>
  </si>
  <si>
    <t>Iš viso D išlaidų pagal įpareigojimą A, Eur</t>
  </si>
  <si>
    <t>Iš viso D išlaidų veiksmui B1, Eur</t>
  </si>
  <si>
    <t>Iš viso D išlaidų veiksmui B2, Eur</t>
  </si>
  <si>
    <t>Iš viso D išlaidų pagal įpareigojimą B, Eur</t>
  </si>
  <si>
    <t xml:space="preserve">Teisės akto straipsnis, punktas ir įpareigojimas </t>
  </si>
  <si>
    <t xml:space="preserve">Teisės akto projekto straipsnis, punktas ir įpareigojimas </t>
  </si>
  <si>
    <t>Teisės akto straipsnis, punktas ir įpareigojimas</t>
  </si>
  <si>
    <t>Teisės akto projekto straipsnis, punktas ir įpareigojimas</t>
  </si>
  <si>
    <t>Medžiaga arba medžiagų grupė</t>
  </si>
  <si>
    <t>Medžiagos (medžiagų) grupės kaina už kiekio vienetą (K) (Eur už svorio ar tūrio matą arba vienetą), Eur/kiekio matą</t>
  </si>
  <si>
    <t>…</t>
  </si>
  <si>
    <t>Išlaidų iš išorės įsigyjamoms paslaugoms (darbams) (E) apskaičiavimas (galiojantis teisės aktas)</t>
  </si>
  <si>
    <t>Išlaidų iš išorės įsigyjamoms paslaugoms (darbams) (E) apskaičiavimas (teisės akto projektas)</t>
  </si>
  <si>
    <t>Ūkio subjektų administracinės naštos ir prisitaikymo prie reguliavimo išlaidų vertinimo pinigine išraiška skaičiuoklė</t>
  </si>
  <si>
    <t>Pridėtinės išlaidos (O), Eur, (0,05*((6)+(7)+(8)+(9)))</t>
  </si>
  <si>
    <t>Nacionalinė</t>
  </si>
  <si>
    <t>A1.2 (2413 / Finansų analitikai)</t>
  </si>
  <si>
    <t>A2.1 (2413 / Finansų analitikai)</t>
  </si>
  <si>
    <t>A2.2 (1321 / gamybos vadovai)</t>
  </si>
  <si>
    <t>Šilumos tiekėjui įsivertinti ekonominio naudingumo sąlygą ir pasitikrinti perkamų gamtinių dujų atitinkamo laikotarpio sandorio kainą biržoje.</t>
  </si>
  <si>
    <t xml:space="preserve">Šilumos tiekėjui įvertinti, kokį gamtinių dujų kiekį privalomai reikia įsigyti gamtinių dujų biržoje (ne mažiau kaip 50 proc. viso reikalingo gamtinių dujų kiekio) </t>
  </si>
  <si>
    <t>Nelieka 1.1.1 veiksmo (šilumos tiekėjui nereikia įvertinti ekonominio naudingumo sąlygą ir pasitikrinti perkamų gamtinių dujų atitinkamo laikotarpio sandorio kainą biržoje)</t>
  </si>
  <si>
    <t>Nelieka 1.1.2 veiksmo (šilumos tiekėjui nereikia įvertinti, kokį gamtinių dujų kiekį privalomai reikia įsigyti gamtinių dujų biržoje)</t>
  </si>
  <si>
    <t>A1.1 (2631 / Ekonomistai)</t>
  </si>
  <si>
    <t>Energetinio konkurencingumo grupės patarėjas Vilmantas Markevičius</t>
  </si>
  <si>
    <r>
      <t>Teisės akto 21</t>
    </r>
    <r>
      <rPr>
        <i/>
        <vertAlign val="superscript"/>
        <sz val="8"/>
        <rFont val="Verdana"/>
        <family val="2"/>
        <charset val="186"/>
      </rPr>
      <t xml:space="preserve">1 </t>
    </r>
    <r>
      <rPr>
        <i/>
        <sz val="8"/>
        <rFont val="Verdana"/>
        <family val="2"/>
        <charset val="186"/>
      </rPr>
      <t>punkte nustatyta, kad šilumos tiekėjai, reguliuojami nepriklausomi šilumos gamintojai ir bendri šilumos ir elektros energijos gamintojai, kurie per metus reguliuojamajai energetikos veiklai suvartoja 50 GWh gamtinių dujų ar daugiau (toliau – energetikos įmonės, energijai gaminti naudojančios gamtines dujas), vadovaudamiesi Lietuvos Respublikos energijos išteklių rinkos įstatymo 23 straipsnio 2 dalimi, gamtines dujas įsigyti ne biržoje gali Taisyklių 43.11 papunktyje nurodytomis sąlygomis arba esant bent vienai iš toliau nurodytų sąlygų&lt;...&gt;
Energijos išteklių rinkos įstatymo 23 straipsnis nustato, kad įpareigotieji šilumos gamintojai privalo ne mažiau kaip 50 procentų gamtinių dujų įsigyti gamtinių dujų biržoje.</t>
    </r>
  </si>
  <si>
    <r>
      <t>Teisės akto pakeitimo projekte, 21</t>
    </r>
    <r>
      <rPr>
        <i/>
        <vertAlign val="superscript"/>
        <sz val="8"/>
        <rFont val="Verdana"/>
        <family val="2"/>
        <charset val="186"/>
      </rPr>
      <t>1</t>
    </r>
    <r>
      <rPr>
        <i/>
        <sz val="8"/>
        <rFont val="Verdana"/>
        <family val="2"/>
        <charset val="186"/>
      </rPr>
      <t xml:space="preserve"> punkte numatoma, kad šilumos tiekėjai, šilumos aukciono dalyviai, energijai gaminti naudojantys gamtines dujas, kurių konkurencinė šilumos gamybos veikla yra pripažinta reguliuojama (toliau – energetikos įmonės, energijai gaminti naudojančios gamtines dujas), gamtines dujas įsigyti gali bet kuriuo iš Taisyklių 20 punkte nurodytų būdų ar priemonių&lt;...&gt;
Energijos išteklių rinkos įstatymo 23 straipsnis pripažintas netekusiu galios.</t>
    </r>
  </si>
  <si>
    <t>Lietuvos Respublikos Vyriausybės 2003 m. kovo 3 d. nutarimo Nr. 277 „Dėl Įmonių, veikiančių energetikos srityje, energijos ar kuro, kurių reikia elektros ir šilumos energijai gaminti, pirkimų taisyklių patvirtinimo“;
Lietuvos Respublikos energijos išteklių rinkos įstatymas.</t>
  </si>
  <si>
    <t>Lietuvos Respublikos Vyriausybės nutarimo „Dėl Lietuvos Respublikos Vyriausybės 2003 m. kovo 3 d. nutarimo Nr. 277 „Dėl Įmonių, veikiančių energetikos srityje, energijos ar kuro, kurių reikia elektros ir šilumos energijai gaminti, pirkimų taisyklių patvirtinimo“ pakeitimo“ projektas;
Lietuvos Respublikos energijos išteklių rinkos įstatymo Nr. XI-2023 8, 9, 10, 19-1, 28 straipsnių pakeitimo ir 23 straipsnio pripažinimo netekusiu galios įstatymas.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</si>
</sst>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8"/>
      <color theme="1"/>
      <name val="Verdana"/>
      <family val="2"/>
      <charset val="186"/>
    </font>
    <font>
      <b/>
      <sz val="8"/>
      <color rgb="FF000000"/>
      <name val="Verdana"/>
      <family val="2"/>
      <charset val="186"/>
    </font>
    <font>
      <sz val="8"/>
      <color rgb="FF000000"/>
      <name val="Verdana"/>
      <family val="2"/>
      <charset val="186"/>
    </font>
    <font>
      <i/>
      <sz val="8"/>
      <color rgb="FF000000"/>
      <name val="Verdana"/>
      <family val="2"/>
      <charset val="186"/>
    </font>
    <font>
      <sz val="8"/>
      <name val="Verdana"/>
      <family val="2"/>
      <charset val="186"/>
    </font>
    <font>
      <b/>
      <sz val="12"/>
      <color theme="1"/>
      <name val="Verdana"/>
      <family val="2"/>
      <charset val="186"/>
    </font>
    <font>
      <b/>
      <sz val="8"/>
      <color theme="1"/>
      <name val="Verdana"/>
      <family val="2"/>
      <charset val="186"/>
    </font>
    <font>
      <b/>
      <sz val="8"/>
      <color theme="0"/>
      <name val="Verdana"/>
      <family val="2"/>
      <charset val="186"/>
    </font>
    <font>
      <sz val="10"/>
      <color rgb="FF000000"/>
      <name val="Aptos"/>
      <family val="2"/>
    </font>
    <font>
      <i/>
      <sz val="8"/>
      <name val="Verdana"/>
      <family val="2"/>
      <charset val="186"/>
    </font>
    <font>
      <i/>
      <vertAlign val="superscript"/>
      <sz val="8"/>
      <name val="Verdana"/>
      <family val="2"/>
      <charset val="186"/>
    </font>
    <font>
      <b/>
      <sz val="8"/>
      <name val="Verdana"/>
      <family val="2"/>
      <charset val="186"/>
    </font>
  </fonts>
  <fills count="10">
    <fill>
      <patternFill patternType="none"/>
    </fill>
    <fill>
      <patternFill patternType="gray125"/>
    </fill>
    <fill>
      <patternFill patternType="solid">
        <fgColor rgb="FFF2F2F2"/>
        <bgColor indexed="64"/>
      </patternFill>
    </fill>
    <fill>
      <patternFill patternType="solid">
        <fgColor rgb="FFFFFFFF"/>
        <bgColor indexed="64"/>
      </patternFill>
    </fill>
    <fill>
      <patternFill patternType="solid">
        <fgColor theme="0"/>
        <bgColor indexed="64"/>
      </patternFill>
    </fill>
    <fill>
      <patternFill patternType="solid">
        <fgColor rgb="FFF2F1F0"/>
        <bgColor indexed="64"/>
      </patternFill>
    </fill>
    <fill>
      <patternFill patternType="solid">
        <fgColor rgb="FF390A6F"/>
        <bgColor indexed="64"/>
      </patternFill>
    </fill>
    <fill>
      <patternFill patternType="solid">
        <fgColor rgb="FF44BBA4"/>
        <bgColor indexed="64"/>
      </patternFill>
    </fill>
    <fill>
      <patternFill patternType="solid">
        <fgColor rgb="FFCCD3FF"/>
        <bgColor indexed="64"/>
      </patternFill>
    </fill>
    <fill>
      <patternFill patternType="solid">
        <fgColor rgb="FF7E47FF"/>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s>
  <cellStyleXfs count="1">
    <xf numFmtId="0" fontId="0" fillId="0" borderId="0"/>
  </cellStyleXfs>
  <cellXfs count="79">
    <xf numFmtId="0" fontId="0" fillId="0" borderId="0" xfId="0"/>
    <xf numFmtId="0" fontId="1" fillId="0" borderId="0" xfId="0" applyFont="1" applyAlignment="1">
      <alignment vertical="top"/>
    </xf>
    <xf numFmtId="0" fontId="3" fillId="0" borderId="2" xfId="0" applyFont="1" applyBorder="1" applyAlignment="1">
      <alignment horizontal="center" vertical="top"/>
    </xf>
    <xf numFmtId="0" fontId="4" fillId="0" borderId="5" xfId="0" applyFont="1" applyBorder="1" applyAlignment="1">
      <alignment vertical="top" wrapText="1"/>
    </xf>
    <xf numFmtId="0" fontId="3" fillId="2" borderId="5" xfId="0" applyFont="1" applyFill="1" applyBorder="1" applyAlignment="1">
      <alignment vertical="top" wrapText="1"/>
    </xf>
    <xf numFmtId="0" fontId="3" fillId="0" borderId="5" xfId="0" applyFont="1" applyBorder="1" applyAlignment="1">
      <alignment vertical="top" wrapText="1"/>
    </xf>
    <xf numFmtId="0" fontId="3" fillId="3" borderId="5" xfId="0" applyFont="1" applyFill="1" applyBorder="1" applyAlignment="1">
      <alignment vertical="top" wrapText="1"/>
    </xf>
    <xf numFmtId="0" fontId="3" fillId="2" borderId="5" xfId="0" applyFont="1" applyFill="1" applyBorder="1" applyAlignment="1">
      <alignment horizontal="right" vertical="top" wrapText="1"/>
    </xf>
    <xf numFmtId="0" fontId="3" fillId="0" borderId="2" xfId="0" applyFont="1" applyBorder="1" applyAlignment="1">
      <alignment horizontal="right" vertical="top" wrapText="1"/>
    </xf>
    <xf numFmtId="0" fontId="3" fillId="4" borderId="5" xfId="0" applyFont="1" applyFill="1" applyBorder="1" applyAlignment="1">
      <alignment vertical="top" wrapText="1"/>
    </xf>
    <xf numFmtId="0" fontId="5" fillId="0" borderId="5" xfId="0" applyFont="1" applyBorder="1" applyAlignment="1">
      <alignment vertical="top" wrapText="1"/>
    </xf>
    <xf numFmtId="0" fontId="2" fillId="0" borderId="5" xfId="0" applyFont="1" applyBorder="1" applyAlignment="1">
      <alignment horizontal="center" vertical="top" wrapText="1"/>
    </xf>
    <xf numFmtId="0" fontId="3" fillId="0" borderId="2" xfId="0" applyFont="1" applyBorder="1" applyAlignment="1">
      <alignment vertical="top" wrapText="1"/>
    </xf>
    <xf numFmtId="0" fontId="8" fillId="6" borderId="8" xfId="0" applyFont="1" applyFill="1" applyBorder="1" applyAlignment="1">
      <alignment horizontal="left" vertical="top"/>
    </xf>
    <xf numFmtId="0" fontId="8" fillId="6" borderId="1" xfId="0" applyFont="1" applyFill="1" applyBorder="1" applyAlignment="1">
      <alignment vertical="top" wrapText="1"/>
    </xf>
    <xf numFmtId="0" fontId="8" fillId="6" borderId="1" xfId="0" applyFont="1" applyFill="1" applyBorder="1" applyAlignment="1">
      <alignment horizontal="center" vertical="top" wrapText="1"/>
    </xf>
    <xf numFmtId="0" fontId="8" fillId="6" borderId="4" xfId="0" applyFont="1" applyFill="1" applyBorder="1" applyAlignment="1">
      <alignment vertical="top" wrapText="1"/>
    </xf>
    <xf numFmtId="0" fontId="8" fillId="7" borderId="1" xfId="0" applyFont="1" applyFill="1" applyBorder="1" applyAlignment="1">
      <alignment horizontal="center" vertical="top" wrapText="1"/>
    </xf>
    <xf numFmtId="0" fontId="2" fillId="8" borderId="8" xfId="0" applyFont="1" applyFill="1" applyBorder="1" applyAlignment="1">
      <alignment vertical="top" wrapText="1"/>
    </xf>
    <xf numFmtId="0" fontId="8" fillId="9" borderId="2" xfId="0" applyFont="1" applyFill="1" applyBorder="1" applyAlignment="1">
      <alignment vertical="top" wrapText="1"/>
    </xf>
    <xf numFmtId="0" fontId="7" fillId="0" borderId="0" xfId="0" applyFont="1" applyAlignment="1">
      <alignment vertical="top"/>
    </xf>
    <xf numFmtId="0" fontId="8" fillId="7" borderId="10" xfId="0" applyFont="1" applyFill="1" applyBorder="1" applyAlignment="1">
      <alignment horizontal="center" vertical="top"/>
    </xf>
    <xf numFmtId="0" fontId="2" fillId="8" borderId="5" xfId="0" applyFont="1" applyFill="1" applyBorder="1" applyAlignment="1">
      <alignment horizontal="center" vertical="top" wrapText="1"/>
    </xf>
    <xf numFmtId="0" fontId="4" fillId="0" borderId="2" xfId="0" applyFont="1" applyBorder="1" applyAlignment="1">
      <alignment vertical="top" wrapText="1"/>
    </xf>
    <xf numFmtId="0" fontId="3" fillId="2" borderId="5" xfId="0" applyFont="1" applyFill="1" applyBorder="1" applyAlignment="1">
      <alignment horizontal="center" vertical="top" wrapText="1"/>
    </xf>
    <xf numFmtId="0" fontId="1" fillId="0" borderId="2" xfId="0" applyFont="1" applyBorder="1" applyAlignment="1">
      <alignment vertical="top" wrapText="1"/>
    </xf>
    <xf numFmtId="0" fontId="2" fillId="0" borderId="5" xfId="0" applyFont="1" applyBorder="1" applyAlignment="1">
      <alignment vertical="top" wrapText="1"/>
    </xf>
    <xf numFmtId="0" fontId="2" fillId="0" borderId="0" xfId="0" applyFont="1" applyAlignment="1">
      <alignment horizontal="right" vertical="top" wrapText="1"/>
    </xf>
    <xf numFmtId="0" fontId="2" fillId="0" borderId="0" xfId="0" applyFont="1" applyAlignment="1">
      <alignment vertical="top" wrapText="1"/>
    </xf>
    <xf numFmtId="0" fontId="2" fillId="5" borderId="8" xfId="0" applyFont="1" applyFill="1" applyBorder="1" applyAlignment="1">
      <alignment horizontal="center" vertical="top" wrapText="1"/>
    </xf>
    <xf numFmtId="0" fontId="2" fillId="5" borderId="3" xfId="0" applyFont="1" applyFill="1" applyBorder="1" applyAlignment="1">
      <alignment horizontal="center" vertical="top" wrapText="1"/>
    </xf>
    <xf numFmtId="0" fontId="8" fillId="7" borderId="2" xfId="0" applyFont="1" applyFill="1" applyBorder="1" applyAlignment="1">
      <alignment horizontal="center" vertical="top" wrapText="1"/>
    </xf>
    <xf numFmtId="0" fontId="8" fillId="7" borderId="5" xfId="0" applyFont="1" applyFill="1" applyBorder="1" applyAlignment="1">
      <alignment horizontal="center" vertical="top" wrapText="1"/>
    </xf>
    <xf numFmtId="0" fontId="3" fillId="4" borderId="0" xfId="0" applyFont="1" applyFill="1" applyAlignment="1">
      <alignment vertical="top" wrapText="1"/>
    </xf>
    <xf numFmtId="0" fontId="2" fillId="2" borderId="5" xfId="0" applyFont="1" applyFill="1" applyBorder="1" applyAlignment="1">
      <alignment vertical="top" wrapText="1"/>
    </xf>
    <xf numFmtId="0" fontId="2" fillId="0" borderId="2" xfId="0" applyFont="1" applyBorder="1" applyAlignment="1">
      <alignment vertical="top" wrapText="1"/>
    </xf>
    <xf numFmtId="0" fontId="2" fillId="4" borderId="0" xfId="0" applyFont="1" applyFill="1" applyAlignment="1">
      <alignment vertical="top" wrapText="1"/>
    </xf>
    <xf numFmtId="0" fontId="3" fillId="5" borderId="5" xfId="0" applyFont="1" applyFill="1" applyBorder="1" applyAlignment="1">
      <alignment vertical="top" wrapText="1"/>
    </xf>
    <xf numFmtId="0" fontId="3" fillId="5" borderId="5" xfId="0" applyFont="1" applyFill="1" applyBorder="1" applyAlignment="1">
      <alignment horizontal="right" vertical="top" wrapText="1"/>
    </xf>
    <xf numFmtId="0" fontId="5" fillId="5" borderId="5" xfId="0" applyFont="1" applyFill="1" applyBorder="1" applyAlignment="1">
      <alignment vertical="top" wrapText="1"/>
    </xf>
    <xf numFmtId="0" fontId="3" fillId="5" borderId="5" xfId="0" applyFont="1" applyFill="1" applyBorder="1" applyAlignment="1">
      <alignment horizontal="center" vertical="top" wrapText="1"/>
    </xf>
    <xf numFmtId="0" fontId="5" fillId="0" borderId="0" xfId="0" applyFont="1" applyAlignment="1">
      <alignment vertical="top"/>
    </xf>
    <xf numFmtId="0" fontId="3" fillId="4" borderId="2" xfId="0" applyFont="1" applyFill="1" applyBorder="1" applyAlignment="1">
      <alignment horizontal="right" vertical="top" wrapText="1"/>
    </xf>
    <xf numFmtId="0" fontId="9" fillId="0" borderId="0" xfId="0" applyFont="1" applyAlignment="1">
      <alignment vertical="center"/>
    </xf>
    <xf numFmtId="0" fontId="10" fillId="4" borderId="5" xfId="0" applyFont="1" applyFill="1" applyBorder="1" applyAlignment="1">
      <alignment vertical="top" wrapText="1"/>
    </xf>
    <xf numFmtId="0" fontId="6" fillId="5" borderId="11" xfId="0" applyFont="1" applyFill="1" applyBorder="1" applyAlignment="1">
      <alignment horizontal="left" vertical="top"/>
    </xf>
    <xf numFmtId="0" fontId="6" fillId="5" borderId="12" xfId="0" applyFont="1" applyFill="1" applyBorder="1" applyAlignment="1">
      <alignment horizontal="left" vertical="top"/>
    </xf>
    <xf numFmtId="0" fontId="6" fillId="5" borderId="4" xfId="0" applyFont="1" applyFill="1" applyBorder="1" applyAlignment="1">
      <alignment horizontal="left" vertical="top"/>
    </xf>
    <xf numFmtId="0" fontId="6" fillId="5" borderId="13" xfId="0" applyFont="1" applyFill="1" applyBorder="1" applyAlignment="1">
      <alignment horizontal="left" vertical="top"/>
    </xf>
    <xf numFmtId="0" fontId="6" fillId="5" borderId="9" xfId="0" applyFont="1" applyFill="1" applyBorder="1" applyAlignment="1">
      <alignment horizontal="left" vertical="top"/>
    </xf>
    <xf numFmtId="0" fontId="6" fillId="5" borderId="5" xfId="0" applyFont="1" applyFill="1" applyBorder="1" applyAlignment="1">
      <alignment horizontal="left" vertical="top"/>
    </xf>
    <xf numFmtId="0" fontId="12" fillId="8" borderId="6" xfId="0" applyFont="1" applyFill="1" applyBorder="1" applyAlignment="1">
      <alignment vertical="top" wrapText="1"/>
    </xf>
    <xf numFmtId="0" fontId="12" fillId="8" borderId="7" xfId="0" applyFont="1" applyFill="1" applyBorder="1" applyAlignment="1">
      <alignment vertical="top" wrapText="1"/>
    </xf>
    <xf numFmtId="0" fontId="12" fillId="8" borderId="3" xfId="0" applyFont="1" applyFill="1" applyBorder="1" applyAlignment="1">
      <alignment vertical="top" wrapText="1"/>
    </xf>
    <xf numFmtId="0" fontId="3" fillId="0" borderId="6" xfId="0" applyFont="1" applyBorder="1" applyAlignment="1">
      <alignment horizontal="right" vertical="top" wrapText="1"/>
    </xf>
    <xf numFmtId="0" fontId="3" fillId="0" borderId="7" xfId="0" applyFont="1" applyBorder="1" applyAlignment="1">
      <alignment horizontal="right" vertical="top" wrapText="1"/>
    </xf>
    <xf numFmtId="0" fontId="3" fillId="0" borderId="3" xfId="0" applyFont="1" applyBorder="1" applyAlignment="1">
      <alignment horizontal="right" vertical="top" wrapText="1"/>
    </xf>
    <xf numFmtId="0" fontId="2" fillId="0" borderId="6" xfId="0" applyFont="1" applyBorder="1" applyAlignment="1">
      <alignment horizontal="right" vertical="top" wrapText="1"/>
    </xf>
    <xf numFmtId="0" fontId="2" fillId="0" borderId="7" xfId="0" applyFont="1" applyBorder="1" applyAlignment="1">
      <alignment horizontal="right" vertical="top" wrapText="1"/>
    </xf>
    <xf numFmtId="0" fontId="2" fillId="0" borderId="3" xfId="0" applyFont="1" applyBorder="1" applyAlignment="1">
      <alignment horizontal="right" vertical="top" wrapText="1"/>
    </xf>
    <xf numFmtId="0" fontId="8" fillId="9" borderId="6" xfId="0" applyFont="1" applyFill="1" applyBorder="1" applyAlignment="1">
      <alignment vertical="top" wrapText="1"/>
    </xf>
    <xf numFmtId="0" fontId="8" fillId="9" borderId="7" xfId="0" applyFont="1" applyFill="1" applyBorder="1" applyAlignment="1">
      <alignment vertical="top" wrapText="1"/>
    </xf>
    <xf numFmtId="0" fontId="8" fillId="9" borderId="3" xfId="0" applyFont="1" applyFill="1" applyBorder="1" applyAlignment="1">
      <alignment vertical="top" wrapText="1"/>
    </xf>
    <xf numFmtId="0" fontId="7" fillId="8" borderId="6" xfId="0" applyFont="1" applyFill="1" applyBorder="1" applyAlignment="1">
      <alignment horizontal="center" vertical="top" wrapText="1"/>
    </xf>
    <xf numFmtId="0" fontId="7" fillId="8" borderId="7" xfId="0" applyFont="1" applyFill="1" applyBorder="1" applyAlignment="1">
      <alignment horizontal="center" vertical="top" wrapText="1"/>
    </xf>
    <xf numFmtId="0" fontId="7" fillId="8" borderId="3" xfId="0" applyFont="1" applyFill="1" applyBorder="1" applyAlignment="1">
      <alignment horizontal="center" vertical="top" wrapText="1"/>
    </xf>
    <xf numFmtId="0" fontId="8" fillId="9" borderId="6" xfId="0" applyFont="1" applyFill="1" applyBorder="1" applyAlignment="1">
      <alignment horizontal="center" vertical="top" wrapText="1"/>
    </xf>
    <xf numFmtId="0" fontId="8" fillId="9" borderId="7" xfId="0" applyFont="1" applyFill="1" applyBorder="1" applyAlignment="1">
      <alignment horizontal="center" vertical="top" wrapText="1"/>
    </xf>
    <xf numFmtId="0" fontId="8" fillId="9" borderId="3" xfId="0" applyFont="1" applyFill="1" applyBorder="1" applyAlignment="1">
      <alignment horizontal="center" vertical="top" wrapText="1"/>
    </xf>
    <xf numFmtId="0" fontId="7" fillId="8" borderId="6" xfId="0" applyFont="1" applyFill="1" applyBorder="1" applyAlignment="1">
      <alignment horizontal="center" vertical="top"/>
    </xf>
    <xf numFmtId="0" fontId="7" fillId="8" borderId="7" xfId="0" applyFont="1" applyFill="1" applyBorder="1" applyAlignment="1">
      <alignment horizontal="center" vertical="top"/>
    </xf>
    <xf numFmtId="0" fontId="7" fillId="8" borderId="3" xfId="0" applyFont="1" applyFill="1" applyBorder="1" applyAlignment="1">
      <alignment horizontal="center" vertical="top"/>
    </xf>
    <xf numFmtId="0" fontId="8" fillId="9" borderId="6" xfId="0" applyFont="1" applyFill="1" applyBorder="1" applyAlignment="1">
      <alignment horizontal="center" vertical="top"/>
    </xf>
    <xf numFmtId="0" fontId="8" fillId="9" borderId="7" xfId="0" applyFont="1" applyFill="1" applyBorder="1" applyAlignment="1">
      <alignment horizontal="center" vertical="top"/>
    </xf>
    <xf numFmtId="0" fontId="8" fillId="9" borderId="3" xfId="0" applyFont="1" applyFill="1" applyBorder="1" applyAlignment="1">
      <alignment horizontal="center" vertical="top"/>
    </xf>
    <xf numFmtId="0" fontId="2" fillId="5" borderId="6" xfId="0" applyFont="1" applyFill="1" applyBorder="1" applyAlignment="1">
      <alignment horizontal="center" vertical="top" wrapText="1"/>
    </xf>
    <xf numFmtId="0" fontId="2" fillId="5" borderId="3" xfId="0" applyFont="1" applyFill="1" applyBorder="1" applyAlignment="1">
      <alignment horizontal="center" vertical="top" wrapText="1"/>
    </xf>
    <xf numFmtId="0" fontId="8" fillId="7" borderId="6" xfId="0" applyFont="1" applyFill="1" applyBorder="1" applyAlignment="1">
      <alignment horizontal="center" vertical="top" wrapText="1"/>
    </xf>
    <xf numFmtId="0" fontId="8" fillId="7" borderId="3" xfId="0" applyFont="1" applyFill="1" applyBorder="1" applyAlignment="1">
      <alignment horizontal="center" vertical="top" wrapText="1"/>
    </xf>
  </cellXfs>
  <cellStyles count="1">
    <cellStyle name="Įprastas" xfId="0" builtinId="0"/>
  </cellStyles>
  <dxfs count="0"/>
  <tableStyles count="0" defaultTableStyle="TableStyleMedium2" defaultPivotStyle="PivotStyleLight16"/>
  <colors>
    <mruColors>
      <color rgb="FFF2F1F0"/>
      <color rgb="FF44BBA4"/>
      <color rgb="FF7E47FF"/>
      <color rgb="FFCCD3FF"/>
      <color rgb="FF390A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90A6F"/>
  </sheetPr>
  <dimension ref="A1:N34"/>
  <sheetViews>
    <sheetView tabSelected="1" zoomScaleNormal="100" workbookViewId="0">
      <pane ySplit="4" topLeftCell="A5" activePane="bottomLeft" state="frozen"/>
      <selection activeCell="B1" sqref="B1"/>
      <selection pane="bottomLeft" activeCell="A5" sqref="A5"/>
    </sheetView>
  </sheetViews>
  <sheetFormatPr defaultColWidth="8.6640625" defaultRowHeight="10.199999999999999" x14ac:dyDescent="0.3"/>
  <cols>
    <col min="1" max="1" width="6.88671875" style="1" customWidth="1"/>
    <col min="2" max="2" width="23.6640625" style="1" customWidth="1"/>
    <col min="3" max="3" width="13" style="1" customWidth="1"/>
    <col min="4" max="4" width="19" style="1" customWidth="1"/>
    <col min="5" max="5" width="14.109375" style="1" customWidth="1"/>
    <col min="6" max="6" width="11.88671875" style="1" customWidth="1"/>
    <col min="7" max="7" width="12.44140625" style="1" customWidth="1"/>
    <col min="8" max="8" width="11.88671875" style="1" customWidth="1"/>
    <col min="9" max="9" width="13.5546875" style="1" customWidth="1"/>
    <col min="10" max="10" width="18.109375" style="1" customWidth="1"/>
    <col min="11" max="11" width="36.33203125" style="1" customWidth="1"/>
    <col min="12" max="12" width="24.5546875" style="1" customWidth="1"/>
    <col min="13" max="16384" width="8.6640625" style="1"/>
  </cols>
  <sheetData>
    <row r="1" spans="1:14" ht="12" customHeight="1" x14ac:dyDescent="0.3">
      <c r="A1" s="45" t="s">
        <v>93</v>
      </c>
      <c r="B1" s="46"/>
      <c r="C1" s="46"/>
      <c r="D1" s="46"/>
      <c r="E1" s="46"/>
      <c r="F1" s="46"/>
      <c r="G1" s="46"/>
      <c r="H1" s="46"/>
      <c r="I1" s="46"/>
      <c r="J1" s="46"/>
      <c r="K1" s="46"/>
      <c r="L1" s="47"/>
    </row>
    <row r="2" spans="1:14" ht="7.5" customHeight="1" thickBot="1" x14ac:dyDescent="0.35">
      <c r="A2" s="48"/>
      <c r="B2" s="49"/>
      <c r="C2" s="49"/>
      <c r="D2" s="49"/>
      <c r="E2" s="49"/>
      <c r="F2" s="49"/>
      <c r="G2" s="49"/>
      <c r="H2" s="49"/>
      <c r="I2" s="49"/>
      <c r="J2" s="49"/>
      <c r="K2" s="49"/>
      <c r="L2" s="50"/>
    </row>
    <row r="3" spans="1:14" ht="104.25" customHeight="1" thickBot="1" x14ac:dyDescent="0.35">
      <c r="A3" s="13" t="s">
        <v>0</v>
      </c>
      <c r="B3" s="14" t="s">
        <v>64</v>
      </c>
      <c r="C3" s="14" t="s">
        <v>65</v>
      </c>
      <c r="D3" s="14" t="s">
        <v>67</v>
      </c>
      <c r="E3" s="14" t="s">
        <v>1</v>
      </c>
      <c r="F3" s="15" t="s">
        <v>2</v>
      </c>
      <c r="G3" s="15" t="s">
        <v>3</v>
      </c>
      <c r="H3" s="15" t="s">
        <v>4</v>
      </c>
      <c r="I3" s="15" t="s">
        <v>57</v>
      </c>
      <c r="J3" s="16" t="s">
        <v>94</v>
      </c>
      <c r="K3" s="14" t="s">
        <v>66</v>
      </c>
      <c r="L3" s="16" t="s">
        <v>58</v>
      </c>
    </row>
    <row r="4" spans="1:14" ht="15.75" customHeight="1" thickBot="1" x14ac:dyDescent="0.35">
      <c r="A4" s="21">
        <v>1</v>
      </c>
      <c r="B4" s="17">
        <v>2</v>
      </c>
      <c r="C4" s="17">
        <v>3</v>
      </c>
      <c r="D4" s="17">
        <v>4</v>
      </c>
      <c r="E4" s="17">
        <v>5</v>
      </c>
      <c r="F4" s="17">
        <v>6</v>
      </c>
      <c r="G4" s="17">
        <v>7</v>
      </c>
      <c r="H4" s="17">
        <v>8</v>
      </c>
      <c r="I4" s="17">
        <v>9</v>
      </c>
      <c r="J4" s="17">
        <v>10</v>
      </c>
      <c r="K4" s="17">
        <v>11</v>
      </c>
      <c r="L4" s="17">
        <v>12</v>
      </c>
    </row>
    <row r="5" spans="1:14" ht="33.75" customHeight="1" thickBot="1" x14ac:dyDescent="0.35">
      <c r="A5" s="18" t="s">
        <v>5</v>
      </c>
      <c r="B5" s="51" t="s">
        <v>107</v>
      </c>
      <c r="C5" s="52"/>
      <c r="D5" s="52"/>
      <c r="E5" s="52"/>
      <c r="F5" s="52"/>
      <c r="G5" s="52"/>
      <c r="H5" s="52"/>
      <c r="I5" s="52"/>
      <c r="J5" s="52"/>
      <c r="K5" s="52"/>
      <c r="L5" s="53"/>
    </row>
    <row r="6" spans="1:14" ht="298.2" thickBot="1" x14ac:dyDescent="0.35">
      <c r="A6" s="2" t="s">
        <v>6</v>
      </c>
      <c r="B6" s="44" t="s">
        <v>105</v>
      </c>
      <c r="C6" s="37"/>
      <c r="D6" s="5" t="s">
        <v>95</v>
      </c>
      <c r="E6" s="6">
        <v>5</v>
      </c>
      <c r="F6" s="37"/>
      <c r="G6" s="37"/>
      <c r="H6" s="37"/>
      <c r="I6" s="37"/>
      <c r="J6" s="37"/>
      <c r="K6" s="37"/>
      <c r="L6" s="37"/>
      <c r="N6" s="41"/>
    </row>
    <row r="7" spans="1:14" ht="47.25" customHeight="1" thickBot="1" x14ac:dyDescent="0.35">
      <c r="A7" s="2" t="s">
        <v>7</v>
      </c>
      <c r="B7" s="38"/>
      <c r="C7" s="42" t="s">
        <v>99</v>
      </c>
      <c r="D7" s="37"/>
      <c r="E7" s="4"/>
      <c r="F7" s="5">
        <f>'Išlaidos darbuotojams'!G9</f>
        <v>956.16</v>
      </c>
      <c r="G7" s="5">
        <f>'Išlaidos investicijoms'!D8</f>
        <v>0</v>
      </c>
      <c r="H7" s="5">
        <f>'Išlaidos medžiagoms'!E8</f>
        <v>0</v>
      </c>
      <c r="I7" s="5">
        <f>'Išlaidos paslaugoms'!C8</f>
        <v>0</v>
      </c>
      <c r="J7" s="5">
        <f>0.05*(F7+G7+H7+I7)</f>
        <v>47.808</v>
      </c>
      <c r="K7" s="5">
        <f>SUM(F7:J7)</f>
        <v>1003.968</v>
      </c>
      <c r="L7" s="39"/>
    </row>
    <row r="8" spans="1:14" ht="56.25" customHeight="1" thickBot="1" x14ac:dyDescent="0.35">
      <c r="A8" s="2" t="s">
        <v>8</v>
      </c>
      <c r="B8" s="38"/>
      <c r="C8" s="42" t="s">
        <v>100</v>
      </c>
      <c r="D8" s="37"/>
      <c r="E8" s="4"/>
      <c r="F8" s="5">
        <f>'Išlaidos darbuotojams'!G14</f>
        <v>1215.96</v>
      </c>
      <c r="G8" s="5">
        <f>'Išlaidos investicijoms'!D12</f>
        <v>0</v>
      </c>
      <c r="H8" s="5">
        <f>'Išlaidos medžiagoms'!E12</f>
        <v>0</v>
      </c>
      <c r="I8" s="5">
        <f>'Išlaidos paslaugoms'!C12</f>
        <v>0</v>
      </c>
      <c r="J8" s="5">
        <f>0.05*(F8+G8+H8+I8)</f>
        <v>60.798000000000002</v>
      </c>
      <c r="K8" s="5">
        <f>SUM(F8:J8)</f>
        <v>1276.758</v>
      </c>
      <c r="L8" s="39"/>
    </row>
    <row r="9" spans="1:14" ht="10.8" thickBot="1" x14ac:dyDescent="0.35">
      <c r="A9" s="2" t="s">
        <v>9</v>
      </c>
      <c r="B9" s="38"/>
      <c r="C9" s="5" t="s">
        <v>9</v>
      </c>
      <c r="D9" s="37"/>
      <c r="E9" s="4"/>
      <c r="F9" s="9"/>
      <c r="G9" s="5"/>
      <c r="H9" s="5"/>
      <c r="I9" s="5"/>
      <c r="J9" s="5"/>
      <c r="K9" s="5"/>
      <c r="L9" s="39"/>
    </row>
    <row r="10" spans="1:14" ht="12.6" customHeight="1" thickBot="1" x14ac:dyDescent="0.35">
      <c r="A10" s="2"/>
      <c r="B10" s="54" t="s">
        <v>68</v>
      </c>
      <c r="C10" s="55"/>
      <c r="D10" s="55"/>
      <c r="E10" s="55"/>
      <c r="F10" s="55"/>
      <c r="G10" s="55"/>
      <c r="H10" s="55"/>
      <c r="I10" s="55"/>
      <c r="J10" s="55"/>
      <c r="K10" s="56"/>
      <c r="L10" s="5">
        <f>SUM(K7:K8)*E6</f>
        <v>11403.630000000001</v>
      </c>
    </row>
    <row r="11" spans="1:14" ht="27" customHeight="1" thickBot="1" x14ac:dyDescent="0.35">
      <c r="A11" s="2" t="s">
        <v>10</v>
      </c>
      <c r="B11" s="3" t="s">
        <v>16</v>
      </c>
      <c r="C11" s="4"/>
      <c r="D11" s="5"/>
      <c r="E11" s="6">
        <v>0</v>
      </c>
      <c r="F11" s="4"/>
      <c r="G11" s="4"/>
      <c r="H11" s="4"/>
      <c r="I11" s="4"/>
      <c r="J11" s="4"/>
      <c r="K11" s="4"/>
      <c r="L11" s="37"/>
    </row>
    <row r="12" spans="1:14" ht="23.25" customHeight="1" thickBot="1" x14ac:dyDescent="0.35">
      <c r="A12" s="2" t="s">
        <v>11</v>
      </c>
      <c r="B12" s="7"/>
      <c r="C12" s="6" t="s">
        <v>12</v>
      </c>
      <c r="D12" s="4"/>
      <c r="E12" s="4"/>
      <c r="F12" s="5">
        <f>'Išlaidos darbuotojams'!G21</f>
        <v>0</v>
      </c>
      <c r="G12" s="5">
        <f>'Išlaidos investicijoms'!D19</f>
        <v>0</v>
      </c>
      <c r="H12" s="5">
        <f>'Išlaidos medžiagoms'!E19</f>
        <v>0</v>
      </c>
      <c r="I12" s="5">
        <f>'Išlaidos medžiagoms'!E19</f>
        <v>0</v>
      </c>
      <c r="J12" s="5">
        <f>0.05*(F12+G12+H12+I12)</f>
        <v>0</v>
      </c>
      <c r="K12" s="5">
        <f>SUM(F12:J12)</f>
        <v>0</v>
      </c>
      <c r="L12" s="39"/>
    </row>
    <row r="13" spans="1:14" ht="10.8" thickBot="1" x14ac:dyDescent="0.35">
      <c r="A13" s="2" t="s">
        <v>13</v>
      </c>
      <c r="B13" s="7"/>
      <c r="C13" s="6" t="s">
        <v>14</v>
      </c>
      <c r="D13" s="4"/>
      <c r="E13" s="4"/>
      <c r="F13" s="5">
        <f>'Išlaidos darbuotojams'!G26</f>
        <v>0</v>
      </c>
      <c r="G13" s="5">
        <f>'Išlaidos investicijoms'!D23</f>
        <v>0</v>
      </c>
      <c r="H13" s="5">
        <f>'Išlaidos medžiagoms'!E23</f>
        <v>0</v>
      </c>
      <c r="I13" s="5">
        <f>'Išlaidos medžiagoms'!E23</f>
        <v>0</v>
      </c>
      <c r="J13" s="5">
        <f>0.05*(F13+G13+H13+I13)</f>
        <v>0</v>
      </c>
      <c r="K13" s="5">
        <f>SUM(F13:J13)</f>
        <v>0</v>
      </c>
      <c r="L13" s="39"/>
    </row>
    <row r="14" spans="1:14" ht="10.8" thickBot="1" x14ac:dyDescent="0.35">
      <c r="A14" s="2" t="s">
        <v>9</v>
      </c>
      <c r="B14" s="7"/>
      <c r="C14" s="6" t="s">
        <v>49</v>
      </c>
      <c r="D14" s="4"/>
      <c r="E14" s="4"/>
      <c r="F14" s="9"/>
      <c r="G14" s="5"/>
      <c r="H14" s="5"/>
      <c r="I14" s="5"/>
      <c r="J14" s="5"/>
      <c r="K14" s="5"/>
      <c r="L14" s="37"/>
    </row>
    <row r="15" spans="1:14" ht="10.8" thickBot="1" x14ac:dyDescent="0.35">
      <c r="A15" s="2"/>
      <c r="B15" s="54" t="s">
        <v>69</v>
      </c>
      <c r="C15" s="55"/>
      <c r="D15" s="55"/>
      <c r="E15" s="55"/>
      <c r="F15" s="55"/>
      <c r="G15" s="55"/>
      <c r="H15" s="55"/>
      <c r="I15" s="55"/>
      <c r="J15" s="55"/>
      <c r="K15" s="56"/>
      <c r="L15" s="10">
        <f>SUM(K12:K13)*E11</f>
        <v>0</v>
      </c>
    </row>
    <row r="16" spans="1:14" ht="10.8" thickBot="1" x14ac:dyDescent="0.35">
      <c r="A16" s="2"/>
      <c r="B16" s="5" t="s">
        <v>9</v>
      </c>
      <c r="C16" s="5"/>
      <c r="D16" s="5"/>
      <c r="E16" s="5"/>
      <c r="F16" s="5"/>
      <c r="G16" s="5"/>
      <c r="H16" s="5"/>
      <c r="I16" s="5"/>
      <c r="J16" s="5"/>
      <c r="K16" s="5"/>
      <c r="L16" s="5" t="s">
        <v>9</v>
      </c>
    </row>
    <row r="17" spans="1:12" ht="12" customHeight="1" thickBot="1" x14ac:dyDescent="0.35">
      <c r="A17" s="2"/>
      <c r="B17" s="57" t="s">
        <v>70</v>
      </c>
      <c r="C17" s="58"/>
      <c r="D17" s="58"/>
      <c r="E17" s="58"/>
      <c r="F17" s="58"/>
      <c r="G17" s="58"/>
      <c r="H17" s="58"/>
      <c r="I17" s="58"/>
      <c r="J17" s="58"/>
      <c r="K17" s="59"/>
      <c r="L17" s="11">
        <f>SUM(L10,L15)</f>
        <v>11403.630000000001</v>
      </c>
    </row>
    <row r="18" spans="1:12" s="20" customFormat="1" ht="36.6" customHeight="1" thickBot="1" x14ac:dyDescent="0.35">
      <c r="A18" s="19" t="s">
        <v>50</v>
      </c>
      <c r="B18" s="60" t="s">
        <v>108</v>
      </c>
      <c r="C18" s="61"/>
      <c r="D18" s="61"/>
      <c r="E18" s="61"/>
      <c r="F18" s="61"/>
      <c r="G18" s="61"/>
      <c r="H18" s="61"/>
      <c r="I18" s="61"/>
      <c r="J18" s="61"/>
      <c r="K18" s="61"/>
      <c r="L18" s="62"/>
    </row>
    <row r="19" spans="1:12" ht="186" thickBot="1" x14ac:dyDescent="0.35">
      <c r="A19" s="2" t="s">
        <v>51</v>
      </c>
      <c r="B19" s="44" t="s">
        <v>106</v>
      </c>
      <c r="C19" s="37"/>
      <c r="D19" s="5" t="s">
        <v>95</v>
      </c>
      <c r="E19" s="6">
        <v>5</v>
      </c>
      <c r="F19" s="4"/>
      <c r="G19" s="4"/>
      <c r="H19" s="4"/>
      <c r="I19" s="4"/>
      <c r="J19" s="4"/>
      <c r="K19" s="4"/>
      <c r="L19" s="4"/>
    </row>
    <row r="20" spans="1:12" ht="143.4" thickBot="1" x14ac:dyDescent="0.35">
      <c r="A20" s="2" t="s">
        <v>52</v>
      </c>
      <c r="B20" s="7"/>
      <c r="C20" s="9" t="s">
        <v>101</v>
      </c>
      <c r="D20" s="4"/>
      <c r="E20" s="4"/>
      <c r="F20" s="5">
        <f>'Išlaidos darbuotojams'!G40</f>
        <v>0</v>
      </c>
      <c r="G20" s="5">
        <f>'Išlaidos investicijoms'!D37</f>
        <v>0</v>
      </c>
      <c r="H20" s="5">
        <f>'Išlaidos medžiagoms'!E40</f>
        <v>0</v>
      </c>
      <c r="I20" s="5">
        <f>'Išlaidos paslaugoms'!C39</f>
        <v>0</v>
      </c>
      <c r="J20" s="5">
        <f>0.05*(F20+G20+H20+I20)</f>
        <v>0</v>
      </c>
      <c r="K20" s="5">
        <f>SUM(F20:J20)</f>
        <v>0</v>
      </c>
      <c r="L20" s="4"/>
    </row>
    <row r="21" spans="1:12" ht="102.6" thickBot="1" x14ac:dyDescent="0.35">
      <c r="A21" s="2" t="s">
        <v>53</v>
      </c>
      <c r="B21" s="7"/>
      <c r="C21" s="9" t="s">
        <v>102</v>
      </c>
      <c r="D21" s="4"/>
      <c r="E21" s="4"/>
      <c r="F21" s="5">
        <f>'Išlaidos darbuotojams'!G45</f>
        <v>0</v>
      </c>
      <c r="G21" s="5">
        <f>'Išlaidos investicijoms'!D41</f>
        <v>0</v>
      </c>
      <c r="H21" s="5">
        <f>'Išlaidos medžiagoms'!E44</f>
        <v>0</v>
      </c>
      <c r="I21" s="5">
        <f>'Išlaidos paslaugoms'!C43</f>
        <v>0</v>
      </c>
      <c r="J21" s="5">
        <f>0.05*(F21+G21+H21+I21)</f>
        <v>0</v>
      </c>
      <c r="K21" s="5">
        <f>SUM(F21:J21)</f>
        <v>0</v>
      </c>
      <c r="L21" s="4"/>
    </row>
    <row r="22" spans="1:12" ht="10.8" thickBot="1" x14ac:dyDescent="0.35">
      <c r="A22" s="2" t="s">
        <v>9</v>
      </c>
      <c r="B22" s="7"/>
      <c r="C22" s="6" t="s">
        <v>9</v>
      </c>
      <c r="D22" s="4"/>
      <c r="E22" s="4"/>
      <c r="F22" s="9"/>
      <c r="G22" s="5"/>
      <c r="H22" s="5"/>
      <c r="I22" s="5"/>
      <c r="J22" s="5"/>
      <c r="K22" s="5"/>
      <c r="L22" s="4"/>
    </row>
    <row r="23" spans="1:12" ht="18.899999999999999" customHeight="1" thickBot="1" x14ac:dyDescent="0.35">
      <c r="A23" s="2"/>
      <c r="B23" s="54" t="s">
        <v>68</v>
      </c>
      <c r="C23" s="55"/>
      <c r="D23" s="55"/>
      <c r="E23" s="55"/>
      <c r="F23" s="55"/>
      <c r="G23" s="55"/>
      <c r="H23" s="55"/>
      <c r="I23" s="55"/>
      <c r="J23" s="55"/>
      <c r="K23" s="56"/>
      <c r="L23" s="10">
        <f>SUM(K20:K21)*E19</f>
        <v>0</v>
      </c>
    </row>
    <row r="24" spans="1:12" ht="30.6" customHeight="1" thickBot="1" x14ac:dyDescent="0.35">
      <c r="A24" s="2" t="s">
        <v>54</v>
      </c>
      <c r="B24" s="3" t="s">
        <v>16</v>
      </c>
      <c r="C24" s="37"/>
      <c r="D24" s="5"/>
      <c r="E24" s="6">
        <v>0</v>
      </c>
      <c r="F24" s="37"/>
      <c r="G24" s="37"/>
      <c r="H24" s="37"/>
      <c r="I24" s="37"/>
      <c r="J24" s="37"/>
      <c r="K24" s="37"/>
      <c r="L24" s="37"/>
    </row>
    <row r="25" spans="1:12" ht="10.8" thickBot="1" x14ac:dyDescent="0.35">
      <c r="A25" s="2" t="s">
        <v>55</v>
      </c>
      <c r="B25" s="38"/>
      <c r="C25" s="6" t="s">
        <v>12</v>
      </c>
      <c r="D25" s="37"/>
      <c r="E25" s="37"/>
      <c r="F25" s="5">
        <f>'Išlaidos darbuotojams'!G52</f>
        <v>0</v>
      </c>
      <c r="G25" s="5">
        <f>'Išlaidos investicijoms'!D48</f>
        <v>0</v>
      </c>
      <c r="H25" s="5">
        <f>'Išlaidos medžiagoms'!E51</f>
        <v>0</v>
      </c>
      <c r="I25" s="5">
        <f>'Išlaidos paslaugoms'!C50</f>
        <v>0</v>
      </c>
      <c r="J25" s="5">
        <f>0.05*(F25+G25+H25+I25)</f>
        <v>0</v>
      </c>
      <c r="K25" s="5">
        <f>SUM(F25:J25)</f>
        <v>0</v>
      </c>
      <c r="L25" s="37"/>
    </row>
    <row r="26" spans="1:12" ht="10.8" thickBot="1" x14ac:dyDescent="0.35">
      <c r="A26" s="2" t="s">
        <v>56</v>
      </c>
      <c r="B26" s="38"/>
      <c r="C26" s="6" t="s">
        <v>14</v>
      </c>
      <c r="D26" s="37"/>
      <c r="E26" s="37"/>
      <c r="F26" s="5">
        <f>'Išlaidos darbuotojams'!G57</f>
        <v>0</v>
      </c>
      <c r="G26" s="5">
        <f>'Išlaidos investicijoms'!D52</f>
        <v>0</v>
      </c>
      <c r="H26" s="5">
        <f>'Išlaidos medžiagoms'!E55</f>
        <v>0</v>
      </c>
      <c r="I26" s="5">
        <f>'Išlaidos paslaugoms'!C54</f>
        <v>0</v>
      </c>
      <c r="J26" s="5">
        <f>0.05*(F26+G26+H26+I26)</f>
        <v>0</v>
      </c>
      <c r="K26" s="5">
        <f>SUM(F26:J26)</f>
        <v>0</v>
      </c>
      <c r="L26" s="37"/>
    </row>
    <row r="27" spans="1:12" ht="10.8" thickBot="1" x14ac:dyDescent="0.35">
      <c r="A27" s="2" t="s">
        <v>9</v>
      </c>
      <c r="B27" s="38"/>
      <c r="C27" s="6" t="s">
        <v>9</v>
      </c>
      <c r="D27" s="37"/>
      <c r="E27" s="37"/>
      <c r="F27" s="9"/>
      <c r="G27" s="5"/>
      <c r="H27" s="5"/>
      <c r="I27" s="5"/>
      <c r="J27" s="5"/>
      <c r="K27" s="5"/>
      <c r="L27" s="37"/>
    </row>
    <row r="28" spans="1:12" ht="10.8" thickBot="1" x14ac:dyDescent="0.35">
      <c r="A28" s="2"/>
      <c r="B28" s="54" t="s">
        <v>69</v>
      </c>
      <c r="C28" s="55"/>
      <c r="D28" s="55"/>
      <c r="E28" s="55"/>
      <c r="F28" s="55"/>
      <c r="G28" s="55"/>
      <c r="H28" s="55"/>
      <c r="I28" s="55"/>
      <c r="J28" s="55"/>
      <c r="K28" s="56"/>
      <c r="L28" s="10">
        <f>SUM(K25:K26)*E24</f>
        <v>0</v>
      </c>
    </row>
    <row r="29" spans="1:12" ht="12" customHeight="1" thickBot="1" x14ac:dyDescent="0.35">
      <c r="A29" s="2"/>
      <c r="B29" s="5" t="s">
        <v>9</v>
      </c>
      <c r="C29" s="5"/>
      <c r="D29" s="5"/>
      <c r="E29" s="5"/>
      <c r="F29" s="5"/>
      <c r="G29" s="5"/>
      <c r="H29" s="5"/>
      <c r="I29" s="5"/>
      <c r="J29" s="5"/>
      <c r="K29" s="5"/>
      <c r="L29" s="5"/>
    </row>
    <row r="30" spans="1:12" ht="12" customHeight="1" thickBot="1" x14ac:dyDescent="0.35">
      <c r="A30" s="2"/>
      <c r="B30" s="57" t="s">
        <v>71</v>
      </c>
      <c r="C30" s="58"/>
      <c r="D30" s="58"/>
      <c r="E30" s="58"/>
      <c r="F30" s="58"/>
      <c r="G30" s="58"/>
      <c r="H30" s="58"/>
      <c r="I30" s="58"/>
      <c r="J30" s="58"/>
      <c r="K30" s="59"/>
      <c r="L30" s="11">
        <f>SUM(L23,L28)</f>
        <v>0</v>
      </c>
    </row>
    <row r="31" spans="1:12" ht="10.8" thickBot="1" x14ac:dyDescent="0.35">
      <c r="A31" s="2"/>
      <c r="B31" s="57" t="s">
        <v>72</v>
      </c>
      <c r="C31" s="58"/>
      <c r="D31" s="58"/>
      <c r="E31" s="58"/>
      <c r="F31" s="58"/>
      <c r="G31" s="58"/>
      <c r="H31" s="58"/>
      <c r="I31" s="58"/>
      <c r="J31" s="58"/>
      <c r="K31" s="59"/>
      <c r="L31" s="22">
        <f>+L30-L17</f>
        <v>-11403.630000000001</v>
      </c>
    </row>
    <row r="34" spans="2:2" ht="13.8" x14ac:dyDescent="0.3">
      <c r="B34" s="43" t="s">
        <v>104</v>
      </c>
    </row>
  </sheetData>
  <mergeCells count="10">
    <mergeCell ref="A1:L2"/>
    <mergeCell ref="B5:L5"/>
    <mergeCell ref="B10:K10"/>
    <mergeCell ref="B31:K31"/>
    <mergeCell ref="B15:K15"/>
    <mergeCell ref="B17:K17"/>
    <mergeCell ref="B18:L18"/>
    <mergeCell ref="B23:K23"/>
    <mergeCell ref="B28:K28"/>
    <mergeCell ref="B30:K30"/>
  </mergeCells>
  <pageMargins left="0" right="0" top="0.19685039370078741" bottom="0.19685039370078741" header="0.31496062992125984" footer="0.31496062992125984"/>
  <pageSetup paperSize="9" orientation="landscape" r:id="rId1"/>
  <ignoredErrors>
    <ignoredError sqref="A5 A1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E47FF"/>
  </sheetPr>
  <dimension ref="A1:G58"/>
  <sheetViews>
    <sheetView zoomScale="85" zoomScaleNormal="85" workbookViewId="0">
      <selection activeCell="B6" sqref="B6"/>
    </sheetView>
  </sheetViews>
  <sheetFormatPr defaultColWidth="8.6640625" defaultRowHeight="10.199999999999999" x14ac:dyDescent="0.3"/>
  <cols>
    <col min="1" max="1" width="30.6640625" style="1" customWidth="1"/>
    <col min="2" max="2" width="12.88671875" style="1" customWidth="1"/>
    <col min="3" max="3" width="11.109375" style="1" customWidth="1"/>
    <col min="4" max="4" width="26.5546875" style="1" customWidth="1"/>
    <col min="5" max="5" width="25" style="1" customWidth="1"/>
    <col min="6" max="6" width="10.6640625" style="1" bestFit="1" customWidth="1"/>
    <col min="7" max="7" width="13.88671875" style="1" customWidth="1"/>
    <col min="8" max="16384" width="8.6640625" style="1"/>
  </cols>
  <sheetData>
    <row r="1" spans="1:7" ht="18" customHeight="1" thickBot="1" x14ac:dyDescent="0.35">
      <c r="A1" s="63" t="s">
        <v>73</v>
      </c>
      <c r="B1" s="64"/>
      <c r="C1" s="64"/>
      <c r="D1" s="64"/>
      <c r="E1" s="64"/>
      <c r="F1" s="64"/>
      <c r="G1" s="65"/>
    </row>
    <row r="2" spans="1:7" ht="57.75" customHeight="1" thickBot="1" x14ac:dyDescent="0.35">
      <c r="A2" s="29" t="s">
        <v>84</v>
      </c>
      <c r="B2" s="30" t="s">
        <v>17</v>
      </c>
      <c r="C2" s="30" t="s">
        <v>18</v>
      </c>
      <c r="D2" s="30" t="s">
        <v>75</v>
      </c>
      <c r="E2" s="30" t="s">
        <v>76</v>
      </c>
      <c r="F2" s="30" t="s">
        <v>19</v>
      </c>
      <c r="G2" s="30" t="s">
        <v>77</v>
      </c>
    </row>
    <row r="3" spans="1:7" ht="10.8" thickBot="1" x14ac:dyDescent="0.35">
      <c r="A3" s="31">
        <v>1</v>
      </c>
      <c r="B3" s="32">
        <v>2</v>
      </c>
      <c r="C3" s="31">
        <v>3</v>
      </c>
      <c r="D3" s="32">
        <v>4</v>
      </c>
      <c r="E3" s="31">
        <v>5</v>
      </c>
      <c r="F3" s="32">
        <v>6</v>
      </c>
      <c r="G3" s="31">
        <v>7</v>
      </c>
    </row>
    <row r="4" spans="1:7" ht="30" customHeight="1" thickBot="1" x14ac:dyDescent="0.35">
      <c r="A4" s="23" t="str">
        <f>'PI skaičiuoklė'!B6</f>
        <v>Teisės akto 211 punkte nustatyta, kad šilumos tiekėjai, reguliuojami nepriklausomi šilumos gamintojai ir bendri šilumos ir elektros energijos gamintojai, kurie per metus reguliuojamajai energetikos veiklai suvartoja 50 GWh gamtinių dujų ar daugiau (toliau – energetikos įmonės, energijai gaminti naudojančios gamtines dujas), vadovaudamiesi Lietuvos Respublikos energijos išteklių rinkos įstatymo 23 straipsnio 2 dalimi, gamtines dujas įsigyti ne biržoje gali Taisyklių 43.11 papunktyje nurodytomis sąlygomis arba esant bent vienai iš toliau nurodytų sąlygų&lt;...&gt;
Energijos išteklių rinkos įstatymo 23 straipsnis nustato, kad įpareigotieji šilumos gamintojai privalo ne mažiau kaip 50 procentų gamtinių dujų įsigyti gamtinių dujų biržoje.</v>
      </c>
      <c r="B4" s="37"/>
      <c r="C4" s="40"/>
      <c r="D4" s="40"/>
      <c r="E4" s="40"/>
      <c r="F4" s="40"/>
      <c r="G4" s="40"/>
    </row>
    <row r="5" spans="1:7" ht="41.4" thickBot="1" x14ac:dyDescent="0.35">
      <c r="A5" s="8" t="str">
        <f>'PI skaičiuoklė'!C7</f>
        <v>Šilumos tiekėjui įsivertinti ekonominio naudingumo sąlygą ir pasitikrinti perkamų gamtinių dujų atitinkamo laikotarpio sandorio kainą biržoje.</v>
      </c>
      <c r="B5" s="4"/>
      <c r="C5" s="24"/>
      <c r="D5" s="24"/>
      <c r="E5" s="24"/>
      <c r="F5" s="24"/>
      <c r="G5" s="24"/>
    </row>
    <row r="6" spans="1:7" ht="21" thickBot="1" x14ac:dyDescent="0.35">
      <c r="A6" s="25"/>
      <c r="B6" s="9" t="s">
        <v>103</v>
      </c>
      <c r="C6" s="9">
        <v>1</v>
      </c>
      <c r="D6" s="9">
        <v>18.73</v>
      </c>
      <c r="E6" s="9">
        <v>2</v>
      </c>
      <c r="F6" s="9">
        <v>12</v>
      </c>
      <c r="G6" s="5">
        <f>+C6*D6*E6*F6</f>
        <v>449.52</v>
      </c>
    </row>
    <row r="7" spans="1:7" ht="31.2" thickBot="1" x14ac:dyDescent="0.35">
      <c r="A7" s="12"/>
      <c r="B7" s="5" t="s">
        <v>96</v>
      </c>
      <c r="C7" s="5">
        <v>1</v>
      </c>
      <c r="D7" s="5">
        <v>21.11</v>
      </c>
      <c r="E7" s="5">
        <v>2</v>
      </c>
      <c r="F7" s="5">
        <v>12</v>
      </c>
      <c r="G7" s="5">
        <f t="shared" ref="G7" si="0">+C7*D7*E7*F7</f>
        <v>506.64</v>
      </c>
    </row>
    <row r="8" spans="1:7" ht="10.8" thickBot="1" x14ac:dyDescent="0.35">
      <c r="A8" s="12"/>
      <c r="B8" s="5" t="s">
        <v>9</v>
      </c>
      <c r="C8" s="5"/>
      <c r="D8" s="5"/>
      <c r="E8" s="5"/>
      <c r="F8" s="5"/>
      <c r="G8" s="5"/>
    </row>
    <row r="9" spans="1:7" ht="14.1" customHeight="1" thickBot="1" x14ac:dyDescent="0.35">
      <c r="A9" s="54" t="s">
        <v>78</v>
      </c>
      <c r="B9" s="55"/>
      <c r="C9" s="55"/>
      <c r="D9" s="55"/>
      <c r="E9" s="55"/>
      <c r="F9" s="56"/>
      <c r="G9" s="5">
        <f>SUM(G6:G8)</f>
        <v>956.16</v>
      </c>
    </row>
    <row r="10" spans="1:7" ht="51.6" thickBot="1" x14ac:dyDescent="0.35">
      <c r="A10" s="8" t="str">
        <f>'PI skaičiuoklė'!C8</f>
        <v xml:space="preserve">Šilumos tiekėjui įvertinti, kokį gamtinių dujų kiekį privalomai reikia įsigyti gamtinių dujų biržoje (ne mažiau kaip 50 proc. viso reikalingo gamtinių dujų kiekio) </v>
      </c>
      <c r="B10" s="37"/>
      <c r="C10" s="37"/>
      <c r="D10" s="37"/>
      <c r="E10" s="37"/>
      <c r="F10" s="37"/>
      <c r="G10" s="37"/>
    </row>
    <row r="11" spans="1:7" ht="31.2" thickBot="1" x14ac:dyDescent="0.35">
      <c r="A11" s="25"/>
      <c r="B11" s="9" t="s">
        <v>97</v>
      </c>
      <c r="C11" s="9">
        <v>1</v>
      </c>
      <c r="D11" s="9">
        <v>21.11</v>
      </c>
      <c r="E11" s="9">
        <v>3</v>
      </c>
      <c r="F11" s="9">
        <v>12</v>
      </c>
      <c r="G11" s="5">
        <f>+C11*D11*E11*F11</f>
        <v>759.96</v>
      </c>
    </row>
    <row r="12" spans="1:7" ht="31.2" thickBot="1" x14ac:dyDescent="0.35">
      <c r="A12" s="12"/>
      <c r="B12" s="5" t="s">
        <v>98</v>
      </c>
      <c r="C12" s="5">
        <v>1</v>
      </c>
      <c r="D12" s="5">
        <v>19</v>
      </c>
      <c r="E12" s="5">
        <v>2</v>
      </c>
      <c r="F12" s="5">
        <v>12</v>
      </c>
      <c r="G12" s="5">
        <f t="shared" ref="G12" si="1">+C12*D12*E12*F12</f>
        <v>456</v>
      </c>
    </row>
    <row r="13" spans="1:7" ht="10.8" thickBot="1" x14ac:dyDescent="0.35">
      <c r="A13" s="12"/>
      <c r="B13" s="5" t="s">
        <v>9</v>
      </c>
      <c r="C13" s="5"/>
      <c r="D13" s="5"/>
      <c r="E13" s="5"/>
      <c r="F13" s="5"/>
      <c r="G13" s="5"/>
    </row>
    <row r="14" spans="1:7" ht="10.8" thickBot="1" x14ac:dyDescent="0.35">
      <c r="A14" s="54" t="s">
        <v>79</v>
      </c>
      <c r="B14" s="55"/>
      <c r="C14" s="55"/>
      <c r="D14" s="55"/>
      <c r="E14" s="55"/>
      <c r="F14" s="56"/>
      <c r="G14" s="5">
        <f>SUM(G11:G13)</f>
        <v>1215.96</v>
      </c>
    </row>
    <row r="15" spans="1:7" ht="10.8" thickBot="1" x14ac:dyDescent="0.35">
      <c r="A15" s="57" t="s">
        <v>80</v>
      </c>
      <c r="B15" s="58"/>
      <c r="C15" s="58"/>
      <c r="D15" s="58"/>
      <c r="E15" s="58"/>
      <c r="F15" s="59"/>
      <c r="G15" s="26">
        <f>SUM(G9,G14)</f>
        <v>2172.12</v>
      </c>
    </row>
    <row r="16" spans="1:7" ht="30" customHeight="1" thickBot="1" x14ac:dyDescent="0.35">
      <c r="A16" s="23" t="str">
        <f>'PI skaičiuoklė'!B11</f>
        <v>Straipsnis (-iai), punktas (-ai) ir įpareigojimas</v>
      </c>
      <c r="B16" s="37"/>
      <c r="C16" s="37"/>
      <c r="D16" s="37"/>
      <c r="E16" s="37"/>
      <c r="F16" s="37"/>
      <c r="G16" s="37"/>
    </row>
    <row r="17" spans="1:7" ht="10.8" thickBot="1" x14ac:dyDescent="0.35">
      <c r="A17" s="8" t="str">
        <f>'PI skaičiuoklė'!C12</f>
        <v>Veiksmas B1</v>
      </c>
      <c r="B17" s="37"/>
      <c r="C17" s="37"/>
      <c r="D17" s="37"/>
      <c r="E17" s="37"/>
      <c r="F17" s="37"/>
      <c r="G17" s="37"/>
    </row>
    <row r="18" spans="1:7" ht="10.8" thickBot="1" x14ac:dyDescent="0.35">
      <c r="A18" s="25"/>
      <c r="B18" s="5" t="s">
        <v>24</v>
      </c>
      <c r="C18" s="5">
        <v>0</v>
      </c>
      <c r="D18" s="5">
        <v>0</v>
      </c>
      <c r="E18" s="5">
        <v>0</v>
      </c>
      <c r="F18" s="5">
        <v>0</v>
      </c>
      <c r="G18" s="5">
        <f t="shared" ref="G18:G19" si="2">+C18*D18*E18*F18</f>
        <v>0</v>
      </c>
    </row>
    <row r="19" spans="1:7" ht="10.8" thickBot="1" x14ac:dyDescent="0.35">
      <c r="A19" s="12"/>
      <c r="B19" s="5" t="s">
        <v>25</v>
      </c>
      <c r="C19" s="5">
        <v>0</v>
      </c>
      <c r="D19" s="5">
        <v>0</v>
      </c>
      <c r="E19" s="5">
        <v>0</v>
      </c>
      <c r="F19" s="5">
        <v>0</v>
      </c>
      <c r="G19" s="5">
        <f t="shared" si="2"/>
        <v>0</v>
      </c>
    </row>
    <row r="20" spans="1:7" ht="10.8" thickBot="1" x14ac:dyDescent="0.35">
      <c r="A20" s="12"/>
      <c r="B20" s="5" t="s">
        <v>9</v>
      </c>
      <c r="C20" s="5"/>
      <c r="D20" s="5"/>
      <c r="E20" s="5"/>
      <c r="F20" s="5"/>
      <c r="G20" s="5"/>
    </row>
    <row r="21" spans="1:7" ht="10.8" thickBot="1" x14ac:dyDescent="0.35">
      <c r="A21" s="54" t="s">
        <v>81</v>
      </c>
      <c r="B21" s="55"/>
      <c r="C21" s="55"/>
      <c r="D21" s="55"/>
      <c r="E21" s="55"/>
      <c r="F21" s="56"/>
      <c r="G21" s="5">
        <f>SUM(G18:G20)</f>
        <v>0</v>
      </c>
    </row>
    <row r="22" spans="1:7" ht="10.8" thickBot="1" x14ac:dyDescent="0.35">
      <c r="A22" s="8" t="str">
        <f>'PI skaičiuoklė'!C13</f>
        <v>Veiksmas B2</v>
      </c>
      <c r="B22" s="37"/>
      <c r="C22" s="37"/>
      <c r="D22" s="37"/>
      <c r="E22" s="37"/>
      <c r="F22" s="37"/>
      <c r="G22" s="37"/>
    </row>
    <row r="23" spans="1:7" ht="10.8" thickBot="1" x14ac:dyDescent="0.35">
      <c r="A23" s="25"/>
      <c r="B23" s="5" t="s">
        <v>26</v>
      </c>
      <c r="C23" s="5">
        <v>0</v>
      </c>
      <c r="D23" s="5">
        <v>0</v>
      </c>
      <c r="E23" s="5">
        <v>0</v>
      </c>
      <c r="F23" s="5">
        <v>0</v>
      </c>
      <c r="G23" s="5">
        <f t="shared" ref="G23:G24" si="3">+C23*D23*E23*F23</f>
        <v>0</v>
      </c>
    </row>
    <row r="24" spans="1:7" ht="10.8" thickBot="1" x14ac:dyDescent="0.35">
      <c r="A24" s="12"/>
      <c r="B24" s="5" t="s">
        <v>27</v>
      </c>
      <c r="C24" s="5">
        <v>0</v>
      </c>
      <c r="D24" s="5">
        <v>0</v>
      </c>
      <c r="E24" s="5">
        <v>0</v>
      </c>
      <c r="F24" s="5">
        <v>0</v>
      </c>
      <c r="G24" s="5">
        <f t="shared" si="3"/>
        <v>0</v>
      </c>
    </row>
    <row r="25" spans="1:7" ht="10.8" thickBot="1" x14ac:dyDescent="0.35">
      <c r="A25" s="12"/>
      <c r="B25" s="5" t="s">
        <v>9</v>
      </c>
      <c r="C25" s="5"/>
      <c r="D25" s="5"/>
      <c r="E25" s="5"/>
      <c r="F25" s="5"/>
      <c r="G25" s="5"/>
    </row>
    <row r="26" spans="1:7" ht="10.8" thickBot="1" x14ac:dyDescent="0.35">
      <c r="A26" s="54" t="s">
        <v>82</v>
      </c>
      <c r="B26" s="55"/>
      <c r="C26" s="55"/>
      <c r="D26" s="55"/>
      <c r="E26" s="55"/>
      <c r="F26" s="56"/>
      <c r="G26" s="5">
        <f>SUM(G23:G25)</f>
        <v>0</v>
      </c>
    </row>
    <row r="27" spans="1:7" ht="10.8" thickBot="1" x14ac:dyDescent="0.35">
      <c r="A27" s="57" t="s">
        <v>83</v>
      </c>
      <c r="B27" s="58"/>
      <c r="C27" s="58"/>
      <c r="D27" s="58"/>
      <c r="E27" s="58"/>
      <c r="F27" s="59"/>
      <c r="G27" s="26">
        <f>SUM(G21,G26)</f>
        <v>0</v>
      </c>
    </row>
    <row r="28" spans="1:7" x14ac:dyDescent="0.3">
      <c r="A28" s="27"/>
      <c r="B28" s="27"/>
      <c r="C28" s="27"/>
      <c r="D28" s="27"/>
      <c r="E28" s="27"/>
      <c r="F28" s="27"/>
      <c r="G28" s="28"/>
    </row>
    <row r="29" spans="1:7" x14ac:dyDescent="0.3">
      <c r="A29" s="27"/>
      <c r="B29" s="27"/>
      <c r="C29" s="27"/>
      <c r="D29" s="27"/>
      <c r="E29" s="27"/>
      <c r="F29" s="27"/>
      <c r="G29" s="28"/>
    </row>
    <row r="31" spans="1:7" ht="10.8" thickBot="1" x14ac:dyDescent="0.35"/>
    <row r="32" spans="1:7" ht="16.5" customHeight="1" thickBot="1" x14ac:dyDescent="0.35">
      <c r="A32" s="66" t="s">
        <v>74</v>
      </c>
      <c r="B32" s="67"/>
      <c r="C32" s="67"/>
      <c r="D32" s="67"/>
      <c r="E32" s="67"/>
      <c r="F32" s="67"/>
      <c r="G32" s="68"/>
    </row>
    <row r="33" spans="1:7" ht="59.25" customHeight="1" thickBot="1" x14ac:dyDescent="0.35">
      <c r="A33" s="29" t="s">
        <v>85</v>
      </c>
      <c r="B33" s="30" t="s">
        <v>17</v>
      </c>
      <c r="C33" s="30" t="s">
        <v>18</v>
      </c>
      <c r="D33" s="30" t="s">
        <v>75</v>
      </c>
      <c r="E33" s="30" t="s">
        <v>76</v>
      </c>
      <c r="F33" s="30" t="s">
        <v>19</v>
      </c>
      <c r="G33" s="30" t="s">
        <v>77</v>
      </c>
    </row>
    <row r="34" spans="1:7" ht="10.8" thickBot="1" x14ac:dyDescent="0.35">
      <c r="A34" s="31">
        <v>1</v>
      </c>
      <c r="B34" s="32">
        <v>2</v>
      </c>
      <c r="C34" s="31">
        <v>3</v>
      </c>
      <c r="D34" s="32">
        <v>4</v>
      </c>
      <c r="E34" s="31">
        <v>5</v>
      </c>
      <c r="F34" s="32">
        <v>6</v>
      </c>
      <c r="G34" s="31">
        <v>7</v>
      </c>
    </row>
    <row r="35" spans="1:7" ht="29.25" customHeight="1" thickBot="1" x14ac:dyDescent="0.35">
      <c r="A35" s="23" t="str">
        <f>'PI skaičiuoklė'!B19</f>
        <v>Teisės akto pakeitimo projekte, 211 punkte numatoma, kad šilumos tiekėjai, šilumos aukciono dalyviai, energijai gaminti naudojantys gamtines dujas, kurių konkurencinė šilumos gamybos veikla yra pripažinta reguliuojama (toliau – energetikos įmonės, energijai gaminti naudojančios gamtines dujas), gamtines dujas įsigyti gali bet kuriuo iš Taisyklių 20 punkte nurodytų būdų ar priemonių&lt;...&gt;
Energijos išteklių rinkos įstatymo 23 straipsnis pripažintas netekusiu galios.</v>
      </c>
      <c r="B35" s="4"/>
      <c r="C35" s="24"/>
      <c r="D35" s="24"/>
      <c r="E35" s="24"/>
      <c r="F35" s="24"/>
      <c r="G35" s="24"/>
    </row>
    <row r="36" spans="1:7" ht="51.6" thickBot="1" x14ac:dyDescent="0.35">
      <c r="A36" s="8" t="str">
        <f>'PI skaičiuoklė'!C20</f>
        <v>Nelieka 1.1.1 veiksmo (šilumos tiekėjui nereikia įvertinti ekonominio naudingumo sąlygą ir pasitikrinti perkamų gamtinių dujų atitinkamo laikotarpio sandorio kainą biržoje)</v>
      </c>
      <c r="B36" s="4"/>
      <c r="C36" s="24"/>
      <c r="D36" s="24"/>
      <c r="E36" s="24"/>
      <c r="F36" s="24"/>
      <c r="G36" s="24"/>
    </row>
    <row r="37" spans="1:7" ht="10.8" thickBot="1" x14ac:dyDescent="0.35">
      <c r="A37" s="25"/>
      <c r="B37" s="5" t="s">
        <v>20</v>
      </c>
      <c r="C37" s="5"/>
      <c r="D37" s="5"/>
      <c r="E37" s="5"/>
      <c r="F37" s="5"/>
      <c r="G37" s="5">
        <f>+C37*D37*E37*F37</f>
        <v>0</v>
      </c>
    </row>
    <row r="38" spans="1:7" ht="10.8" thickBot="1" x14ac:dyDescent="0.35">
      <c r="A38" s="12"/>
      <c r="B38" s="5" t="s">
        <v>21</v>
      </c>
      <c r="C38" s="5"/>
      <c r="D38" s="5"/>
      <c r="E38" s="5"/>
      <c r="F38" s="5"/>
      <c r="G38" s="5">
        <f t="shared" ref="G38" si="4">+C38*D38*E38*F38</f>
        <v>0</v>
      </c>
    </row>
    <row r="39" spans="1:7" ht="10.8" thickBot="1" x14ac:dyDescent="0.35">
      <c r="A39" s="12"/>
      <c r="B39" s="5" t="s">
        <v>9</v>
      </c>
      <c r="C39" s="5"/>
      <c r="D39" s="5"/>
      <c r="E39" s="5"/>
      <c r="F39" s="5"/>
      <c r="G39" s="5"/>
    </row>
    <row r="40" spans="1:7" ht="10.8" thickBot="1" x14ac:dyDescent="0.35">
      <c r="A40" s="54" t="s">
        <v>78</v>
      </c>
      <c r="B40" s="55"/>
      <c r="C40" s="55"/>
      <c r="D40" s="55"/>
      <c r="E40" s="55"/>
      <c r="F40" s="56"/>
      <c r="G40" s="5">
        <f>SUM(G37:G39)</f>
        <v>0</v>
      </c>
    </row>
    <row r="41" spans="1:7" ht="41.4" thickBot="1" x14ac:dyDescent="0.35">
      <c r="A41" s="8" t="str">
        <f>'PI skaičiuoklė'!C21</f>
        <v>Nelieka 1.1.2 veiksmo (šilumos tiekėjui nereikia įvertinti, kokį gamtinių dujų kiekį privalomai reikia įsigyti gamtinių dujų biržoje)</v>
      </c>
      <c r="B41" s="37"/>
      <c r="C41" s="37"/>
      <c r="D41" s="37"/>
      <c r="E41" s="37"/>
      <c r="F41" s="37"/>
      <c r="G41" s="37"/>
    </row>
    <row r="42" spans="1:7" ht="10.8" thickBot="1" x14ac:dyDescent="0.35">
      <c r="A42" s="25"/>
      <c r="B42" s="5" t="s">
        <v>22</v>
      </c>
      <c r="C42" s="5">
        <v>0</v>
      </c>
      <c r="D42" s="5">
        <v>0</v>
      </c>
      <c r="E42" s="5">
        <v>0</v>
      </c>
      <c r="F42" s="5">
        <v>0</v>
      </c>
      <c r="G42" s="5">
        <f>+C42*D42*E42*F42</f>
        <v>0</v>
      </c>
    </row>
    <row r="43" spans="1:7" ht="10.8" thickBot="1" x14ac:dyDescent="0.35">
      <c r="A43" s="12"/>
      <c r="B43" s="5" t="s">
        <v>23</v>
      </c>
      <c r="C43" s="5">
        <v>0</v>
      </c>
      <c r="D43" s="5">
        <v>0</v>
      </c>
      <c r="E43" s="5">
        <v>0</v>
      </c>
      <c r="F43" s="5">
        <v>0</v>
      </c>
      <c r="G43" s="5">
        <f t="shared" ref="G43" si="5">+C43*D43*E43*F43</f>
        <v>0</v>
      </c>
    </row>
    <row r="44" spans="1:7" ht="10.8" thickBot="1" x14ac:dyDescent="0.35">
      <c r="A44" s="12"/>
      <c r="B44" s="5" t="s">
        <v>9</v>
      </c>
      <c r="C44" s="5"/>
      <c r="D44" s="5"/>
      <c r="E44" s="5"/>
      <c r="F44" s="5"/>
      <c r="G44" s="5"/>
    </row>
    <row r="45" spans="1:7" ht="10.8" thickBot="1" x14ac:dyDescent="0.35">
      <c r="A45" s="54" t="s">
        <v>79</v>
      </c>
      <c r="B45" s="55"/>
      <c r="C45" s="55"/>
      <c r="D45" s="55"/>
      <c r="E45" s="55"/>
      <c r="F45" s="56"/>
      <c r="G45" s="5">
        <f>SUM(G42:G44)</f>
        <v>0</v>
      </c>
    </row>
    <row r="46" spans="1:7" ht="10.8" thickBot="1" x14ac:dyDescent="0.35">
      <c r="A46" s="57" t="s">
        <v>80</v>
      </c>
      <c r="B46" s="58"/>
      <c r="C46" s="58"/>
      <c r="D46" s="58"/>
      <c r="E46" s="58"/>
      <c r="F46" s="59"/>
      <c r="G46" s="26">
        <f>SUM(G40,G45)</f>
        <v>0</v>
      </c>
    </row>
    <row r="47" spans="1:7" ht="21" thickBot="1" x14ac:dyDescent="0.35">
      <c r="A47" s="23" t="str">
        <f>'PI skaičiuoklė'!B24</f>
        <v>Straipsnis (-iai), punktas (-ai) ir įpareigojimas</v>
      </c>
      <c r="B47" s="37"/>
      <c r="C47" s="37"/>
      <c r="D47" s="37"/>
      <c r="E47" s="37"/>
      <c r="F47" s="37"/>
      <c r="G47" s="37"/>
    </row>
    <row r="48" spans="1:7" ht="10.8" thickBot="1" x14ac:dyDescent="0.35">
      <c r="A48" s="8" t="str">
        <f>'PI skaičiuoklė'!C25</f>
        <v>Veiksmas B1</v>
      </c>
      <c r="B48" s="37"/>
      <c r="C48" s="37"/>
      <c r="D48" s="37"/>
      <c r="E48" s="37"/>
      <c r="F48" s="37"/>
      <c r="G48" s="37"/>
    </row>
    <row r="49" spans="1:7" ht="10.8" thickBot="1" x14ac:dyDescent="0.35">
      <c r="A49" s="25"/>
      <c r="B49" s="5" t="s">
        <v>24</v>
      </c>
      <c r="C49" s="5">
        <v>0</v>
      </c>
      <c r="D49" s="5">
        <v>0</v>
      </c>
      <c r="E49" s="5">
        <v>0</v>
      </c>
      <c r="F49" s="5">
        <v>0</v>
      </c>
      <c r="G49" s="5">
        <f t="shared" ref="G49:G50" si="6">+C49*D49*E49*F49</f>
        <v>0</v>
      </c>
    </row>
    <row r="50" spans="1:7" ht="10.8" thickBot="1" x14ac:dyDescent="0.35">
      <c r="A50" s="12"/>
      <c r="B50" s="5" t="s">
        <v>25</v>
      </c>
      <c r="C50" s="5">
        <v>0</v>
      </c>
      <c r="D50" s="5">
        <v>0</v>
      </c>
      <c r="E50" s="5">
        <v>0</v>
      </c>
      <c r="F50" s="5">
        <v>0</v>
      </c>
      <c r="G50" s="5">
        <f t="shared" si="6"/>
        <v>0</v>
      </c>
    </row>
    <row r="51" spans="1:7" ht="10.8" thickBot="1" x14ac:dyDescent="0.35">
      <c r="A51" s="12"/>
      <c r="B51" s="5" t="s">
        <v>9</v>
      </c>
      <c r="C51" s="5"/>
      <c r="D51" s="5"/>
      <c r="E51" s="5"/>
      <c r="F51" s="5"/>
      <c r="G51" s="5"/>
    </row>
    <row r="52" spans="1:7" ht="10.8" thickBot="1" x14ac:dyDescent="0.35">
      <c r="A52" s="54" t="s">
        <v>81</v>
      </c>
      <c r="B52" s="55"/>
      <c r="C52" s="55"/>
      <c r="D52" s="55"/>
      <c r="E52" s="55"/>
      <c r="F52" s="56"/>
      <c r="G52" s="5">
        <f>SUM(G49:G51)</f>
        <v>0</v>
      </c>
    </row>
    <row r="53" spans="1:7" ht="10.8" thickBot="1" x14ac:dyDescent="0.35">
      <c r="A53" s="8" t="str">
        <f>'PI skaičiuoklė'!C26</f>
        <v>Veiksmas B2</v>
      </c>
      <c r="B53" s="37"/>
      <c r="C53" s="37"/>
      <c r="D53" s="37"/>
      <c r="E53" s="37"/>
      <c r="F53" s="37"/>
      <c r="G53" s="37"/>
    </row>
    <row r="54" spans="1:7" ht="10.8" thickBot="1" x14ac:dyDescent="0.35">
      <c r="A54" s="25"/>
      <c r="B54" s="5" t="s">
        <v>26</v>
      </c>
      <c r="C54" s="5">
        <v>0</v>
      </c>
      <c r="D54" s="5">
        <v>0</v>
      </c>
      <c r="E54" s="5">
        <v>0</v>
      </c>
      <c r="F54" s="5">
        <v>0</v>
      </c>
      <c r="G54" s="5">
        <f t="shared" ref="G54:G55" si="7">+C54*D54*E54*F54</f>
        <v>0</v>
      </c>
    </row>
    <row r="55" spans="1:7" ht="10.8" thickBot="1" x14ac:dyDescent="0.35">
      <c r="A55" s="12"/>
      <c r="B55" s="5" t="s">
        <v>27</v>
      </c>
      <c r="C55" s="5">
        <v>0</v>
      </c>
      <c r="D55" s="5">
        <v>0</v>
      </c>
      <c r="E55" s="5">
        <v>0</v>
      </c>
      <c r="F55" s="5">
        <v>0</v>
      </c>
      <c r="G55" s="5">
        <f t="shared" si="7"/>
        <v>0</v>
      </c>
    </row>
    <row r="56" spans="1:7" ht="10.8" thickBot="1" x14ac:dyDescent="0.35">
      <c r="A56" s="12"/>
      <c r="B56" s="5" t="s">
        <v>9</v>
      </c>
      <c r="C56" s="5"/>
      <c r="D56" s="5"/>
      <c r="E56" s="5"/>
      <c r="F56" s="5"/>
      <c r="G56" s="5"/>
    </row>
    <row r="57" spans="1:7" ht="10.8" thickBot="1" x14ac:dyDescent="0.35">
      <c r="A57" s="54" t="s">
        <v>82</v>
      </c>
      <c r="B57" s="55"/>
      <c r="C57" s="55"/>
      <c r="D57" s="55"/>
      <c r="E57" s="55"/>
      <c r="F57" s="56"/>
      <c r="G57" s="5">
        <f>SUM(G54:G56)</f>
        <v>0</v>
      </c>
    </row>
    <row r="58" spans="1:7" ht="10.8" thickBot="1" x14ac:dyDescent="0.35">
      <c r="A58" s="57" t="s">
        <v>83</v>
      </c>
      <c r="B58" s="58"/>
      <c r="C58" s="58"/>
      <c r="D58" s="58"/>
      <c r="E58" s="58"/>
      <c r="F58" s="59"/>
      <c r="G58" s="26">
        <f>SUM(G52,G57)</f>
        <v>0</v>
      </c>
    </row>
  </sheetData>
  <mergeCells count="14">
    <mergeCell ref="A52:F52"/>
    <mergeCell ref="A57:F57"/>
    <mergeCell ref="A58:F58"/>
    <mergeCell ref="A1:G1"/>
    <mergeCell ref="A32:G32"/>
    <mergeCell ref="A40:F40"/>
    <mergeCell ref="A45:F45"/>
    <mergeCell ref="A46:F46"/>
    <mergeCell ref="A27:F27"/>
    <mergeCell ref="A9:F9"/>
    <mergeCell ref="A14:F14"/>
    <mergeCell ref="A15:F15"/>
    <mergeCell ref="A21:F21"/>
    <mergeCell ref="A26:F26"/>
  </mergeCells>
  <pageMargins left="0.70866141732283472" right="0.70866141732283472" top="1.1417322834645669" bottom="0.9448818897637796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D3FF"/>
  </sheetPr>
  <dimension ref="A1:D54"/>
  <sheetViews>
    <sheetView zoomScale="85" zoomScaleNormal="85" workbookViewId="0">
      <selection activeCell="J13" sqref="J13"/>
    </sheetView>
  </sheetViews>
  <sheetFormatPr defaultColWidth="8.6640625" defaultRowHeight="10.199999999999999" x14ac:dyDescent="0.3"/>
  <cols>
    <col min="1" max="1" width="33.44140625" style="1" customWidth="1"/>
    <col min="2" max="2" width="16.6640625" style="1" customWidth="1"/>
    <col min="3" max="3" width="15.5546875" style="1" customWidth="1"/>
    <col min="4" max="4" width="36.44140625" style="1" customWidth="1"/>
    <col min="5" max="16384" width="8.6640625" style="1"/>
  </cols>
  <sheetData>
    <row r="1" spans="1:4" ht="20.25" customHeight="1" thickBot="1" x14ac:dyDescent="0.35">
      <c r="A1" s="69" t="s">
        <v>60</v>
      </c>
      <c r="B1" s="70"/>
      <c r="C1" s="70"/>
      <c r="D1" s="71"/>
    </row>
    <row r="2" spans="1:4" ht="24.6" customHeight="1" thickBot="1" x14ac:dyDescent="0.35">
      <c r="A2" s="29" t="s">
        <v>86</v>
      </c>
      <c r="B2" s="75" t="s">
        <v>28</v>
      </c>
      <c r="C2" s="76"/>
      <c r="D2" s="30" t="s">
        <v>3</v>
      </c>
    </row>
    <row r="3" spans="1:4" ht="10.8" thickBot="1" x14ac:dyDescent="0.35">
      <c r="A3" s="31">
        <v>1</v>
      </c>
      <c r="B3" s="77">
        <v>2</v>
      </c>
      <c r="C3" s="78"/>
      <c r="D3" s="31">
        <v>3</v>
      </c>
    </row>
    <row r="4" spans="1:4" ht="204.6" thickBot="1" x14ac:dyDescent="0.35">
      <c r="A4" s="23" t="str">
        <f>'PI skaičiuoklė'!B6</f>
        <v>Teisės akto 211 punkte nustatyta, kad šilumos tiekėjai, reguliuojami nepriklausomi šilumos gamintojai ir bendri šilumos ir elektros energijos gamintojai, kurie per metus reguliuojamajai energetikos veiklai suvartoja 50 GWh gamtinių dujų ar daugiau (toliau – energetikos įmonės, energijai gaminti naudojančios gamtines dujas), vadovaudamiesi Lietuvos Respublikos energijos išteklių rinkos įstatymo 23 straipsnio 2 dalimi, gamtines dujas įsigyti ne biržoje gali Taisyklių 43.11 papunktyje nurodytomis sąlygomis arba esant bent vienai iš toliau nurodytų sąlygų&lt;...&gt;
Energijos išteklių rinkos įstatymo 23 straipsnis nustato, kad įpareigotieji šilumos gamintojai privalo ne mažiau kaip 50 procentų gamtinių dujų įsigyti gamtinių dujų biržoje.</v>
      </c>
      <c r="B4" s="4"/>
      <c r="C4" s="4"/>
      <c r="D4" s="4"/>
    </row>
    <row r="5" spans="1:4" ht="41.4" thickBot="1" x14ac:dyDescent="0.35">
      <c r="A5" s="8" t="str">
        <f>'PI skaičiuoklė'!C7</f>
        <v>Šilumos tiekėjui įsivertinti ekonominio naudingumo sąlygą ir pasitikrinti perkamų gamtinių dujų atitinkamo laikotarpio sandorio kainą biržoje.</v>
      </c>
      <c r="B5" s="4"/>
      <c r="C5" s="4"/>
      <c r="D5" s="4"/>
    </row>
    <row r="6" spans="1:4" ht="10.8" thickBot="1" x14ac:dyDescent="0.35">
      <c r="A6" s="12"/>
      <c r="B6" s="5" t="s">
        <v>20</v>
      </c>
      <c r="C6" s="5">
        <v>0</v>
      </c>
      <c r="D6" s="5">
        <f>+C6</f>
        <v>0</v>
      </c>
    </row>
    <row r="7" spans="1:4" ht="10.8" thickBot="1" x14ac:dyDescent="0.35">
      <c r="A7" s="12"/>
      <c r="B7" s="5" t="s">
        <v>21</v>
      </c>
      <c r="C7" s="5">
        <v>0</v>
      </c>
      <c r="D7" s="5">
        <f>+C7</f>
        <v>0</v>
      </c>
    </row>
    <row r="8" spans="1:4" ht="20.100000000000001" customHeight="1" thickBot="1" x14ac:dyDescent="0.35">
      <c r="A8" s="54" t="s">
        <v>29</v>
      </c>
      <c r="B8" s="55"/>
      <c r="C8" s="55"/>
      <c r="D8" s="4">
        <f>SUM(D6:D7)</f>
        <v>0</v>
      </c>
    </row>
    <row r="9" spans="1:4" ht="41.4" thickBot="1" x14ac:dyDescent="0.35">
      <c r="A9" s="8" t="str">
        <f>'PI skaičiuoklė'!C8</f>
        <v xml:space="preserve">Šilumos tiekėjui įvertinti, kokį gamtinių dujų kiekį privalomai reikia įsigyti gamtinių dujų biržoje (ne mažiau kaip 50 proc. viso reikalingo gamtinių dujų kiekio) </v>
      </c>
      <c r="B9" s="4"/>
      <c r="C9" s="4"/>
      <c r="D9" s="4"/>
    </row>
    <row r="10" spans="1:4" ht="10.8" thickBot="1" x14ac:dyDescent="0.35">
      <c r="A10" s="12"/>
      <c r="B10" s="5" t="s">
        <v>22</v>
      </c>
      <c r="C10" s="5">
        <v>0</v>
      </c>
      <c r="D10" s="5">
        <f>+C10</f>
        <v>0</v>
      </c>
    </row>
    <row r="11" spans="1:4" ht="10.8" thickBot="1" x14ac:dyDescent="0.35">
      <c r="A11" s="12"/>
      <c r="B11" s="5" t="s">
        <v>23</v>
      </c>
      <c r="C11" s="5">
        <v>0</v>
      </c>
      <c r="D11" s="5">
        <f>+C11</f>
        <v>0</v>
      </c>
    </row>
    <row r="12" spans="1:4" ht="10.8" thickBot="1" x14ac:dyDescent="0.35">
      <c r="A12" s="54" t="s">
        <v>30</v>
      </c>
      <c r="B12" s="55"/>
      <c r="C12" s="55"/>
      <c r="D12" s="4">
        <f>SUM(D10:D11)</f>
        <v>0</v>
      </c>
    </row>
    <row r="13" spans="1:4" ht="10.8" thickBot="1" x14ac:dyDescent="0.35">
      <c r="A13" s="8" t="s">
        <v>9</v>
      </c>
      <c r="B13" s="5"/>
      <c r="C13" s="5"/>
      <c r="D13" s="5" t="s">
        <v>9</v>
      </c>
    </row>
    <row r="14" spans="1:4" ht="10.8" thickBot="1" x14ac:dyDescent="0.35">
      <c r="A14" s="57" t="s">
        <v>31</v>
      </c>
      <c r="B14" s="58"/>
      <c r="C14" s="58"/>
      <c r="D14" s="4">
        <f>SUM(D8,D12)</f>
        <v>0</v>
      </c>
    </row>
    <row r="15" spans="1:4" ht="23.4" customHeight="1" thickBot="1" x14ac:dyDescent="0.35">
      <c r="A15" s="23" t="str">
        <f>'PI skaičiuoklė'!B11</f>
        <v>Straipsnis (-iai), punktas (-ai) ir įpareigojimas</v>
      </c>
      <c r="B15" s="5"/>
      <c r="C15" s="5"/>
      <c r="D15" s="5"/>
    </row>
    <row r="16" spans="1:4" ht="10.8" thickBot="1" x14ac:dyDescent="0.35">
      <c r="A16" s="8" t="str">
        <f>'PI skaičiuoklė'!C12</f>
        <v>Veiksmas B1</v>
      </c>
      <c r="B16" s="4"/>
      <c r="C16" s="4"/>
      <c r="D16" s="4"/>
    </row>
    <row r="17" spans="1:4" ht="10.8" thickBot="1" x14ac:dyDescent="0.35">
      <c r="A17" s="12"/>
      <c r="B17" s="5" t="s">
        <v>24</v>
      </c>
      <c r="C17" s="5">
        <v>0</v>
      </c>
      <c r="D17" s="5">
        <f>+C17</f>
        <v>0</v>
      </c>
    </row>
    <row r="18" spans="1:4" ht="10.8" thickBot="1" x14ac:dyDescent="0.35">
      <c r="A18" s="12"/>
      <c r="B18" s="5" t="s">
        <v>25</v>
      </c>
      <c r="C18" s="5">
        <v>0</v>
      </c>
      <c r="D18" s="5">
        <f>+C18</f>
        <v>0</v>
      </c>
    </row>
    <row r="19" spans="1:4" ht="10.8" thickBot="1" x14ac:dyDescent="0.35">
      <c r="A19" s="54" t="s">
        <v>32</v>
      </c>
      <c r="B19" s="55"/>
      <c r="C19" s="55"/>
      <c r="D19" s="4">
        <f>SUM(D17:D18)</f>
        <v>0</v>
      </c>
    </row>
    <row r="20" spans="1:4" ht="10.8" thickBot="1" x14ac:dyDescent="0.35">
      <c r="A20" s="8" t="str">
        <f>'PI skaičiuoklė'!C13</f>
        <v>Veiksmas B2</v>
      </c>
      <c r="B20" s="4"/>
      <c r="C20" s="4"/>
      <c r="D20" s="37"/>
    </row>
    <row r="21" spans="1:4" ht="10.8" thickBot="1" x14ac:dyDescent="0.35">
      <c r="A21" s="12"/>
      <c r="B21" s="5" t="s">
        <v>26</v>
      </c>
      <c r="C21" s="5">
        <v>0</v>
      </c>
      <c r="D21" s="5">
        <f>+C21</f>
        <v>0</v>
      </c>
    </row>
    <row r="22" spans="1:4" ht="10.8" thickBot="1" x14ac:dyDescent="0.35">
      <c r="A22" s="12"/>
      <c r="B22" s="5" t="s">
        <v>27</v>
      </c>
      <c r="C22" s="5">
        <v>0</v>
      </c>
      <c r="D22" s="5">
        <f>+C22</f>
        <v>0</v>
      </c>
    </row>
    <row r="23" spans="1:4" ht="10.8" thickBot="1" x14ac:dyDescent="0.35">
      <c r="A23" s="54" t="s">
        <v>33</v>
      </c>
      <c r="B23" s="55"/>
      <c r="C23" s="55"/>
      <c r="D23" s="4">
        <f>SUM(D21:D22)</f>
        <v>0</v>
      </c>
    </row>
    <row r="24" spans="1:4" ht="10.8" thickBot="1" x14ac:dyDescent="0.35">
      <c r="A24" s="12"/>
      <c r="B24" s="5" t="s">
        <v>9</v>
      </c>
      <c r="C24" s="5"/>
      <c r="D24" s="5" t="s">
        <v>15</v>
      </c>
    </row>
    <row r="25" spans="1:4" ht="10.8" thickBot="1" x14ac:dyDescent="0.35">
      <c r="A25" s="57" t="s">
        <v>34</v>
      </c>
      <c r="B25" s="58"/>
      <c r="C25" s="58"/>
      <c r="D25" s="37">
        <f>SUM(D19,D23)</f>
        <v>0</v>
      </c>
    </row>
    <row r="29" spans="1:4" ht="10.8" thickBot="1" x14ac:dyDescent="0.35"/>
    <row r="30" spans="1:4" ht="10.8" thickBot="1" x14ac:dyDescent="0.35">
      <c r="A30" s="72" t="s">
        <v>61</v>
      </c>
      <c r="B30" s="73"/>
      <c r="C30" s="73"/>
      <c r="D30" s="74"/>
    </row>
    <row r="31" spans="1:4" ht="36.75" customHeight="1" thickBot="1" x14ac:dyDescent="0.35">
      <c r="A31" s="29" t="s">
        <v>87</v>
      </c>
      <c r="B31" s="75" t="s">
        <v>28</v>
      </c>
      <c r="C31" s="76"/>
      <c r="D31" s="30" t="s">
        <v>3</v>
      </c>
    </row>
    <row r="32" spans="1:4" ht="10.8" thickBot="1" x14ac:dyDescent="0.35">
      <c r="A32" s="31">
        <v>1</v>
      </c>
      <c r="B32" s="77">
        <v>2</v>
      </c>
      <c r="C32" s="78"/>
      <c r="D32" s="31">
        <v>3</v>
      </c>
    </row>
    <row r="33" spans="1:4" ht="27.75" customHeight="1" thickBot="1" x14ac:dyDescent="0.35">
      <c r="A33" s="23" t="str">
        <f>'PI skaičiuoklė'!B19</f>
        <v>Teisės akto pakeitimo projekte, 211 punkte numatoma, kad šilumos tiekėjai, šilumos aukciono dalyviai, energijai gaminti naudojantys gamtines dujas, kurių konkurencinė šilumos gamybos veikla yra pripažinta reguliuojama (toliau – energetikos įmonės, energijai gaminti naudojančios gamtines dujas), gamtines dujas įsigyti gali bet kuriuo iš Taisyklių 20 punkte nurodytų būdų ar priemonių&lt;...&gt;
Energijos išteklių rinkos įstatymo 23 straipsnis pripažintas netekusiu galios.</v>
      </c>
      <c r="B33" s="4"/>
      <c r="C33" s="4"/>
      <c r="D33" s="4"/>
    </row>
    <row r="34" spans="1:4" ht="51.6" thickBot="1" x14ac:dyDescent="0.35">
      <c r="A34" s="8" t="str">
        <f>'PI skaičiuoklė'!C20</f>
        <v>Nelieka 1.1.1 veiksmo (šilumos tiekėjui nereikia įvertinti ekonominio naudingumo sąlygą ir pasitikrinti perkamų gamtinių dujų atitinkamo laikotarpio sandorio kainą biržoje)</v>
      </c>
      <c r="B34" s="4"/>
      <c r="C34" s="4"/>
      <c r="D34" s="4"/>
    </row>
    <row r="35" spans="1:4" ht="10.8" thickBot="1" x14ac:dyDescent="0.35">
      <c r="A35" s="12"/>
      <c r="B35" s="5" t="s">
        <v>20</v>
      </c>
      <c r="C35" s="5">
        <v>0</v>
      </c>
      <c r="D35" s="5">
        <f>+C35</f>
        <v>0</v>
      </c>
    </row>
    <row r="36" spans="1:4" ht="10.8" thickBot="1" x14ac:dyDescent="0.35">
      <c r="A36" s="12"/>
      <c r="B36" s="5" t="s">
        <v>21</v>
      </c>
      <c r="C36" s="5">
        <v>0</v>
      </c>
      <c r="D36" s="5">
        <f>+C36</f>
        <v>0</v>
      </c>
    </row>
    <row r="37" spans="1:4" ht="10.8" thickBot="1" x14ac:dyDescent="0.35">
      <c r="A37" s="54" t="s">
        <v>29</v>
      </c>
      <c r="B37" s="55"/>
      <c r="C37" s="55"/>
      <c r="D37" s="4">
        <f>SUM(D35:D36)</f>
        <v>0</v>
      </c>
    </row>
    <row r="38" spans="1:4" ht="41.4" thickBot="1" x14ac:dyDescent="0.35">
      <c r="A38" s="8" t="str">
        <f>'PI skaičiuoklė'!C21</f>
        <v>Nelieka 1.1.2 veiksmo (šilumos tiekėjui nereikia įvertinti, kokį gamtinių dujų kiekį privalomai reikia įsigyti gamtinių dujų biržoje)</v>
      </c>
      <c r="B38" s="4"/>
      <c r="C38" s="4"/>
      <c r="D38" s="4"/>
    </row>
    <row r="39" spans="1:4" ht="10.8" thickBot="1" x14ac:dyDescent="0.35">
      <c r="A39" s="12"/>
      <c r="B39" s="5" t="s">
        <v>22</v>
      </c>
      <c r="C39" s="5">
        <v>0</v>
      </c>
      <c r="D39" s="5">
        <f>+C39</f>
        <v>0</v>
      </c>
    </row>
    <row r="40" spans="1:4" ht="10.8" thickBot="1" x14ac:dyDescent="0.35">
      <c r="A40" s="12"/>
      <c r="B40" s="5" t="s">
        <v>23</v>
      </c>
      <c r="C40" s="5">
        <v>0</v>
      </c>
      <c r="D40" s="5">
        <f>+C40</f>
        <v>0</v>
      </c>
    </row>
    <row r="41" spans="1:4" ht="10.8" thickBot="1" x14ac:dyDescent="0.35">
      <c r="A41" s="54" t="s">
        <v>30</v>
      </c>
      <c r="B41" s="55"/>
      <c r="C41" s="55"/>
      <c r="D41" s="4">
        <f>SUM(D39:D40)</f>
        <v>0</v>
      </c>
    </row>
    <row r="42" spans="1:4" ht="10.8" thickBot="1" x14ac:dyDescent="0.35">
      <c r="A42" s="8" t="s">
        <v>9</v>
      </c>
      <c r="B42" s="5"/>
      <c r="C42" s="5"/>
      <c r="D42" s="5" t="s">
        <v>9</v>
      </c>
    </row>
    <row r="43" spans="1:4" ht="10.8" thickBot="1" x14ac:dyDescent="0.35">
      <c r="A43" s="57" t="s">
        <v>31</v>
      </c>
      <c r="B43" s="58"/>
      <c r="C43" s="58"/>
      <c r="D43" s="4">
        <f>SUM(D37,D41)</f>
        <v>0</v>
      </c>
    </row>
    <row r="44" spans="1:4" ht="21" thickBot="1" x14ac:dyDescent="0.35">
      <c r="A44" s="23" t="str">
        <f>'PI skaičiuoklė'!B24</f>
        <v>Straipsnis (-iai), punktas (-ai) ir įpareigojimas</v>
      </c>
      <c r="B44" s="5"/>
      <c r="C44" s="5"/>
      <c r="D44" s="5"/>
    </row>
    <row r="45" spans="1:4" ht="10.8" thickBot="1" x14ac:dyDescent="0.35">
      <c r="A45" s="8" t="str">
        <f>'PI skaičiuoklė'!C25</f>
        <v>Veiksmas B1</v>
      </c>
      <c r="B45" s="4"/>
      <c r="C45" s="4"/>
      <c r="D45" s="4"/>
    </row>
    <row r="46" spans="1:4" ht="10.8" thickBot="1" x14ac:dyDescent="0.35">
      <c r="A46" s="12"/>
      <c r="B46" s="5" t="s">
        <v>24</v>
      </c>
      <c r="C46" s="5">
        <v>0</v>
      </c>
      <c r="D46" s="5">
        <f>+C46</f>
        <v>0</v>
      </c>
    </row>
    <row r="47" spans="1:4" ht="10.8" thickBot="1" x14ac:dyDescent="0.35">
      <c r="A47" s="12"/>
      <c r="B47" s="5" t="s">
        <v>25</v>
      </c>
      <c r="C47" s="5">
        <v>0</v>
      </c>
      <c r="D47" s="5">
        <f>+C47</f>
        <v>0</v>
      </c>
    </row>
    <row r="48" spans="1:4" ht="10.8" thickBot="1" x14ac:dyDescent="0.35">
      <c r="A48" s="54" t="s">
        <v>32</v>
      </c>
      <c r="B48" s="55"/>
      <c r="C48" s="55"/>
      <c r="D48" s="4">
        <f>SUM(D46:D47)</f>
        <v>0</v>
      </c>
    </row>
    <row r="49" spans="1:4" ht="10.8" thickBot="1" x14ac:dyDescent="0.35">
      <c r="A49" s="8" t="str">
        <f>'PI skaičiuoklė'!C26</f>
        <v>Veiksmas B2</v>
      </c>
      <c r="B49" s="4"/>
      <c r="C49" s="4"/>
      <c r="D49" s="4"/>
    </row>
    <row r="50" spans="1:4" ht="10.8" thickBot="1" x14ac:dyDescent="0.35">
      <c r="A50" s="12"/>
      <c r="B50" s="5" t="s">
        <v>26</v>
      </c>
      <c r="C50" s="5">
        <v>0</v>
      </c>
      <c r="D50" s="5">
        <f>+C50</f>
        <v>0</v>
      </c>
    </row>
    <row r="51" spans="1:4" ht="10.8" thickBot="1" x14ac:dyDescent="0.35">
      <c r="A51" s="12"/>
      <c r="B51" s="5" t="s">
        <v>27</v>
      </c>
      <c r="C51" s="5">
        <v>0</v>
      </c>
      <c r="D51" s="5">
        <f>+C51</f>
        <v>0</v>
      </c>
    </row>
    <row r="52" spans="1:4" ht="10.8" thickBot="1" x14ac:dyDescent="0.35">
      <c r="A52" s="54" t="s">
        <v>33</v>
      </c>
      <c r="B52" s="55"/>
      <c r="C52" s="55"/>
      <c r="D52" s="4">
        <f>SUM(D50:D51)</f>
        <v>0</v>
      </c>
    </row>
    <row r="53" spans="1:4" ht="10.8" thickBot="1" x14ac:dyDescent="0.35">
      <c r="A53" s="12"/>
      <c r="B53" s="5" t="s">
        <v>9</v>
      </c>
      <c r="C53" s="5"/>
      <c r="D53" s="5" t="s">
        <v>15</v>
      </c>
    </row>
    <row r="54" spans="1:4" ht="10.8" thickBot="1" x14ac:dyDescent="0.35">
      <c r="A54" s="57" t="s">
        <v>34</v>
      </c>
      <c r="B54" s="58"/>
      <c r="C54" s="58"/>
      <c r="D54" s="4">
        <f>SUM(D48,D52)</f>
        <v>0</v>
      </c>
    </row>
  </sheetData>
  <mergeCells count="18">
    <mergeCell ref="B31:C31"/>
    <mergeCell ref="B32:C32"/>
    <mergeCell ref="A48:C48"/>
    <mergeCell ref="A52:C52"/>
    <mergeCell ref="A54:C54"/>
    <mergeCell ref="A1:D1"/>
    <mergeCell ref="A30:D30"/>
    <mergeCell ref="A37:C37"/>
    <mergeCell ref="A41:C41"/>
    <mergeCell ref="A43:C43"/>
    <mergeCell ref="A25:C25"/>
    <mergeCell ref="A8:C8"/>
    <mergeCell ref="A12:C12"/>
    <mergeCell ref="A14:C14"/>
    <mergeCell ref="A19:C19"/>
    <mergeCell ref="A23:C23"/>
    <mergeCell ref="B2:C2"/>
    <mergeCell ref="B3:C3"/>
  </mergeCells>
  <pageMargins left="0.70866141732283472" right="0.70866141732283472" top="0.78740157480314965" bottom="0.78740157480314965"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44BBA4"/>
  </sheetPr>
  <dimension ref="A1:E57"/>
  <sheetViews>
    <sheetView zoomScale="85" zoomScaleNormal="85" workbookViewId="0">
      <selection sqref="A1:E1"/>
    </sheetView>
  </sheetViews>
  <sheetFormatPr defaultColWidth="8.6640625" defaultRowHeight="10.199999999999999" x14ac:dyDescent="0.3"/>
  <cols>
    <col min="1" max="1" width="28.5546875" style="1" customWidth="1"/>
    <col min="2" max="2" width="13" style="1" customWidth="1"/>
    <col min="3" max="3" width="22.5546875" style="1" customWidth="1"/>
    <col min="4" max="4" width="37.44140625" style="1" customWidth="1"/>
    <col min="5" max="5" width="17.6640625" style="1" customWidth="1"/>
    <col min="6" max="16384" width="8.6640625" style="1"/>
  </cols>
  <sheetData>
    <row r="1" spans="1:5" ht="16.5" customHeight="1" thickBot="1" x14ac:dyDescent="0.35">
      <c r="A1" s="69" t="s">
        <v>62</v>
      </c>
      <c r="B1" s="70"/>
      <c r="C1" s="70"/>
      <c r="D1" s="70"/>
      <c r="E1" s="71"/>
    </row>
    <row r="2" spans="1:5" ht="44.25" customHeight="1" thickBot="1" x14ac:dyDescent="0.35">
      <c r="A2" s="29" t="s">
        <v>86</v>
      </c>
      <c r="B2" s="30" t="s">
        <v>88</v>
      </c>
      <c r="C2" s="30" t="s">
        <v>59</v>
      </c>
      <c r="D2" s="30" t="s">
        <v>89</v>
      </c>
      <c r="E2" s="30" t="s">
        <v>4</v>
      </c>
    </row>
    <row r="3" spans="1:5" ht="13.5" customHeight="1" thickBot="1" x14ac:dyDescent="0.35">
      <c r="A3" s="31">
        <v>1</v>
      </c>
      <c r="B3" s="32">
        <v>2</v>
      </c>
      <c r="C3" s="32">
        <v>3</v>
      </c>
      <c r="D3" s="32">
        <v>4</v>
      </c>
      <c r="E3" s="32">
        <v>5</v>
      </c>
    </row>
    <row r="4" spans="1:5" ht="235.2" thickBot="1" x14ac:dyDescent="0.35">
      <c r="A4" s="23" t="str">
        <f>'PI skaičiuoklė'!B6</f>
        <v>Teisės akto 211 punkte nustatyta, kad šilumos tiekėjai, reguliuojami nepriklausomi šilumos gamintojai ir bendri šilumos ir elektros energijos gamintojai, kurie per metus reguliuojamajai energetikos veiklai suvartoja 50 GWh gamtinių dujų ar daugiau (toliau – energetikos įmonės, energijai gaminti naudojančios gamtines dujas), vadovaudamiesi Lietuvos Respublikos energijos išteklių rinkos įstatymo 23 straipsnio 2 dalimi, gamtines dujas įsigyti ne biržoje gali Taisyklių 43.11 papunktyje nurodytomis sąlygomis arba esant bent vienai iš toliau nurodytų sąlygų&lt;...&gt;
Energijos išteklių rinkos įstatymo 23 straipsnis nustato, kad įpareigotieji šilumos gamintojai privalo ne mažiau kaip 50 procentų gamtinių dujų įsigyti gamtinių dujų biržoje.</v>
      </c>
      <c r="B4" s="4"/>
      <c r="C4" s="4"/>
      <c r="D4" s="4"/>
      <c r="E4" s="4"/>
    </row>
    <row r="5" spans="1:5" ht="41.4" thickBot="1" x14ac:dyDescent="0.35">
      <c r="A5" s="8" t="str">
        <f>'PI skaičiuoklė'!C7</f>
        <v>Šilumos tiekėjui įsivertinti ekonominio naudingumo sąlygą ir pasitikrinti perkamų gamtinių dujų atitinkamo laikotarpio sandorio kainą biržoje.</v>
      </c>
      <c r="B5" s="4"/>
      <c r="C5" s="4"/>
      <c r="D5" s="4"/>
      <c r="E5" s="4"/>
    </row>
    <row r="6" spans="1:5" ht="10.8" thickBot="1" x14ac:dyDescent="0.35">
      <c r="A6" s="12"/>
      <c r="B6" s="5" t="s">
        <v>20</v>
      </c>
      <c r="C6" s="5">
        <v>0</v>
      </c>
      <c r="D6" s="5">
        <v>0</v>
      </c>
      <c r="E6" s="5">
        <f>+C6*D6</f>
        <v>0</v>
      </c>
    </row>
    <row r="7" spans="1:5" ht="10.8" thickBot="1" x14ac:dyDescent="0.35">
      <c r="A7" s="12"/>
      <c r="B7" s="5" t="s">
        <v>21</v>
      </c>
      <c r="C7" s="5">
        <v>0</v>
      </c>
      <c r="D7" s="5">
        <v>0</v>
      </c>
      <c r="E7" s="5">
        <f>+C7*D7</f>
        <v>0</v>
      </c>
    </row>
    <row r="8" spans="1:5" ht="14.1" customHeight="1" thickBot="1" x14ac:dyDescent="0.35">
      <c r="A8" s="54" t="s">
        <v>35</v>
      </c>
      <c r="B8" s="55"/>
      <c r="C8" s="55"/>
      <c r="D8" s="56"/>
      <c r="E8" s="5">
        <f>SUM(E6:E7)</f>
        <v>0</v>
      </c>
    </row>
    <row r="9" spans="1:5" ht="51.6" thickBot="1" x14ac:dyDescent="0.35">
      <c r="A9" s="8" t="str">
        <f>'PI skaičiuoklė'!C8</f>
        <v xml:space="preserve">Šilumos tiekėjui įvertinti, kokį gamtinių dujų kiekį privalomai reikia įsigyti gamtinių dujų biržoje (ne mažiau kaip 50 proc. viso reikalingo gamtinių dujų kiekio) </v>
      </c>
      <c r="B9" s="4"/>
      <c r="C9" s="4"/>
      <c r="D9" s="4"/>
      <c r="E9" s="4"/>
    </row>
    <row r="10" spans="1:5" ht="10.8" thickBot="1" x14ac:dyDescent="0.35">
      <c r="A10" s="12"/>
      <c r="B10" s="5" t="s">
        <v>22</v>
      </c>
      <c r="C10" s="5">
        <v>0</v>
      </c>
      <c r="D10" s="5">
        <v>0</v>
      </c>
      <c r="E10" s="5">
        <f t="shared" ref="E10:E11" si="0">+C10*D10</f>
        <v>0</v>
      </c>
    </row>
    <row r="11" spans="1:5" ht="10.8" thickBot="1" x14ac:dyDescent="0.35">
      <c r="A11" s="12"/>
      <c r="B11" s="5" t="s">
        <v>23</v>
      </c>
      <c r="C11" s="5">
        <v>0</v>
      </c>
      <c r="D11" s="5">
        <v>0</v>
      </c>
      <c r="E11" s="5">
        <f t="shared" si="0"/>
        <v>0</v>
      </c>
    </row>
    <row r="12" spans="1:5" ht="10.8" thickBot="1" x14ac:dyDescent="0.35">
      <c r="A12" s="54" t="s">
        <v>36</v>
      </c>
      <c r="B12" s="55"/>
      <c r="C12" s="55"/>
      <c r="D12" s="56"/>
      <c r="E12" s="5">
        <f>SUM(E10:E11)</f>
        <v>0</v>
      </c>
    </row>
    <row r="13" spans="1:5" ht="10.8" thickBot="1" x14ac:dyDescent="0.35">
      <c r="A13" s="12"/>
      <c r="B13" s="5" t="s">
        <v>9</v>
      </c>
      <c r="C13" s="5">
        <v>0</v>
      </c>
      <c r="D13" s="5"/>
      <c r="E13" s="5" t="s">
        <v>90</v>
      </c>
    </row>
    <row r="14" spans="1:5" ht="10.8" thickBot="1" x14ac:dyDescent="0.35">
      <c r="A14" s="57" t="s">
        <v>37</v>
      </c>
      <c r="B14" s="58"/>
      <c r="C14" s="58"/>
      <c r="D14" s="59"/>
      <c r="E14" s="4">
        <f>SUM(E8,E12)</f>
        <v>0</v>
      </c>
    </row>
    <row r="15" spans="1:5" ht="21" thickBot="1" x14ac:dyDescent="0.35">
      <c r="A15" s="23" t="str">
        <f>'PI skaičiuoklė'!B11</f>
        <v>Straipsnis (-iai), punktas (-ai) ir įpareigojimas</v>
      </c>
      <c r="B15" s="4"/>
      <c r="C15" s="4"/>
      <c r="D15" s="4"/>
      <c r="E15" s="4"/>
    </row>
    <row r="16" spans="1:5" ht="10.8" thickBot="1" x14ac:dyDescent="0.35">
      <c r="A16" s="8" t="str">
        <f>'PI skaičiuoklė'!C12</f>
        <v>Veiksmas B1</v>
      </c>
      <c r="B16" s="4"/>
      <c r="C16" s="4"/>
      <c r="D16" s="4"/>
      <c r="E16" s="4"/>
    </row>
    <row r="17" spans="1:5" ht="10.8" thickBot="1" x14ac:dyDescent="0.35">
      <c r="A17" s="12"/>
      <c r="B17" s="5" t="s">
        <v>24</v>
      </c>
      <c r="C17" s="5">
        <v>0</v>
      </c>
      <c r="D17" s="5">
        <v>0</v>
      </c>
      <c r="E17" s="5">
        <f t="shared" ref="E17:E18" si="1">+C17*D17</f>
        <v>0</v>
      </c>
    </row>
    <row r="18" spans="1:5" ht="10.8" thickBot="1" x14ac:dyDescent="0.35">
      <c r="A18" s="12"/>
      <c r="B18" s="5" t="s">
        <v>25</v>
      </c>
      <c r="C18" s="5">
        <v>0</v>
      </c>
      <c r="D18" s="5">
        <v>0</v>
      </c>
      <c r="E18" s="5">
        <f t="shared" si="1"/>
        <v>0</v>
      </c>
    </row>
    <row r="19" spans="1:5" ht="10.8" thickBot="1" x14ac:dyDescent="0.35">
      <c r="A19" s="54" t="s">
        <v>38</v>
      </c>
      <c r="B19" s="55"/>
      <c r="C19" s="55"/>
      <c r="D19" s="56"/>
      <c r="E19" s="5">
        <f>SUM(E17:E18)</f>
        <v>0</v>
      </c>
    </row>
    <row r="20" spans="1:5" ht="10.8" thickBot="1" x14ac:dyDescent="0.35">
      <c r="A20" s="8" t="str">
        <f>'PI skaičiuoklė'!C13</f>
        <v>Veiksmas B2</v>
      </c>
      <c r="B20" s="4"/>
      <c r="C20" s="4"/>
      <c r="D20" s="4"/>
      <c r="E20" s="4"/>
    </row>
    <row r="21" spans="1:5" ht="10.8" thickBot="1" x14ac:dyDescent="0.35">
      <c r="A21" s="12"/>
      <c r="B21" s="5" t="s">
        <v>26</v>
      </c>
      <c r="C21" s="5">
        <v>0</v>
      </c>
      <c r="D21" s="5">
        <v>0</v>
      </c>
      <c r="E21" s="5">
        <f t="shared" ref="E21:E22" si="2">+C21*D21</f>
        <v>0</v>
      </c>
    </row>
    <row r="22" spans="1:5" ht="10.8" thickBot="1" x14ac:dyDescent="0.35">
      <c r="A22" s="12"/>
      <c r="B22" s="5" t="s">
        <v>27</v>
      </c>
      <c r="C22" s="5">
        <v>0</v>
      </c>
      <c r="D22" s="5">
        <v>0</v>
      </c>
      <c r="E22" s="5">
        <f t="shared" si="2"/>
        <v>0</v>
      </c>
    </row>
    <row r="23" spans="1:5" ht="10.8" thickBot="1" x14ac:dyDescent="0.35">
      <c r="A23" s="54" t="s">
        <v>40</v>
      </c>
      <c r="B23" s="55"/>
      <c r="C23" s="55"/>
      <c r="D23" s="56"/>
      <c r="E23" s="5">
        <f>SUM(E21:E22)</f>
        <v>0</v>
      </c>
    </row>
    <row r="24" spans="1:5" ht="10.8" thickBot="1" x14ac:dyDescent="0.35">
      <c r="A24" s="12"/>
      <c r="B24" s="5" t="s">
        <v>9</v>
      </c>
      <c r="C24" s="5"/>
      <c r="D24" s="5"/>
      <c r="E24" s="5" t="s">
        <v>15</v>
      </c>
    </row>
    <row r="25" spans="1:5" ht="10.8" thickBot="1" x14ac:dyDescent="0.35">
      <c r="A25" s="57" t="s">
        <v>39</v>
      </c>
      <c r="B25" s="58"/>
      <c r="C25" s="58"/>
      <c r="D25" s="59"/>
      <c r="E25" s="4">
        <f>SUM(E19,E23)</f>
        <v>0</v>
      </c>
    </row>
    <row r="26" spans="1:5" x14ac:dyDescent="0.3">
      <c r="A26" s="27"/>
      <c r="B26" s="27"/>
      <c r="C26" s="27"/>
      <c r="D26" s="27"/>
      <c r="E26" s="33"/>
    </row>
    <row r="27" spans="1:5" x14ac:dyDescent="0.3">
      <c r="A27" s="27"/>
      <c r="B27" s="27"/>
      <c r="C27" s="27"/>
      <c r="D27" s="27"/>
      <c r="E27" s="33"/>
    </row>
    <row r="28" spans="1:5" x14ac:dyDescent="0.3">
      <c r="A28" s="27"/>
      <c r="B28" s="27"/>
      <c r="C28" s="27"/>
      <c r="D28" s="27"/>
      <c r="E28" s="33"/>
    </row>
    <row r="29" spans="1:5" x14ac:dyDescent="0.3">
      <c r="A29" s="27"/>
      <c r="B29" s="27"/>
      <c r="C29" s="27"/>
      <c r="D29" s="27"/>
      <c r="E29" s="33"/>
    </row>
    <row r="30" spans="1:5" x14ac:dyDescent="0.3">
      <c r="A30" s="27"/>
      <c r="B30" s="27"/>
      <c r="C30" s="27"/>
      <c r="D30" s="27"/>
      <c r="E30" s="33"/>
    </row>
    <row r="32" spans="1:5" ht="10.8" thickBot="1" x14ac:dyDescent="0.35"/>
    <row r="33" spans="1:5" ht="19.5" customHeight="1" thickBot="1" x14ac:dyDescent="0.35">
      <c r="A33" s="72" t="s">
        <v>63</v>
      </c>
      <c r="B33" s="73"/>
      <c r="C33" s="73"/>
      <c r="D33" s="73"/>
      <c r="E33" s="74"/>
    </row>
    <row r="34" spans="1:5" ht="31.2" thickBot="1" x14ac:dyDescent="0.35">
      <c r="A34" s="29" t="s">
        <v>87</v>
      </c>
      <c r="B34" s="30" t="s">
        <v>88</v>
      </c>
      <c r="C34" s="30" t="s">
        <v>59</v>
      </c>
      <c r="D34" s="30" t="s">
        <v>89</v>
      </c>
      <c r="E34" s="30" t="s">
        <v>4</v>
      </c>
    </row>
    <row r="35" spans="1:5" ht="10.8" thickBot="1" x14ac:dyDescent="0.35">
      <c r="A35" s="31">
        <v>1</v>
      </c>
      <c r="B35" s="32">
        <v>2</v>
      </c>
      <c r="C35" s="32">
        <v>3</v>
      </c>
      <c r="D35" s="32">
        <v>4</v>
      </c>
      <c r="E35" s="32">
        <v>5</v>
      </c>
    </row>
    <row r="36" spans="1:5" ht="153.6" thickBot="1" x14ac:dyDescent="0.35">
      <c r="A36" s="23" t="str">
        <f>'PI skaičiuoklė'!B19</f>
        <v>Teisės akto pakeitimo projekte, 211 punkte numatoma, kad šilumos tiekėjai, šilumos aukciono dalyviai, energijai gaminti naudojantys gamtines dujas, kurių konkurencinė šilumos gamybos veikla yra pripažinta reguliuojama (toliau – energetikos įmonės, energijai gaminti naudojančios gamtines dujas), gamtines dujas įsigyti gali bet kuriuo iš Taisyklių 20 punkte nurodytų būdų ar priemonių&lt;...&gt;
Energijos išteklių rinkos įstatymo 23 straipsnis pripažintas netekusiu galios.</v>
      </c>
      <c r="B36" s="4"/>
      <c r="C36" s="4"/>
      <c r="D36" s="4"/>
      <c r="E36" s="4"/>
    </row>
    <row r="37" spans="1:5" ht="51.6" thickBot="1" x14ac:dyDescent="0.35">
      <c r="A37" s="8" t="str">
        <f>'PI skaičiuoklė'!C20</f>
        <v>Nelieka 1.1.1 veiksmo (šilumos tiekėjui nereikia įvertinti ekonominio naudingumo sąlygą ir pasitikrinti perkamų gamtinių dujų atitinkamo laikotarpio sandorio kainą biržoje)</v>
      </c>
      <c r="B37" s="4"/>
      <c r="C37" s="4"/>
      <c r="D37" s="4"/>
      <c r="E37" s="4"/>
    </row>
    <row r="38" spans="1:5" ht="10.8" thickBot="1" x14ac:dyDescent="0.35">
      <c r="A38" s="12"/>
      <c r="B38" s="5" t="s">
        <v>20</v>
      </c>
      <c r="C38" s="5">
        <v>0</v>
      </c>
      <c r="D38" s="5">
        <v>0</v>
      </c>
      <c r="E38" s="5">
        <f>+C38*D38</f>
        <v>0</v>
      </c>
    </row>
    <row r="39" spans="1:5" ht="10.8" thickBot="1" x14ac:dyDescent="0.35">
      <c r="A39" s="12"/>
      <c r="B39" s="5" t="s">
        <v>21</v>
      </c>
      <c r="C39" s="5">
        <v>0</v>
      </c>
      <c r="D39" s="5">
        <v>0</v>
      </c>
      <c r="E39" s="5">
        <f>+C39*D39</f>
        <v>0</v>
      </c>
    </row>
    <row r="40" spans="1:5" ht="10.8" thickBot="1" x14ac:dyDescent="0.35">
      <c r="A40" s="54" t="s">
        <v>35</v>
      </c>
      <c r="B40" s="55"/>
      <c r="C40" s="55"/>
      <c r="D40" s="56"/>
      <c r="E40" s="5">
        <f>SUM(E38:E39)</f>
        <v>0</v>
      </c>
    </row>
    <row r="41" spans="1:5" ht="41.4" thickBot="1" x14ac:dyDescent="0.35">
      <c r="A41" s="8" t="str">
        <f>'PI skaičiuoklė'!C21</f>
        <v>Nelieka 1.1.2 veiksmo (šilumos tiekėjui nereikia įvertinti, kokį gamtinių dujų kiekį privalomai reikia įsigyti gamtinių dujų biržoje)</v>
      </c>
      <c r="B41" s="4"/>
      <c r="C41" s="4"/>
      <c r="D41" s="4"/>
      <c r="E41" s="4"/>
    </row>
    <row r="42" spans="1:5" ht="10.8" thickBot="1" x14ac:dyDescent="0.35">
      <c r="A42" s="12"/>
      <c r="B42" s="5" t="s">
        <v>22</v>
      </c>
      <c r="C42" s="5">
        <v>0</v>
      </c>
      <c r="D42" s="5">
        <v>0</v>
      </c>
      <c r="E42" s="5">
        <f t="shared" ref="E42:E43" si="3">+C42*D42</f>
        <v>0</v>
      </c>
    </row>
    <row r="43" spans="1:5" ht="10.8" thickBot="1" x14ac:dyDescent="0.35">
      <c r="A43" s="12"/>
      <c r="B43" s="5" t="s">
        <v>23</v>
      </c>
      <c r="C43" s="5">
        <v>0</v>
      </c>
      <c r="D43" s="5">
        <v>0</v>
      </c>
      <c r="E43" s="5">
        <f t="shared" si="3"/>
        <v>0</v>
      </c>
    </row>
    <row r="44" spans="1:5" ht="10.8" thickBot="1" x14ac:dyDescent="0.35">
      <c r="A44" s="54" t="s">
        <v>36</v>
      </c>
      <c r="B44" s="55"/>
      <c r="C44" s="55"/>
      <c r="D44" s="56"/>
      <c r="E44" s="5">
        <f>SUM(E42:E43)</f>
        <v>0</v>
      </c>
    </row>
    <row r="45" spans="1:5" ht="10.8" thickBot="1" x14ac:dyDescent="0.35">
      <c r="A45" s="12"/>
      <c r="B45" s="5" t="s">
        <v>9</v>
      </c>
      <c r="C45" s="5"/>
      <c r="D45" s="5"/>
      <c r="E45" s="5" t="s">
        <v>90</v>
      </c>
    </row>
    <row r="46" spans="1:5" ht="10.8" thickBot="1" x14ac:dyDescent="0.35">
      <c r="A46" s="57" t="s">
        <v>37</v>
      </c>
      <c r="B46" s="58"/>
      <c r="C46" s="58"/>
      <c r="D46" s="59"/>
      <c r="E46" s="4">
        <f>SUM(E40,E44)</f>
        <v>0</v>
      </c>
    </row>
    <row r="47" spans="1:5" ht="21" thickBot="1" x14ac:dyDescent="0.35">
      <c r="A47" s="23" t="str">
        <f>'PI skaičiuoklė'!B24</f>
        <v>Straipsnis (-iai), punktas (-ai) ir įpareigojimas</v>
      </c>
      <c r="B47" s="4"/>
      <c r="C47" s="4"/>
      <c r="D47" s="4"/>
      <c r="E47" s="4"/>
    </row>
    <row r="48" spans="1:5" ht="10.8" thickBot="1" x14ac:dyDescent="0.35">
      <c r="A48" s="8" t="str">
        <f>'PI skaičiuoklė'!C25</f>
        <v>Veiksmas B1</v>
      </c>
      <c r="B48" s="4"/>
      <c r="C48" s="4"/>
      <c r="D48" s="4"/>
      <c r="E48" s="4"/>
    </row>
    <row r="49" spans="1:5" ht="10.8" thickBot="1" x14ac:dyDescent="0.35">
      <c r="A49" s="12"/>
      <c r="B49" s="5" t="s">
        <v>24</v>
      </c>
      <c r="C49" s="5">
        <v>0</v>
      </c>
      <c r="D49" s="5">
        <v>0</v>
      </c>
      <c r="E49" s="5">
        <f t="shared" ref="E49:E50" si="4">+C49*D49</f>
        <v>0</v>
      </c>
    </row>
    <row r="50" spans="1:5" ht="10.8" thickBot="1" x14ac:dyDescent="0.35">
      <c r="A50" s="12"/>
      <c r="B50" s="5" t="s">
        <v>25</v>
      </c>
      <c r="C50" s="5">
        <v>0</v>
      </c>
      <c r="D50" s="5">
        <v>0</v>
      </c>
      <c r="E50" s="5">
        <f t="shared" si="4"/>
        <v>0</v>
      </c>
    </row>
    <row r="51" spans="1:5" ht="10.8" thickBot="1" x14ac:dyDescent="0.35">
      <c r="A51" s="54" t="s">
        <v>38</v>
      </c>
      <c r="B51" s="55"/>
      <c r="C51" s="55"/>
      <c r="D51" s="56"/>
      <c r="E51" s="5">
        <f>SUM(E49:E50)</f>
        <v>0</v>
      </c>
    </row>
    <row r="52" spans="1:5" ht="10.8" thickBot="1" x14ac:dyDescent="0.35">
      <c r="A52" s="8" t="str">
        <f>'PI skaičiuoklė'!C26</f>
        <v>Veiksmas B2</v>
      </c>
      <c r="B52" s="4"/>
      <c r="C52" s="4"/>
      <c r="D52" s="4"/>
      <c r="E52" s="4"/>
    </row>
    <row r="53" spans="1:5" ht="10.8" thickBot="1" x14ac:dyDescent="0.35">
      <c r="A53" s="12"/>
      <c r="B53" s="5" t="s">
        <v>26</v>
      </c>
      <c r="C53" s="5">
        <v>0</v>
      </c>
      <c r="D53" s="5">
        <v>0</v>
      </c>
      <c r="E53" s="5">
        <f t="shared" ref="E53:E54" si="5">+C53*D53</f>
        <v>0</v>
      </c>
    </row>
    <row r="54" spans="1:5" ht="10.8" thickBot="1" x14ac:dyDescent="0.35">
      <c r="A54" s="12"/>
      <c r="B54" s="5" t="s">
        <v>27</v>
      </c>
      <c r="C54" s="5">
        <v>0</v>
      </c>
      <c r="D54" s="5">
        <v>0</v>
      </c>
      <c r="E54" s="5">
        <f t="shared" si="5"/>
        <v>0</v>
      </c>
    </row>
    <row r="55" spans="1:5" ht="10.8" thickBot="1" x14ac:dyDescent="0.35">
      <c r="A55" s="54" t="s">
        <v>40</v>
      </c>
      <c r="B55" s="55"/>
      <c r="C55" s="55"/>
      <c r="D55" s="56"/>
      <c r="E55" s="5">
        <f>SUM(E53:E54)</f>
        <v>0</v>
      </c>
    </row>
    <row r="56" spans="1:5" ht="10.8" thickBot="1" x14ac:dyDescent="0.35">
      <c r="A56" s="12"/>
      <c r="B56" s="5" t="s">
        <v>9</v>
      </c>
      <c r="C56" s="5"/>
      <c r="D56" s="5"/>
      <c r="E56" s="5" t="s">
        <v>15</v>
      </c>
    </row>
    <row r="57" spans="1:5" ht="10.8" thickBot="1" x14ac:dyDescent="0.35">
      <c r="A57" s="57" t="s">
        <v>39</v>
      </c>
      <c r="B57" s="58"/>
      <c r="C57" s="58"/>
      <c r="D57" s="59"/>
      <c r="E57" s="4">
        <f>SUM(E51,E55)</f>
        <v>0</v>
      </c>
    </row>
  </sheetData>
  <mergeCells count="14">
    <mergeCell ref="A51:D51"/>
    <mergeCell ref="A55:D55"/>
    <mergeCell ref="A57:D57"/>
    <mergeCell ref="A1:E1"/>
    <mergeCell ref="A33:E33"/>
    <mergeCell ref="A40:D40"/>
    <mergeCell ref="A44:D44"/>
    <mergeCell ref="A46:D46"/>
    <mergeCell ref="A25:D25"/>
    <mergeCell ref="A8:D8"/>
    <mergeCell ref="A12:D12"/>
    <mergeCell ref="A14:D14"/>
    <mergeCell ref="A19:D19"/>
    <mergeCell ref="A23:D23"/>
  </mergeCells>
  <pageMargins left="0.70866141732283472" right="0.70866141732283472" top="1.3385826771653544" bottom="1.3385826771653544"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2F1F0"/>
  </sheetPr>
  <dimension ref="A1:C56"/>
  <sheetViews>
    <sheetView zoomScale="85" zoomScaleNormal="85" workbookViewId="0">
      <selection sqref="A1:C1"/>
    </sheetView>
  </sheetViews>
  <sheetFormatPr defaultColWidth="8.6640625" defaultRowHeight="10.199999999999999" x14ac:dyDescent="0.3"/>
  <cols>
    <col min="1" max="1" width="39" style="1" customWidth="1"/>
    <col min="2" max="2" width="30.109375" style="1" customWidth="1"/>
    <col min="3" max="3" width="24.5546875" style="1" customWidth="1"/>
    <col min="4" max="16384" width="8.6640625" style="1"/>
  </cols>
  <sheetData>
    <row r="1" spans="1:3" ht="21" customHeight="1" thickBot="1" x14ac:dyDescent="0.35">
      <c r="A1" s="63" t="s">
        <v>91</v>
      </c>
      <c r="B1" s="64"/>
      <c r="C1" s="65"/>
    </row>
    <row r="2" spans="1:3" ht="26.4" customHeight="1" thickBot="1" x14ac:dyDescent="0.35">
      <c r="A2" s="29" t="s">
        <v>86</v>
      </c>
      <c r="B2" s="30" t="s">
        <v>41</v>
      </c>
      <c r="C2" s="30" t="s">
        <v>42</v>
      </c>
    </row>
    <row r="3" spans="1:3" ht="11.25" customHeight="1" thickBot="1" x14ac:dyDescent="0.35">
      <c r="A3" s="31">
        <v>1</v>
      </c>
      <c r="B3" s="32">
        <v>2</v>
      </c>
      <c r="C3" s="32">
        <v>3</v>
      </c>
    </row>
    <row r="4" spans="1:3" ht="30.75" customHeight="1" thickBot="1" x14ac:dyDescent="0.35">
      <c r="A4" s="23" t="str">
        <f>'PI skaičiuoklė'!B6</f>
        <v>Teisės akto 211 punkte nustatyta, kad šilumos tiekėjai, reguliuojami nepriklausomi šilumos gamintojai ir bendri šilumos ir elektros energijos gamintojai, kurie per metus reguliuojamajai energetikos veiklai suvartoja 50 GWh gamtinių dujų ar daugiau (toliau – energetikos įmonės, energijai gaminti naudojančios gamtines dujas), vadovaudamiesi Lietuvos Respublikos energijos išteklių rinkos įstatymo 23 straipsnio 2 dalimi, gamtines dujas įsigyti ne biržoje gali Taisyklių 43.11 papunktyje nurodytomis sąlygomis arba esant bent vienai iš toliau nurodytų sąlygų&lt;...&gt;
Energijos išteklių rinkos įstatymo 23 straipsnis nustato, kad įpareigotieji šilumos gamintojai privalo ne mažiau kaip 50 procentų gamtinių dujų įsigyti gamtinių dujų biržoje.</v>
      </c>
      <c r="B4" s="4"/>
      <c r="C4" s="4"/>
    </row>
    <row r="5" spans="1:3" ht="31.2" thickBot="1" x14ac:dyDescent="0.35">
      <c r="A5" s="8" t="str">
        <f>'PI skaičiuoklė'!C7</f>
        <v>Šilumos tiekėjui įsivertinti ekonominio naudingumo sąlygą ir pasitikrinti perkamų gamtinių dujų atitinkamo laikotarpio sandorio kainą biržoje.</v>
      </c>
      <c r="B5" s="4"/>
      <c r="C5" s="4"/>
    </row>
    <row r="6" spans="1:3" ht="10.8" thickBot="1" x14ac:dyDescent="0.35">
      <c r="A6" s="12"/>
      <c r="B6" s="5" t="s">
        <v>20</v>
      </c>
      <c r="C6" s="5">
        <v>0</v>
      </c>
    </row>
    <row r="7" spans="1:3" ht="10.8" thickBot="1" x14ac:dyDescent="0.35">
      <c r="A7" s="12"/>
      <c r="B7" s="5" t="s">
        <v>21</v>
      </c>
      <c r="C7" s="5">
        <v>0</v>
      </c>
    </row>
    <row r="8" spans="1:3" ht="12" customHeight="1" thickBot="1" x14ac:dyDescent="0.35">
      <c r="A8" s="54" t="s">
        <v>43</v>
      </c>
      <c r="B8" s="56"/>
      <c r="C8" s="5">
        <f>SUM(C6:C7)</f>
        <v>0</v>
      </c>
    </row>
    <row r="9" spans="1:3" ht="41.4" thickBot="1" x14ac:dyDescent="0.35">
      <c r="A9" s="8" t="str">
        <f>'PI skaičiuoklė'!C8</f>
        <v xml:space="preserve">Šilumos tiekėjui įvertinti, kokį gamtinių dujų kiekį privalomai reikia įsigyti gamtinių dujų biržoje (ne mažiau kaip 50 proc. viso reikalingo gamtinių dujų kiekio) </v>
      </c>
      <c r="B9" s="4"/>
      <c r="C9" s="4"/>
    </row>
    <row r="10" spans="1:3" ht="10.8" thickBot="1" x14ac:dyDescent="0.35">
      <c r="A10" s="12"/>
      <c r="B10" s="5" t="s">
        <v>22</v>
      </c>
      <c r="C10" s="5">
        <v>0</v>
      </c>
    </row>
    <row r="11" spans="1:3" ht="10.8" thickBot="1" x14ac:dyDescent="0.35">
      <c r="A11" s="12"/>
      <c r="B11" s="5" t="s">
        <v>23</v>
      </c>
      <c r="C11" s="5">
        <v>0</v>
      </c>
    </row>
    <row r="12" spans="1:3" ht="18.899999999999999" customHeight="1" thickBot="1" x14ac:dyDescent="0.35">
      <c r="A12" s="54" t="s">
        <v>44</v>
      </c>
      <c r="B12" s="56"/>
      <c r="C12" s="5">
        <f>SUM(C10:C11)</f>
        <v>0</v>
      </c>
    </row>
    <row r="13" spans="1:3" ht="10.8" thickBot="1" x14ac:dyDescent="0.35">
      <c r="A13" s="12"/>
      <c r="B13" s="5" t="s">
        <v>9</v>
      </c>
      <c r="C13" s="5"/>
    </row>
    <row r="14" spans="1:3" ht="15" customHeight="1" thickBot="1" x14ac:dyDescent="0.35">
      <c r="A14" s="57" t="s">
        <v>45</v>
      </c>
      <c r="B14" s="59"/>
      <c r="C14" s="34">
        <f>SUM(C8,C12)</f>
        <v>0</v>
      </c>
    </row>
    <row r="15" spans="1:3" ht="11.4" customHeight="1" thickBot="1" x14ac:dyDescent="0.35">
      <c r="A15" s="23" t="str">
        <f>'PI skaičiuoklė'!B11</f>
        <v>Straipsnis (-iai), punktas (-ai) ir įpareigojimas</v>
      </c>
      <c r="B15" s="4"/>
      <c r="C15" s="4"/>
    </row>
    <row r="16" spans="1:3" ht="10.8" thickBot="1" x14ac:dyDescent="0.35">
      <c r="A16" s="8" t="str">
        <f>'PI skaičiuoklė'!C12</f>
        <v>Veiksmas B1</v>
      </c>
      <c r="B16" s="4"/>
      <c r="C16" s="4"/>
    </row>
    <row r="17" spans="1:3" ht="10.8" thickBot="1" x14ac:dyDescent="0.35">
      <c r="A17" s="35"/>
      <c r="B17" s="5" t="s">
        <v>24</v>
      </c>
      <c r="C17" s="5">
        <v>0</v>
      </c>
    </row>
    <row r="18" spans="1:3" ht="10.8" thickBot="1" x14ac:dyDescent="0.35">
      <c r="A18" s="12"/>
      <c r="B18" s="5" t="s">
        <v>25</v>
      </c>
      <c r="C18" s="5">
        <v>0</v>
      </c>
    </row>
    <row r="19" spans="1:3" ht="15" customHeight="1" thickBot="1" x14ac:dyDescent="0.35">
      <c r="A19" s="54" t="s">
        <v>46</v>
      </c>
      <c r="B19" s="56"/>
      <c r="C19" s="5">
        <f>SUM(C17:C18)</f>
        <v>0</v>
      </c>
    </row>
    <row r="20" spans="1:3" ht="10.8" thickBot="1" x14ac:dyDescent="0.35">
      <c r="A20" s="8" t="str">
        <f>'PI skaičiuoklė'!C13</f>
        <v>Veiksmas B2</v>
      </c>
      <c r="B20" s="4"/>
      <c r="C20" s="4"/>
    </row>
    <row r="21" spans="1:3" ht="10.8" thickBot="1" x14ac:dyDescent="0.35">
      <c r="A21" s="12"/>
      <c r="B21" s="5" t="s">
        <v>26</v>
      </c>
      <c r="C21" s="5">
        <v>0</v>
      </c>
    </row>
    <row r="22" spans="1:3" ht="10.8" thickBot="1" x14ac:dyDescent="0.35">
      <c r="A22" s="12"/>
      <c r="B22" s="5" t="s">
        <v>27</v>
      </c>
      <c r="C22" s="5">
        <v>0</v>
      </c>
    </row>
    <row r="23" spans="1:3" ht="16.5" customHeight="1" thickBot="1" x14ac:dyDescent="0.35">
      <c r="A23" s="54" t="s">
        <v>47</v>
      </c>
      <c r="B23" s="56"/>
      <c r="C23" s="5">
        <f>SUM(C21:C22)</f>
        <v>0</v>
      </c>
    </row>
    <row r="24" spans="1:3" ht="10.8" thickBot="1" x14ac:dyDescent="0.35">
      <c r="A24" s="12"/>
      <c r="B24" s="5" t="s">
        <v>9</v>
      </c>
      <c r="C24" s="5" t="s">
        <v>9</v>
      </c>
    </row>
    <row r="25" spans="1:3" ht="15" customHeight="1" thickBot="1" x14ac:dyDescent="0.35">
      <c r="A25" s="57" t="s">
        <v>48</v>
      </c>
      <c r="B25" s="59"/>
      <c r="C25" s="34">
        <f>SUM(C19,C23)</f>
        <v>0</v>
      </c>
    </row>
    <row r="26" spans="1:3" ht="15" customHeight="1" x14ac:dyDescent="0.3">
      <c r="A26" s="27"/>
      <c r="B26" s="27"/>
      <c r="C26" s="36"/>
    </row>
    <row r="27" spans="1:3" ht="15" customHeight="1" x14ac:dyDescent="0.3">
      <c r="A27" s="27"/>
      <c r="B27" s="27"/>
      <c r="C27" s="36"/>
    </row>
    <row r="28" spans="1:3" ht="15" customHeight="1" x14ac:dyDescent="0.3">
      <c r="A28" s="27"/>
      <c r="B28" s="27"/>
      <c r="C28" s="36"/>
    </row>
    <row r="29" spans="1:3" ht="15" customHeight="1" x14ac:dyDescent="0.3">
      <c r="A29" s="27"/>
      <c r="B29" s="27"/>
      <c r="C29" s="36"/>
    </row>
    <row r="30" spans="1:3" ht="1.5" customHeight="1" x14ac:dyDescent="0.3"/>
    <row r="31" spans="1:3" ht="10.8" thickBot="1" x14ac:dyDescent="0.35"/>
    <row r="32" spans="1:3" ht="17.25" customHeight="1" thickBot="1" x14ac:dyDescent="0.35">
      <c r="A32" s="66" t="s">
        <v>92</v>
      </c>
      <c r="B32" s="67"/>
      <c r="C32" s="68"/>
    </row>
    <row r="33" spans="1:3" ht="30" customHeight="1" thickBot="1" x14ac:dyDescent="0.35">
      <c r="A33" s="29" t="s">
        <v>87</v>
      </c>
      <c r="B33" s="30" t="s">
        <v>41</v>
      </c>
      <c r="C33" s="30" t="s">
        <v>42</v>
      </c>
    </row>
    <row r="34" spans="1:3" ht="10.8" thickBot="1" x14ac:dyDescent="0.35">
      <c r="A34" s="31">
        <v>1</v>
      </c>
      <c r="B34" s="32">
        <v>2</v>
      </c>
      <c r="C34" s="32">
        <v>3</v>
      </c>
    </row>
    <row r="35" spans="1:3" ht="27.75" customHeight="1" thickBot="1" x14ac:dyDescent="0.35">
      <c r="A35" s="23" t="str">
        <f>'PI skaičiuoklė'!B19</f>
        <v>Teisės akto pakeitimo projekte, 211 punkte numatoma, kad šilumos tiekėjai, šilumos aukciono dalyviai, energijai gaminti naudojantys gamtines dujas, kurių konkurencinė šilumos gamybos veikla yra pripažinta reguliuojama (toliau – energetikos įmonės, energijai gaminti naudojančios gamtines dujas), gamtines dujas įsigyti gali bet kuriuo iš Taisyklių 20 punkte nurodytų būdų ar priemonių&lt;...&gt;
Energijos išteklių rinkos įstatymo 23 straipsnis pripažintas netekusiu galios.</v>
      </c>
      <c r="B35" s="4"/>
      <c r="C35" s="4"/>
    </row>
    <row r="36" spans="1:3" ht="41.4" thickBot="1" x14ac:dyDescent="0.35">
      <c r="A36" s="8" t="str">
        <f>'PI skaičiuoklė'!C20</f>
        <v>Nelieka 1.1.1 veiksmo (šilumos tiekėjui nereikia įvertinti ekonominio naudingumo sąlygą ir pasitikrinti perkamų gamtinių dujų atitinkamo laikotarpio sandorio kainą biržoje)</v>
      </c>
      <c r="B36" s="4"/>
      <c r="C36" s="4"/>
    </row>
    <row r="37" spans="1:3" ht="10.8" thickBot="1" x14ac:dyDescent="0.35">
      <c r="A37" s="12"/>
      <c r="B37" s="5" t="s">
        <v>20</v>
      </c>
      <c r="C37" s="5">
        <v>0</v>
      </c>
    </row>
    <row r="38" spans="1:3" ht="10.8" thickBot="1" x14ac:dyDescent="0.35">
      <c r="A38" s="12"/>
      <c r="B38" s="5" t="s">
        <v>21</v>
      </c>
      <c r="C38" s="5">
        <v>0</v>
      </c>
    </row>
    <row r="39" spans="1:3" ht="10.8" thickBot="1" x14ac:dyDescent="0.35">
      <c r="A39" s="54" t="s">
        <v>43</v>
      </c>
      <c r="B39" s="56"/>
      <c r="C39" s="5">
        <f>SUM(C37:C38)</f>
        <v>0</v>
      </c>
    </row>
    <row r="40" spans="1:3" ht="31.2" thickBot="1" x14ac:dyDescent="0.35">
      <c r="A40" s="8" t="str">
        <f>'PI skaičiuoklė'!C21</f>
        <v>Nelieka 1.1.2 veiksmo (šilumos tiekėjui nereikia įvertinti, kokį gamtinių dujų kiekį privalomai reikia įsigyti gamtinių dujų biržoje)</v>
      </c>
      <c r="B40" s="4"/>
      <c r="C40" s="4"/>
    </row>
    <row r="41" spans="1:3" ht="10.8" thickBot="1" x14ac:dyDescent="0.35">
      <c r="A41" s="12"/>
      <c r="B41" s="5" t="s">
        <v>22</v>
      </c>
      <c r="C41" s="5">
        <v>0</v>
      </c>
    </row>
    <row r="42" spans="1:3" ht="10.8" thickBot="1" x14ac:dyDescent="0.35">
      <c r="A42" s="12"/>
      <c r="B42" s="5" t="s">
        <v>23</v>
      </c>
      <c r="C42" s="5">
        <v>0</v>
      </c>
    </row>
    <row r="43" spans="1:3" ht="10.8" thickBot="1" x14ac:dyDescent="0.35">
      <c r="A43" s="54" t="s">
        <v>44</v>
      </c>
      <c r="B43" s="56"/>
      <c r="C43" s="5">
        <f>SUM(C41:C42)</f>
        <v>0</v>
      </c>
    </row>
    <row r="44" spans="1:3" ht="10.8" thickBot="1" x14ac:dyDescent="0.35">
      <c r="A44" s="12"/>
      <c r="B44" s="5" t="s">
        <v>9</v>
      </c>
      <c r="C44" s="5"/>
    </row>
    <row r="45" spans="1:3" ht="10.8" thickBot="1" x14ac:dyDescent="0.35">
      <c r="A45" s="57" t="s">
        <v>45</v>
      </c>
      <c r="B45" s="59"/>
      <c r="C45" s="34">
        <f>SUM(C39,C43)</f>
        <v>0</v>
      </c>
    </row>
    <row r="46" spans="1:3" ht="10.8" thickBot="1" x14ac:dyDescent="0.35">
      <c r="A46" s="23" t="str">
        <f>'PI skaičiuoklė'!B24</f>
        <v>Straipsnis (-iai), punktas (-ai) ir įpareigojimas</v>
      </c>
      <c r="B46" s="4"/>
      <c r="C46" s="4"/>
    </row>
    <row r="47" spans="1:3" ht="10.8" thickBot="1" x14ac:dyDescent="0.35">
      <c r="A47" s="8" t="str">
        <f>'PI skaičiuoklė'!C25</f>
        <v>Veiksmas B1</v>
      </c>
      <c r="B47" s="4"/>
      <c r="C47" s="4"/>
    </row>
    <row r="48" spans="1:3" ht="10.8" thickBot="1" x14ac:dyDescent="0.35">
      <c r="A48" s="35"/>
      <c r="B48" s="5" t="s">
        <v>24</v>
      </c>
      <c r="C48" s="5">
        <v>0</v>
      </c>
    </row>
    <row r="49" spans="1:3" ht="10.8" thickBot="1" x14ac:dyDescent="0.35">
      <c r="A49" s="12"/>
      <c r="B49" s="5" t="s">
        <v>25</v>
      </c>
      <c r="C49" s="5">
        <v>0</v>
      </c>
    </row>
    <row r="50" spans="1:3" ht="10.8" thickBot="1" x14ac:dyDescent="0.35">
      <c r="A50" s="54" t="s">
        <v>46</v>
      </c>
      <c r="B50" s="56"/>
      <c r="C50" s="5">
        <f>SUM(C48:C49)</f>
        <v>0</v>
      </c>
    </row>
    <row r="51" spans="1:3" ht="10.8" thickBot="1" x14ac:dyDescent="0.35">
      <c r="A51" s="8" t="str">
        <f>'PI skaičiuoklė'!C26</f>
        <v>Veiksmas B2</v>
      </c>
      <c r="B51" s="4"/>
      <c r="C51" s="4"/>
    </row>
    <row r="52" spans="1:3" ht="10.8" thickBot="1" x14ac:dyDescent="0.35">
      <c r="A52" s="12"/>
      <c r="B52" s="5" t="s">
        <v>26</v>
      </c>
      <c r="C52" s="5">
        <v>0</v>
      </c>
    </row>
    <row r="53" spans="1:3" ht="10.8" thickBot="1" x14ac:dyDescent="0.35">
      <c r="A53" s="12"/>
      <c r="B53" s="5" t="s">
        <v>27</v>
      </c>
      <c r="C53" s="5">
        <v>0</v>
      </c>
    </row>
    <row r="54" spans="1:3" ht="10.8" thickBot="1" x14ac:dyDescent="0.35">
      <c r="A54" s="54" t="s">
        <v>47</v>
      </c>
      <c r="B54" s="56"/>
      <c r="C54" s="5">
        <f>SUM(C52:C53)</f>
        <v>0</v>
      </c>
    </row>
    <row r="55" spans="1:3" ht="10.8" thickBot="1" x14ac:dyDescent="0.35">
      <c r="A55" s="12"/>
      <c r="B55" s="5" t="s">
        <v>9</v>
      </c>
      <c r="C55" s="5" t="s">
        <v>9</v>
      </c>
    </row>
    <row r="56" spans="1:3" ht="10.8" thickBot="1" x14ac:dyDescent="0.35">
      <c r="A56" s="57" t="s">
        <v>48</v>
      </c>
      <c r="B56" s="59"/>
      <c r="C56" s="34">
        <f>SUM(C50,C54)</f>
        <v>0</v>
      </c>
    </row>
  </sheetData>
  <mergeCells count="14">
    <mergeCell ref="A50:B50"/>
    <mergeCell ref="A54:B54"/>
    <mergeCell ref="A56:B56"/>
    <mergeCell ref="A1:C1"/>
    <mergeCell ref="A32:C32"/>
    <mergeCell ref="A39:B39"/>
    <mergeCell ref="A43:B43"/>
    <mergeCell ref="A45:B45"/>
    <mergeCell ref="A25:B25"/>
    <mergeCell ref="A8:B8"/>
    <mergeCell ref="A12:B12"/>
    <mergeCell ref="A14:B14"/>
    <mergeCell ref="A19:B19"/>
    <mergeCell ref="A23:B2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02F31A8F31CD2D458B1820EC8E9439A8" ma:contentTypeVersion="4" ma:contentTypeDescription="Kurkite naują dokumentą." ma:contentTypeScope="" ma:versionID="0b8e69b05e37bb016ce66936420bb9f9">
  <xsd:schema xmlns:xsd="http://www.w3.org/2001/XMLSchema" xmlns:xs="http://www.w3.org/2001/XMLSchema" xmlns:p="http://schemas.microsoft.com/office/2006/metadata/properties" xmlns:ns3="2e073065-020e-4dce-99c7-95e5c43123bb" targetNamespace="http://schemas.microsoft.com/office/2006/metadata/properties" ma:root="true" ma:fieldsID="e3781e86f90e9808efb857dffe9517c8" ns3:_="">
    <xsd:import namespace="2e073065-020e-4dce-99c7-95e5c43123bb"/>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73065-020e-4dce-99c7-95e5c43123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C1A6D7-905F-475A-B17F-3B15D109AA66}">
  <ds:schemaRefs>
    <ds:schemaRef ds:uri="http://schemas.microsoft.com/sharepoint/v3/contenttype/forms"/>
  </ds:schemaRefs>
</ds:datastoreItem>
</file>

<file path=customXml/itemProps2.xml><?xml version="1.0" encoding="utf-8"?>
<ds:datastoreItem xmlns:ds="http://schemas.openxmlformats.org/officeDocument/2006/customXml" ds:itemID="{E049A1B8-5C13-4E29-B3DA-24B0C0F80DFE}">
  <ds:schemaRefs>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http://purl.org/dc/dcmitype/"/>
    <ds:schemaRef ds:uri="http://www.w3.org/XML/1998/namespace"/>
    <ds:schemaRef ds:uri="http://schemas.microsoft.com/office/2006/metadata/properties"/>
    <ds:schemaRef ds:uri="2e073065-020e-4dce-99c7-95e5c43123bb"/>
  </ds:schemaRefs>
</ds:datastoreItem>
</file>

<file path=customXml/itemProps3.xml><?xml version="1.0" encoding="utf-8"?>
<ds:datastoreItem xmlns:ds="http://schemas.openxmlformats.org/officeDocument/2006/customXml" ds:itemID="{D45079EF-3808-467A-9E62-6FF5AE093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73065-020e-4dce-99c7-95e5c43123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10e198c-91b7-4bdd-bc0d-4d51b990d2e7}" enabled="0" method="" siteId="{310e198c-91b7-4bdd-bc0d-4d51b990d2e7}" removed="1"/>
  <clbl:label id="{7bce49ad-6e13-4667-9698-89b6274ba9f6}" enabled="0" method="" siteId="{7bce49ad-6e13-4667-9698-89b6274ba9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PI skaičiuoklė</vt:lpstr>
      <vt:lpstr>Išlaidos darbuotojams</vt:lpstr>
      <vt:lpstr>Išlaidos investicijoms</vt:lpstr>
      <vt:lpstr>Išlaidos medžiagoms</vt:lpstr>
      <vt:lpstr>Išlaidos paslaugoms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Danguolė Salžiūnienė</dc:creator>
  <cp:lastModifiedBy>Aistė Zedelytė-Kaminskė</cp:lastModifiedBy>
  <cp:lastPrinted>2020-06-30T05:46:20Z</cp:lastPrinted>
  <dcterms:created xsi:type="dcterms:W3CDTF">2017-11-29T09:20:31Z</dcterms:created>
  <dcterms:modified xsi:type="dcterms:W3CDTF">2026-07-27T07:50:36Z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0x01010002F31A8F31CD2D458B1820EC8E9439A8</vt:lpwstr>
  </property>
</Properties>
</file>